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05"/>
  </bookViews>
  <sheets>
    <sheet name="Hoja1" sheetId="3" r:id="rId1"/>
  </sheets>
  <definedNames>
    <definedName name="_xlnm._FilterDatabase" localSheetId="0" hidden="1">Hoja1!$A$3:$N$81</definedName>
  </definedNames>
  <calcPr calcId="162913" refMode="R1C1" concurrentCalc="0"/>
  <fileRecoveryPr autoRecover="0"/>
</workbook>
</file>

<file path=xl/calcChain.xml><?xml version="1.0" encoding="utf-8"?>
<calcChain xmlns="http://schemas.openxmlformats.org/spreadsheetml/2006/main">
  <c r="G78" i="3" l="1"/>
  <c r="H78" i="3"/>
  <c r="I78" i="3"/>
  <c r="J78" i="3"/>
  <c r="G19" i="3"/>
  <c r="H19" i="3"/>
  <c r="I19" i="3"/>
  <c r="J19" i="3"/>
  <c r="G36" i="3"/>
  <c r="H36" i="3"/>
  <c r="I36" i="3"/>
  <c r="J36" i="3"/>
  <c r="G35" i="3"/>
  <c r="H35" i="3"/>
  <c r="I35" i="3"/>
  <c r="J35" i="3"/>
  <c r="G4" i="3"/>
  <c r="H4" i="3"/>
  <c r="I4" i="3"/>
  <c r="J4" i="3"/>
  <c r="G5" i="3"/>
  <c r="H5" i="3"/>
  <c r="I5" i="3"/>
  <c r="J5" i="3"/>
  <c r="G6" i="3"/>
  <c r="H6" i="3"/>
  <c r="I6" i="3"/>
  <c r="J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44" i="3"/>
  <c r="H44" i="3"/>
  <c r="I44" i="3"/>
  <c r="J44" i="3"/>
  <c r="G26" i="3"/>
  <c r="H26" i="3"/>
  <c r="I26" i="3"/>
  <c r="J26" i="3"/>
  <c r="G27" i="3"/>
  <c r="H27" i="3"/>
  <c r="I27" i="3"/>
  <c r="J27" i="3"/>
  <c r="G20" i="3"/>
  <c r="H20" i="3"/>
  <c r="I20" i="3"/>
  <c r="J20" i="3"/>
  <c r="G28" i="3"/>
  <c r="H28" i="3"/>
  <c r="I28" i="3"/>
  <c r="J28" i="3"/>
  <c r="G29" i="3"/>
  <c r="H29" i="3"/>
  <c r="I29" i="3"/>
  <c r="J29" i="3"/>
  <c r="G47" i="3"/>
  <c r="H47" i="3"/>
  <c r="I47" i="3"/>
  <c r="J47" i="3"/>
  <c r="G12" i="3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45" i="3"/>
  <c r="H45" i="3"/>
  <c r="I45" i="3"/>
  <c r="J45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66" i="3"/>
  <c r="H66" i="3"/>
  <c r="I66" i="3"/>
  <c r="J66" i="3"/>
  <c r="G67" i="3"/>
  <c r="H67" i="3"/>
  <c r="I67" i="3"/>
  <c r="J67" i="3"/>
  <c r="G68" i="3"/>
  <c r="H68" i="3"/>
  <c r="I68" i="3"/>
  <c r="J68" i="3"/>
  <c r="G25" i="3"/>
  <c r="H25" i="3"/>
  <c r="I25" i="3"/>
  <c r="J25" i="3"/>
  <c r="G53" i="3"/>
  <c r="H53" i="3"/>
  <c r="I53" i="3"/>
  <c r="J53" i="3"/>
  <c r="G46" i="3"/>
  <c r="H46" i="3"/>
  <c r="I46" i="3"/>
  <c r="J46" i="3"/>
  <c r="G54" i="3"/>
  <c r="H54" i="3"/>
  <c r="I54" i="3"/>
  <c r="J54" i="3"/>
  <c r="G75" i="3"/>
  <c r="H75" i="3"/>
  <c r="I75" i="3"/>
  <c r="J75" i="3"/>
  <c r="G30" i="3"/>
  <c r="H30" i="3"/>
  <c r="I30" i="3"/>
  <c r="J30" i="3"/>
  <c r="G31" i="3"/>
  <c r="H31" i="3"/>
  <c r="I31" i="3"/>
  <c r="J31" i="3"/>
  <c r="G32" i="3"/>
  <c r="H32" i="3"/>
  <c r="I32" i="3"/>
  <c r="J32" i="3"/>
  <c r="G33" i="3"/>
  <c r="H33" i="3"/>
  <c r="I33" i="3"/>
  <c r="J33" i="3"/>
  <c r="I79" i="3"/>
  <c r="J79" i="3"/>
  <c r="H79" i="3"/>
  <c r="G79" i="3"/>
  <c r="G81" i="3"/>
  <c r="H81" i="3"/>
  <c r="I81" i="3"/>
  <c r="J81" i="3"/>
  <c r="G42" i="3"/>
  <c r="H42" i="3"/>
  <c r="I42" i="3"/>
  <c r="J42" i="3"/>
  <c r="G73" i="3"/>
  <c r="H73" i="3"/>
  <c r="I73" i="3"/>
  <c r="J73" i="3"/>
  <c r="G48" i="3"/>
  <c r="H48" i="3"/>
  <c r="I48" i="3"/>
  <c r="J48" i="3"/>
  <c r="G77" i="3"/>
  <c r="H77" i="3"/>
  <c r="I77" i="3"/>
  <c r="J77" i="3"/>
  <c r="G61" i="3"/>
  <c r="H61" i="3"/>
  <c r="I61" i="3"/>
  <c r="J61" i="3"/>
  <c r="G62" i="3"/>
  <c r="H62" i="3"/>
  <c r="I62" i="3"/>
  <c r="J62" i="3"/>
  <c r="G76" i="3"/>
  <c r="H76" i="3"/>
  <c r="I76" i="3"/>
  <c r="J76" i="3"/>
  <c r="G38" i="3"/>
  <c r="H38" i="3"/>
  <c r="I38" i="3"/>
  <c r="J38" i="3"/>
  <c r="G39" i="3"/>
  <c r="H39" i="3"/>
  <c r="I39" i="3"/>
  <c r="J39" i="3"/>
  <c r="G49" i="3"/>
  <c r="H49" i="3"/>
  <c r="I49" i="3"/>
  <c r="J49" i="3"/>
  <c r="G69" i="3"/>
  <c r="H69" i="3"/>
  <c r="I69" i="3"/>
  <c r="J69" i="3"/>
  <c r="G74" i="3"/>
  <c r="H74" i="3"/>
  <c r="I74" i="3"/>
  <c r="J74" i="3"/>
  <c r="G50" i="3"/>
  <c r="H50" i="3"/>
  <c r="I50" i="3"/>
  <c r="J50" i="3"/>
  <c r="G63" i="3"/>
  <c r="H63" i="3"/>
  <c r="I63" i="3"/>
  <c r="J63" i="3"/>
  <c r="G64" i="3"/>
  <c r="H64" i="3"/>
  <c r="I64" i="3"/>
  <c r="J64" i="3"/>
  <c r="G80" i="3"/>
  <c r="H80" i="3"/>
  <c r="I80" i="3"/>
  <c r="J80" i="3"/>
  <c r="G51" i="3"/>
  <c r="H51" i="3"/>
  <c r="I51" i="3"/>
  <c r="J51" i="3"/>
  <c r="G40" i="3"/>
  <c r="H40" i="3"/>
  <c r="I40" i="3"/>
  <c r="J40" i="3"/>
  <c r="G41" i="3"/>
  <c r="H41" i="3"/>
  <c r="I41" i="3"/>
  <c r="J41" i="3"/>
  <c r="G52" i="3"/>
  <c r="H52" i="3"/>
  <c r="I52" i="3"/>
  <c r="J52" i="3"/>
  <c r="G70" i="3"/>
  <c r="H70" i="3"/>
  <c r="I70" i="3"/>
  <c r="J70" i="3"/>
  <c r="G71" i="3"/>
  <c r="H71" i="3"/>
  <c r="I71" i="3"/>
  <c r="J71" i="3"/>
  <c r="G65" i="3"/>
  <c r="H65" i="3"/>
  <c r="I65" i="3"/>
  <c r="J65" i="3"/>
  <c r="I60" i="3"/>
  <c r="J60" i="3"/>
  <c r="H60" i="3"/>
  <c r="G60" i="3"/>
  <c r="G58" i="3"/>
  <c r="H58" i="3"/>
  <c r="I58" i="3"/>
  <c r="J58" i="3"/>
  <c r="G59" i="3"/>
  <c r="H59" i="3"/>
  <c r="I59" i="3"/>
  <c r="J59" i="3"/>
  <c r="G37" i="3"/>
  <c r="H37" i="3"/>
  <c r="I37" i="3"/>
  <c r="J37" i="3"/>
  <c r="G16" i="3"/>
  <c r="H16" i="3"/>
  <c r="I16" i="3"/>
  <c r="J16" i="3"/>
  <c r="G34" i="3"/>
  <c r="H34" i="3"/>
  <c r="I34" i="3"/>
  <c r="J34" i="3"/>
  <c r="G17" i="3"/>
  <c r="H17" i="3"/>
  <c r="I17" i="3"/>
  <c r="J17" i="3"/>
  <c r="G56" i="3"/>
  <c r="H56" i="3"/>
  <c r="I56" i="3"/>
  <c r="J56" i="3"/>
  <c r="G18" i="3"/>
  <c r="H18" i="3"/>
  <c r="I18" i="3"/>
  <c r="J18" i="3"/>
  <c r="G55" i="3"/>
  <c r="H55" i="3"/>
  <c r="I55" i="3"/>
  <c r="J55" i="3"/>
  <c r="G57" i="3"/>
  <c r="H57" i="3"/>
  <c r="I57" i="3"/>
  <c r="J57" i="3"/>
  <c r="G43" i="3"/>
  <c r="H43" i="3"/>
  <c r="I43" i="3"/>
  <c r="J43" i="3"/>
  <c r="I72" i="3"/>
  <c r="J72" i="3"/>
  <c r="H72" i="3"/>
  <c r="G72" i="3"/>
</calcChain>
</file>

<file path=xl/sharedStrings.xml><?xml version="1.0" encoding="utf-8"?>
<sst xmlns="http://schemas.openxmlformats.org/spreadsheetml/2006/main" count="561" uniqueCount="277">
  <si>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</si>
  <si>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</si>
  <si>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</si>
  <si>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</si>
  <si>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</si>
  <si>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</si>
  <si>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</si>
  <si>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</si>
  <si>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</si>
  <si>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</si>
  <si>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ОАО "Фармстандарт-Лексредства" - Россия</t>
  </si>
  <si>
    <t>ЗАО "Фармацевтическая фирма "ЛЕККО" - Россия</t>
  </si>
  <si>
    <t>Альбумин человека</t>
  </si>
  <si>
    <t>Альбумин</t>
  </si>
  <si>
    <t>Ампициллин</t>
  </si>
  <si>
    <t>Аскорбиновая кислота</t>
  </si>
  <si>
    <t>ЛС-002472</t>
  </si>
  <si>
    <t>4601808000030</t>
  </si>
  <si>
    <t>Диспорт</t>
  </si>
  <si>
    <t>П N011520/01</t>
  </si>
  <si>
    <t>Винпоцетин</t>
  </si>
  <si>
    <t>Глицин</t>
  </si>
  <si>
    <t>ЛСР-001431/07</t>
  </si>
  <si>
    <t>Фосфоглив форте</t>
  </si>
  <si>
    <t>ЛСР-008120/08</t>
  </si>
  <si>
    <t>4601669005724</t>
  </si>
  <si>
    <t>Даунорубицин</t>
  </si>
  <si>
    <t>Железа [III] гидроксид сахарозный комплекс</t>
  </si>
  <si>
    <t>Инсулин растворимый [человеческий генно-инженерный]</t>
  </si>
  <si>
    <t>Биосулин Р</t>
  </si>
  <si>
    <t>П N014119/01</t>
  </si>
  <si>
    <t>Биосулин Н</t>
  </si>
  <si>
    <t>П N014120/01</t>
  </si>
  <si>
    <t>Инфликсимаб</t>
  </si>
  <si>
    <t>Ремикейд</t>
  </si>
  <si>
    <t>П N012948/01</t>
  </si>
  <si>
    <t>Карбамазепин</t>
  </si>
  <si>
    <t>Кофеин</t>
  </si>
  <si>
    <t>Кофеин-бензоат натрия</t>
  </si>
  <si>
    <t>ЛС-000493</t>
  </si>
  <si>
    <t>Лидокаин</t>
  </si>
  <si>
    <t>Парацетамол</t>
  </si>
  <si>
    <t>Пирацетам</t>
  </si>
  <si>
    <t>Тиоктовая кислота</t>
  </si>
  <si>
    <t>Трамадол</t>
  </si>
  <si>
    <t>Октолипен</t>
  </si>
  <si>
    <t>ЛСР-001808/08</t>
  </si>
  <si>
    <t>4601808005325</t>
  </si>
  <si>
    <t>Р N001820/02</t>
  </si>
  <si>
    <t>Цефазолин</t>
  </si>
  <si>
    <t>Цефазолин-АКОС</t>
  </si>
  <si>
    <t>Р N002895/01</t>
  </si>
  <si>
    <t>4602565007942</t>
  </si>
  <si>
    <t>ЛС-001927</t>
  </si>
  <si>
    <t>Инсулин-изофан (человеческий генно-инженерный)</t>
  </si>
  <si>
    <t>Фосфолипиды+Глицирризиновая кислота</t>
  </si>
  <si>
    <t>ОАО "Фармстандарт-УфаВИТА" - Россия</t>
  </si>
  <si>
    <t>Моксифлоксацин</t>
  </si>
  <si>
    <t>Каспофунгин</t>
  </si>
  <si>
    <t>Ампициллина тригидрат</t>
  </si>
  <si>
    <t>Цинакалцет</t>
  </si>
  <si>
    <t>Мимпара</t>
  </si>
  <si>
    <t>ЛСР-001784/08</t>
  </si>
  <si>
    <t>8715131003746</t>
  </si>
  <si>
    <t>Глутамил-Цистеинил-Глицин динатрия</t>
  </si>
  <si>
    <t>Глутоксим</t>
  </si>
  <si>
    <t>Р N002010/01</t>
  </si>
  <si>
    <t>Дарбэпоэтин альфа</t>
  </si>
  <si>
    <t>Аранесп</t>
  </si>
  <si>
    <t>Амджен Европа Б.В. - Нидерланды;Пр.,Перв.Уп.-Амджен Мэньюфэкчуринг Лимитед - Пуэрто-Рико;Втор.Уп.,Вып.к.-Амджен Европа Б.В. - Нидерланды.</t>
  </si>
  <si>
    <t>ЛСР-001710/07</t>
  </si>
  <si>
    <t>8715131003074</t>
  </si>
  <si>
    <t>8715131003067</t>
  </si>
  <si>
    <t>8715131003050</t>
  </si>
  <si>
    <t>8715131003043</t>
  </si>
  <si>
    <t>ООО "Натива" - Россия</t>
  </si>
  <si>
    <t>4650062750021</t>
  </si>
  <si>
    <t>4650062750052</t>
  </si>
  <si>
    <t>ООО "МНПК "БИОТИКИ" - Россия</t>
  </si>
  <si>
    <t>4606556001841</t>
  </si>
  <si>
    <t>Фенспирид</t>
  </si>
  <si>
    <t>Эреспал</t>
  </si>
  <si>
    <t>П N012547/02</t>
  </si>
  <si>
    <t>4601669007346</t>
  </si>
  <si>
    <t>4601669007353</t>
  </si>
  <si>
    <t>4650062750113</t>
  </si>
  <si>
    <t>4650062750120</t>
  </si>
  <si>
    <t>4650062750045</t>
  </si>
  <si>
    <t>4601808010848</t>
  </si>
  <si>
    <t>4601808010862</t>
  </si>
  <si>
    <t>ЛС-002333</t>
  </si>
  <si>
    <t>4605021001607</t>
  </si>
  <si>
    <t>4605021001881</t>
  </si>
  <si>
    <t>4605260002724</t>
  </si>
  <si>
    <t>4605260003165</t>
  </si>
  <si>
    <t>4600488002709</t>
  </si>
  <si>
    <t>4600488000378</t>
  </si>
  <si>
    <t>4602784003534</t>
  </si>
  <si>
    <t>4602784003480</t>
  </si>
  <si>
    <t>сироп, 2 мг/мл, 250 мл флаконы, 1 шт. ~ / пачки картонные</t>
  </si>
  <si>
    <t>сироп, 2 мг/мл, 150 мл флаконы, 1 шт. ~ / пачки картонные</t>
  </si>
  <si>
    <t>таблетки, 250 мг, (10) - упаковки ячейковые контурные, 2 шт. ~ / пачки картонные</t>
  </si>
  <si>
    <t>ОАО "Омутнинская научная опытно-промышленная база" (ОАО "ОНОПБ") - Россия</t>
  </si>
  <si>
    <t>лиофилизат для приготовления раствора для внутривенного введения, 20 мг, флаконы, 1 шт. ~ / пачки картонные</t>
  </si>
  <si>
    <t>Рубомицин</t>
  </si>
  <si>
    <t>ЛП-003248</t>
  </si>
  <si>
    <t>4606418000180</t>
  </si>
  <si>
    <t>лиофилизат для приготовления раствора для инфузий, 50 мг, флаконы, 1 шт. ~ / пачки картонные</t>
  </si>
  <si>
    <t>таблетки, 250 мг, (10) - упаковки ячейковые контурные, 1 шт. ~ / пачки картонные</t>
  </si>
  <si>
    <t>капли глазные, 0.5%, 10 мл флакон-капельницы, 1 шт. ~ / пачки картонные</t>
  </si>
  <si>
    <t>раствор для инфузий, 20%, 50 мл флаконы, 1 шт. ~ / пачки картонные</t>
  </si>
  <si>
    <t>4602784003473</t>
  </si>
  <si>
    <t>4600488004888</t>
  </si>
  <si>
    <t>4605021001874</t>
  </si>
  <si>
    <t>4605260004049</t>
  </si>
  <si>
    <t>Цинакальцет</t>
  </si>
  <si>
    <t>порошок для приготовления раствора для внутривенного и внутримышечного введения, 1 г, флаконы, 50 шт. ~ / коробки картонные (для стационаров)</t>
  </si>
  <si>
    <t>Альбумин  человека</t>
  </si>
  <si>
    <t>таблетки покрытые пленочной оболочкой, 30 мг, (14) - блистер, 2 шт. ~ / пачки картонные</t>
  </si>
  <si>
    <t>капли глазные, 0.5%, 5 мл флакон-капельницы, 1 шт. ~ / пачки картонные</t>
  </si>
  <si>
    <t>таблетки подъязычные, 100 мг, (50) - упаковки ячейковые контурные, 2 шт. ~ / пачки картонные</t>
  </si>
  <si>
    <t>ОАО «ДАЛЬХИМФАРМ» - Россия</t>
  </si>
  <si>
    <t>раствор для инъекций, 100 МЕ/мл, 3 мл картриджи со шприц-ручкой "БиоматикПен®2", 5 шт. ~ / упаковки ячейковые контурные (1) -  пачки картонные</t>
  </si>
  <si>
    <t>суспензия для подкожного введения, 100 МЕ/мл, 3 мл картридж + шприц-ручка БиоматикПен®2, 5 шт.  / упаковки ячейковые контурные (1) -  пачки картонные</t>
  </si>
  <si>
    <t>концентрат для приготовления раствора для инфузий, 30 мг/мл, 10 мл ампулы, 5 шт. ~ / упаковки ячейковые контурные (2) - пачки картонные</t>
  </si>
  <si>
    <t xml:space="preserve">драже, 50 мг, 200 шт. банки, 1 шт. ~ / </t>
  </si>
  <si>
    <t>таблетки, 100 мг, 10 шт. (10) - упаковки ячейковые контурные, 1 шт. ~ / пачки картонные</t>
  </si>
  <si>
    <t>раствор для внутривенного введения, 20 мг/мл, 5 мл ампулы, 5 шт. ~ / упаковки ячейковые контурные (1) -  пачки картонные</t>
  </si>
  <si>
    <t>ЛП-004118</t>
  </si>
  <si>
    <t>4601808012095</t>
  </si>
  <si>
    <t>раствор для подкожного и субконъюнктивального введения, 200 мг/мл, 1 мл ампулы, 10 шт. в комплекте с ножом ампульным или скарификатором, если необходим для ампул данного типа / коробки  картонные</t>
  </si>
  <si>
    <t>4601687000114</t>
  </si>
  <si>
    <t>Открытое акционерное общество "Акционерное Курганское общество медицинских препаратов и изделий "Синтез" (ОАО "Синтез") - Россия</t>
  </si>
  <si>
    <t>таблетки, 500 мг, (10) - упаковки ячейковые контурные, 2 шт.  / пачки картонные</t>
  </si>
  <si>
    <t>раствор для внутривенного и внутримышечного введения, 200 мг/мл, 5 мл ампулы, 10 шт.  / пачки картонные</t>
  </si>
  <si>
    <t>таблетки, 200 мг, (10) - упаковки ячейковые контурные, 5 шт.  / пачки картонные</t>
  </si>
  <si>
    <t>4602824023300</t>
  </si>
  <si>
    <t>Общество с ограниченной ответственностью «Велфарм» (ООО «Велфарм») -  Россия</t>
  </si>
  <si>
    <t>4602824023287</t>
  </si>
  <si>
    <t>лиофилизат для приготовления раствора для инфузий, 100 мг, флаконы, 1 шт.  / пачки картонные</t>
  </si>
  <si>
    <t>Акционерное общество "Научно-производственное объединение по медицинским иммунобиологическим препаратам "Микроген" (АО "НПО "Микроген") - Россия</t>
  </si>
  <si>
    <t>Акционерное общество "Органика (АО "Органика") - Россия</t>
  </si>
  <si>
    <t>01.06.2018 305/20-18</t>
  </si>
  <si>
    <t>01.06.2018 306/20-18</t>
  </si>
  <si>
    <t>Лаборатории Сервье - Франция;Пр.,Перв.Уп.,Втор.Уп.,Вып.к.-Открытое акционерное общество "Фармстандарт-Лексредства" (ОАО "Фармстандарт-Лексредства"), - Россия.</t>
  </si>
  <si>
    <t>01.06.2018 307/20-18</t>
  </si>
  <si>
    <t>01.06.2018 308/20-18</t>
  </si>
  <si>
    <t>Пирацетам Велфарм</t>
  </si>
  <si>
    <t>ЛП-004737</t>
  </si>
  <si>
    <t>01.06.2018 309/20-18</t>
  </si>
  <si>
    <t>4650099780664</t>
  </si>
  <si>
    <t>раствор для внутривенного и внутримышечного введения, 200 мг/мл, 5 мл ампулы, 5 шт.  / пачки картонные</t>
  </si>
  <si>
    <t>4650099780657</t>
  </si>
  <si>
    <t>Моксифлоксацин-Оптик</t>
  </si>
  <si>
    <t>ЛП-004637</t>
  </si>
  <si>
    <t>01.06.2018 311/20-18</t>
  </si>
  <si>
    <t>4603671003279</t>
  </si>
  <si>
    <t>4603671003286</t>
  </si>
  <si>
    <t>Лидокаин Велфарм</t>
  </si>
  <si>
    <t>раствор для инъекций, 20 мг/мл, 10 мл ампулы, 10 шт.  / пачки картонные</t>
  </si>
  <si>
    <t>ЛП-004707</t>
  </si>
  <si>
    <t>01.06.2018 310/20-18</t>
  </si>
  <si>
    <t>4650099780510</t>
  </si>
  <si>
    <t>раствор для инъекций, 10 мг/мл, 5 мл ампулы, 5 шт.  / пачки картонные</t>
  </si>
  <si>
    <t>4650099780527</t>
  </si>
  <si>
    <t>раствор для инъекций, 10 мг/мл, 10 мл ампулы, 5 шт.  / пачки картонные</t>
  </si>
  <si>
    <t>4650099780367</t>
  </si>
  <si>
    <t>раствор для инъекций, 20 мг/мл, 10 мл ампулы, 5 шт.  / пачки картонные</t>
  </si>
  <si>
    <t>4650099780503</t>
  </si>
  <si>
    <t>раствор для инъекций, 20 мг/мл, 5 мл ампулы, 5 шт.  / пачки картонные</t>
  </si>
  <si>
    <t>4650099780480</t>
  </si>
  <si>
    <t>раствор для инъекций, 10 мг/мл, 10 мл ампулы, 10 шт.  / пачки  картонные</t>
  </si>
  <si>
    <t>4650099780374</t>
  </si>
  <si>
    <t>раствор для инъекций, 20 мг/мл, 2 мл ампулы, 5 шт.  / пачки картонные</t>
  </si>
  <si>
    <t>4650099780381</t>
  </si>
  <si>
    <t>раствор для инъекций, 10 мг/мл, 5 мл ампулы, 10 шт.  / пачки картонные</t>
  </si>
  <si>
    <t>4650099780350</t>
  </si>
  <si>
    <t>раствор для инъекций, 20 мг/мл, 2 мл ампулы, 10 шт.  / пачки картонные</t>
  </si>
  <si>
    <t>4650099780398</t>
  </si>
  <si>
    <t>раствор для инъекций, 20 мг/мл, 5 мл ампулы, 10 шт.  / пачки картонные</t>
  </si>
  <si>
    <t>4650099780497</t>
  </si>
  <si>
    <t>01.06.2018 312/20-18</t>
  </si>
  <si>
    <t>01.06.2018 313/20-18</t>
  </si>
  <si>
    <t>4602424005737</t>
  </si>
  <si>
    <t>Винпоцетин Велфарм</t>
  </si>
  <si>
    <t>концентрат для приготовления раствора для инфузий, 5 мг/мл, 2 мл ампулы, 5 шт.  / пачки картонные</t>
  </si>
  <si>
    <t>ЛП-004729</t>
  </si>
  <si>
    <t>01.06.2018 314/20-18</t>
  </si>
  <si>
    <t>4650099780428</t>
  </si>
  <si>
    <t>концентрат для приготовления раствора для инфузий, 5 мг/мл, 5 мл ампулы, 10 шт.  / пачки картонные</t>
  </si>
  <si>
    <t>4650099780459</t>
  </si>
  <si>
    <t>концентрат для приготовления раствора для инфузий, 5 мг/мл, 2 мл ампулы, 10 шт.  / пачки  картонные</t>
  </si>
  <si>
    <t>4650099780435</t>
  </si>
  <si>
    <t>концентрат для приготовления раствора для инфузий, 5 мг/мл, 10 мл ампулы, 5 шт.  / пачки картонные</t>
  </si>
  <si>
    <t>4650099780466</t>
  </si>
  <si>
    <t>концентрат для приготовления раствора для инфузий, 5 мг/мл, 5 мл ампулы, 5 шт.  / пачки картонные</t>
  </si>
  <si>
    <t>4650099780442</t>
  </si>
  <si>
    <t>концентрат для приготовления раствора для инфузий, 5 мг/мл, 10 мл ампулы, 10 шт.  / пачки картонные</t>
  </si>
  <si>
    <t>4650099780473</t>
  </si>
  <si>
    <t>таблетки, 200 мг, (10) - упаковки ячейковые контурные, 4 шт.  / пачки картонные</t>
  </si>
  <si>
    <t>ЛП-004756</t>
  </si>
  <si>
    <t>4650099780862</t>
  </si>
  <si>
    <t>таблетки, 200 мг, (10) - упаковки ячейковые контурные, 3 шт.  / пачки картонные</t>
  </si>
  <si>
    <t>4650099780855</t>
  </si>
  <si>
    <t>таблетки, 200 мг, (10) - упаковки ячейковые контурные, 6 шт.  / пачки картонные</t>
  </si>
  <si>
    <t>4650099780886</t>
  </si>
  <si>
    <t>таблетки, 200 мг, (10) - упаковки ячейковые контурные, 2 шт.  / пачки картонные</t>
  </si>
  <si>
    <t>4650099780848</t>
  </si>
  <si>
    <t>4650099780879</t>
  </si>
  <si>
    <t>ООО "МСД Фармасьютикалс" - Россия;Пр.,Перв.Уп.-МСД Ирландия (Бринни) - Ирландия;Втор.Уп.,Вып.к.-Шеринг-Плау Лабо Н.В. - Бельгия.</t>
  </si>
  <si>
    <t>01.06.2018 20-4-4072237-изм</t>
  </si>
  <si>
    <t>Комплекс ботулинический токсин типа A-гемагглютинин</t>
  </si>
  <si>
    <t>лиофилизат для приготовления раствора для инъекций, 500 ЕД, флаконы, 1 шт.  / пачки картонные</t>
  </si>
  <si>
    <t>Ипсен Фарма - Франция;Пр.,Перв.Уп.,Втор.Уп.,Вып.к.-Ипсен Биофарм Лимитед - Великобритания.</t>
  </si>
  <si>
    <t>01.06.2018 20-4-4071073-изм</t>
  </si>
  <si>
    <t>3582186005606</t>
  </si>
  <si>
    <t>01.06.2018 20-4-4071662-изм</t>
  </si>
  <si>
    <t>раствор для инфузий, 20%, 100 мл Флакон для кровезаменителей, 1 шт.  / пачка картонная</t>
  </si>
  <si>
    <t>раствор для инфузий, 10%, 100 мл Флакон для кровезаменителей, 1 шт.  / пачка картонная</t>
  </si>
  <si>
    <t>раствор для инфузий, 10%, 100 мл бутылки для крови и кровезаменителей, 1 шт.  / пачки картонные</t>
  </si>
  <si>
    <t>раствор для инфузий, 20%, 100 мл бутылки для крови и кровезаменителей, 1 шт.  / пачки картонные</t>
  </si>
  <si>
    <t>раствор для инфузий, 10%, 100 мл бутылки для крови и кровезаменителей, 1 шт.  / пачки  картонные</t>
  </si>
  <si>
    <t>раствор для инъекций, 30 мг/мл, 2 мл ампулы, 5 шт. в комплекте с ножом ампульным или скарификатором, если необходим для ампул данного типа / упаковки ячейковые контурные (1) - пачки картонные</t>
  </si>
  <si>
    <t>ЗАО "ФАРМА ВАМ" - Россия;Пр.,Перв.Уп.,Втор.Уп.,Вып.к.-Общество с ограниченной ответственностью "Гротекс" (ООО "Гротекс") - Россия.</t>
  </si>
  <si>
    <t>01.06.2018 20-4-4072365-изм</t>
  </si>
  <si>
    <t>4606116001311</t>
  </si>
  <si>
    <t>раствор для инъекций, 30 мг/мл, 2 мл ампулы, 10 шт. в комплекте с ножом ампульным или скарификатором, если необходим для ампул данного типа / упаковки ячейковые контурные (1) -  пачки картонные</t>
  </si>
  <si>
    <t>4606116001335</t>
  </si>
  <si>
    <t>капсулы, 300 мг+65 мг, 10 шт. упаковки ячейковые контурные, 5 шт. ~ / пачки картонные</t>
  </si>
  <si>
    <t>06.06.2018 20-4-4073748-изм</t>
  </si>
  <si>
    <t>таблетки, 250 мг, (10) - упаковки безъячейковые контурные, 400 шт. ~ / коробки картонные (для стационаров)</t>
  </si>
  <si>
    <t>АО «Усолье-Сибирский химико-фармацевтический завод» - Россия</t>
  </si>
  <si>
    <t>ЛП-004479</t>
  </si>
  <si>
    <t>06.06.2018 315/20-18</t>
  </si>
  <si>
    <t>4605422014329</t>
  </si>
  <si>
    <t>таблетки, 250 мг, (10) - упаковки безъячейковые контурные, 800 шт. ~ / коробки картонные (для стационаров)</t>
  </si>
  <si>
    <t>4605422014350</t>
  </si>
  <si>
    <t>таблетки, 250 мг, (24) - упаковки ячейковые контурные, 1 шт. ~ / пачки картонные</t>
  </si>
  <si>
    <t>4605422015661</t>
  </si>
  <si>
    <t>4605422013681</t>
  </si>
  <si>
    <t>таблетки, 250 мг, (10) - упаковки безъячейковые контурные, 100 шт. ~ / коробки картонные (для стационаров)</t>
  </si>
  <si>
    <t>4605422014305</t>
  </si>
  <si>
    <t>таблетки, 250 мг, (10) - упаковки безъячейковые контурные, 500 шт. ~ / коробки картонные (для стационаров)</t>
  </si>
  <si>
    <t>4605422014336</t>
  </si>
  <si>
    <t>таблетки, 250 мг, (10) - упаковки безъячейковые контурные, 1000 шт. ~ / коробки картонные (для стационаров)</t>
  </si>
  <si>
    <t>4605422014367</t>
  </si>
  <si>
    <t>4605422013728</t>
  </si>
  <si>
    <t>таблетки, 250 мг, (10) - упаковки безъячейковые контурные, 600 шт. ~ / коробки картонные (для стационаров)</t>
  </si>
  <si>
    <t>4605422014343</t>
  </si>
  <si>
    <t>таблетки, 250 мг, (10) - упаковки безъячейковые контурные, 200 шт. ~ / коробки картонные (для стационаров)</t>
  </si>
  <si>
    <t>4605422014312</t>
  </si>
  <si>
    <t>07.06.2018 316/20-18</t>
  </si>
  <si>
    <t>Каспофунгин-натив</t>
  </si>
  <si>
    <t>ЛП-004717</t>
  </si>
  <si>
    <t>07.06.2018 317/20-18</t>
  </si>
  <si>
    <t>4630008132357</t>
  </si>
  <si>
    <t>лиофилизат для приготовления раствора для инфузий, 70 мг, флаконы, 1 шт. ~ / пачки картонные</t>
  </si>
  <si>
    <t>4630008132364</t>
  </si>
  <si>
    <t>таблетки покрытые пленочной оболочкой, 30 мг, (14) - упаковки ячейковые контурные, 2 шт.  / пачки картонные</t>
  </si>
  <si>
    <t>Амджен Европа Б.В. - Нидерланды;Пр.-Патеон Инк., Торонто Риджинал Оперейшнс - Канада;Перв.Уп.,Втор.Уп.-Брекон Фармасьютикалс Лтд - Великобритания;Вып.к.-Амджен Европа Б.В. - Нидерланды.</t>
  </si>
  <si>
    <t>06.06.2018 20-4-4073712-сниж</t>
  </si>
  <si>
    <t>Амджен Европа Б.В. - Нидерланды;Пр.-Патеон Инк. - Канада;Перв.Уп.-АндерсонБрекон (Великобритания) Лтд - Великобритания;Втор.Уп.,Вып.к.-ООО "Добролек" - Россия.</t>
  </si>
  <si>
    <t>06.06.2018 20-4-4073713-сниж</t>
  </si>
  <si>
    <t>Амджен Европа Б.В. - Нидерланды;Пр.-Амджен Мэньюфэкчуринг Лимитед (АМЛ) - Пуэрто-Рико;Перв.Уп.-АндерсонБрекон (Великобритания) Лимитед - Великобритания;Втор.Уп.,Вып.к.-Общество с ограниченной ответственностью "Добролек" 
(ООО "Добролек") - Россия.</t>
  </si>
  <si>
    <t>06.06.2018 20-4-4073714-сниж</t>
  </si>
  <si>
    <t>раствор для инъекций, 0.5 мг, 1 мл (1) - шприцы, 1 шт.  / пачки картонные</t>
  </si>
  <si>
    <t>06.06.2018 20-4-4073715-сниж</t>
  </si>
  <si>
    <t>раствор для инъекций, 0.3 мг, 0.600 мл (1) - шприцы, 1 шт.  / пачки картонные</t>
  </si>
  <si>
    <t>раствор для инъекций, 30 мкг, 0.300 мл (1) - шприцы, 1 шт.  / пачки картонные</t>
  </si>
  <si>
    <t>раствор для инъекций, 20 мкг, 0.500 мл (1) - шприцы, 1 шт.  / пачки картонные</t>
  </si>
  <si>
    <t>Амджен Европа Б.В. - Нидерланды;Пр.,Перв.Уп.-Амджен Мэньюфэкчуринг Лимитед - Пуэрто-Рико;Втор.Уп.,Вып.к.-ООО "Добролек", - Россия.</t>
  </si>
  <si>
    <t>06.06.2018 20-4-4073718-сниж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</si>
  <si>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</si>
  <si>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</si>
  <si>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</si>
  <si>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</si>
  <si>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с 01.06.2018 по 10.06.2018)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</si>
</sst>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[$-10419]###\ ###"/>
    <numFmt numFmtId="189" formatCode="[$-10419]###\ ###\ ##0.00"/>
  </numFmts>
  <fonts count="10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88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89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A71" zoomScale="75" zoomScaleNormal="75" workbookViewId="0">
      <selection activeCell="G76" sqref="G76"/>
    </sheetView>
  </sheetViews>
  <sheetFormatPr defaultColWidth="11.42578125" defaultRowHeight="12.75" x14ac:dyDescent="0.2"/>
  <cols>
    <col min="1" max="1" width="12.85546875" customWidth="1"/>
    <col min="2" max="2" width="14.28515625" customWidth="1"/>
    <col min="3" max="3" width="28" customWidth="1"/>
    <col min="4" max="4" width="29.140625" customWidth="1"/>
    <col min="5" max="11" width="11.42578125" customWidth="1"/>
    <col min="12" max="13" width="11.28515625" customWidth="1"/>
  </cols>
  <sheetData>
    <row r="1" spans="1:14" ht="54.95" customHeight="1" x14ac:dyDescent="0.2">
      <c r="A1" s="12" t="s">
        <v>276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.1" customHeight="1" x14ac:dyDescent="0.2"/>
    <row r="3" spans="1:14" ht="102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8" t="s">
        <v>272</v>
      </c>
      <c r="H3" s="8" t="s">
        <v>273</v>
      </c>
      <c r="I3" s="8" t="s">
        <v>274</v>
      </c>
      <c r="J3" s="8" t="s">
        <v>275</v>
      </c>
      <c r="K3" s="1" t="s">
        <v>6</v>
      </c>
      <c r="L3" s="1" t="s">
        <v>7</v>
      </c>
      <c r="M3" s="1" t="s">
        <v>8</v>
      </c>
      <c r="N3" s="1" t="s">
        <v>9</v>
      </c>
    </row>
    <row r="4" spans="1:14" ht="105" x14ac:dyDescent="0.2">
      <c r="A4" s="2" t="s">
        <v>12</v>
      </c>
      <c r="B4" s="3" t="s">
        <v>13</v>
      </c>
      <c r="C4" s="3" t="s">
        <v>110</v>
      </c>
      <c r="D4" s="3" t="s">
        <v>140</v>
      </c>
      <c r="E4" s="4">
        <v>1</v>
      </c>
      <c r="F4" s="5">
        <v>1500</v>
      </c>
      <c r="G4" s="11">
        <f t="shared" ref="G4:G15" si="0">F4*0.12</f>
        <v>180</v>
      </c>
      <c r="H4" s="10">
        <f t="shared" ref="H4:H15" si="1">F4*0.18</f>
        <v>270</v>
      </c>
      <c r="I4" s="10">
        <f t="shared" ref="I4:I15" si="2">F4+(F4*0.12)+(F4*0.18)</f>
        <v>1950</v>
      </c>
      <c r="J4" s="10">
        <f t="shared" ref="J4:J35" si="3">I4*1.1</f>
        <v>2145</v>
      </c>
      <c r="K4" s="6"/>
      <c r="L4" s="3" t="s">
        <v>90</v>
      </c>
      <c r="M4" s="6" t="s">
        <v>216</v>
      </c>
      <c r="N4" s="7" t="s">
        <v>114</v>
      </c>
    </row>
    <row r="5" spans="1:14" ht="105" x14ac:dyDescent="0.2">
      <c r="A5" s="2" t="s">
        <v>12</v>
      </c>
      <c r="B5" s="3" t="s">
        <v>13</v>
      </c>
      <c r="C5" s="3" t="s">
        <v>110</v>
      </c>
      <c r="D5" s="3" t="s">
        <v>140</v>
      </c>
      <c r="E5" s="4">
        <v>1</v>
      </c>
      <c r="F5" s="5">
        <v>1500</v>
      </c>
      <c r="G5" s="11">
        <f t="shared" si="0"/>
        <v>180</v>
      </c>
      <c r="H5" s="10">
        <f t="shared" si="1"/>
        <v>270</v>
      </c>
      <c r="I5" s="10">
        <f t="shared" si="2"/>
        <v>1950</v>
      </c>
      <c r="J5" s="10">
        <f t="shared" si="3"/>
        <v>2145</v>
      </c>
      <c r="K5" s="6"/>
      <c r="L5" s="3" t="s">
        <v>90</v>
      </c>
      <c r="M5" s="6" t="s">
        <v>216</v>
      </c>
      <c r="N5" s="7" t="s">
        <v>113</v>
      </c>
    </row>
    <row r="6" spans="1:14" ht="105" x14ac:dyDescent="0.2">
      <c r="A6" s="2" t="s">
        <v>12</v>
      </c>
      <c r="B6" s="3" t="s">
        <v>13</v>
      </c>
      <c r="C6" s="3" t="s">
        <v>110</v>
      </c>
      <c r="D6" s="3" t="s">
        <v>140</v>
      </c>
      <c r="E6" s="4">
        <v>1</v>
      </c>
      <c r="F6" s="5">
        <v>1500</v>
      </c>
      <c r="G6" s="11">
        <f t="shared" si="0"/>
        <v>180</v>
      </c>
      <c r="H6" s="10">
        <f t="shared" si="1"/>
        <v>270</v>
      </c>
      <c r="I6" s="10">
        <f t="shared" si="2"/>
        <v>1950</v>
      </c>
      <c r="J6" s="10">
        <f t="shared" si="3"/>
        <v>2145</v>
      </c>
      <c r="K6" s="6"/>
      <c r="L6" s="3" t="s">
        <v>90</v>
      </c>
      <c r="M6" s="6" t="s">
        <v>216</v>
      </c>
      <c r="N6" s="7" t="s">
        <v>112</v>
      </c>
    </row>
    <row r="7" spans="1:14" ht="105" x14ac:dyDescent="0.2">
      <c r="A7" s="2" t="s">
        <v>12</v>
      </c>
      <c r="B7" s="3" t="s">
        <v>13</v>
      </c>
      <c r="C7" s="3" t="s">
        <v>110</v>
      </c>
      <c r="D7" s="3" t="s">
        <v>140</v>
      </c>
      <c r="E7" s="4">
        <v>1</v>
      </c>
      <c r="F7" s="5">
        <v>1500</v>
      </c>
      <c r="G7" s="11">
        <f t="shared" si="0"/>
        <v>180</v>
      </c>
      <c r="H7" s="10">
        <f t="shared" si="1"/>
        <v>270</v>
      </c>
      <c r="I7" s="10">
        <f t="shared" si="2"/>
        <v>1950</v>
      </c>
      <c r="J7" s="10">
        <f t="shared" si="3"/>
        <v>2145</v>
      </c>
      <c r="K7" s="6"/>
      <c r="L7" s="3" t="s">
        <v>90</v>
      </c>
      <c r="M7" s="6" t="s">
        <v>216</v>
      </c>
      <c r="N7" s="7" t="s">
        <v>111</v>
      </c>
    </row>
    <row r="8" spans="1:14" ht="105" x14ac:dyDescent="0.2">
      <c r="A8" s="2" t="s">
        <v>12</v>
      </c>
      <c r="B8" s="3" t="s">
        <v>13</v>
      </c>
      <c r="C8" s="3" t="s">
        <v>218</v>
      </c>
      <c r="D8" s="3" t="s">
        <v>140</v>
      </c>
      <c r="E8" s="4">
        <v>1</v>
      </c>
      <c r="F8" s="5">
        <v>1512.03</v>
      </c>
      <c r="G8" s="11">
        <f t="shared" si="0"/>
        <v>181.4436</v>
      </c>
      <c r="H8" s="10">
        <f t="shared" si="1"/>
        <v>272.16539999999998</v>
      </c>
      <c r="I8" s="10">
        <f t="shared" si="2"/>
        <v>1965.6390000000001</v>
      </c>
      <c r="J8" s="10">
        <f t="shared" si="3"/>
        <v>2162.2029000000002</v>
      </c>
      <c r="K8" s="6"/>
      <c r="L8" s="3" t="s">
        <v>90</v>
      </c>
      <c r="M8" s="6" t="s">
        <v>216</v>
      </c>
      <c r="N8" s="7" t="s">
        <v>97</v>
      </c>
    </row>
    <row r="9" spans="1:14" ht="105" x14ac:dyDescent="0.2">
      <c r="A9" s="2" t="s">
        <v>117</v>
      </c>
      <c r="B9" s="3" t="s">
        <v>13</v>
      </c>
      <c r="C9" s="3" t="s">
        <v>219</v>
      </c>
      <c r="D9" s="3" t="s">
        <v>140</v>
      </c>
      <c r="E9" s="4">
        <v>1</v>
      </c>
      <c r="F9" s="5">
        <v>1512.03</v>
      </c>
      <c r="G9" s="11">
        <f t="shared" si="0"/>
        <v>181.4436</v>
      </c>
      <c r="H9" s="10">
        <f t="shared" si="1"/>
        <v>272.16539999999998</v>
      </c>
      <c r="I9" s="10">
        <f t="shared" si="2"/>
        <v>1965.6390000000001</v>
      </c>
      <c r="J9" s="10">
        <f t="shared" si="3"/>
        <v>2162.2029000000002</v>
      </c>
      <c r="K9" s="6"/>
      <c r="L9" s="3" t="s">
        <v>90</v>
      </c>
      <c r="M9" s="6" t="s">
        <v>216</v>
      </c>
      <c r="N9" s="7" t="s">
        <v>96</v>
      </c>
    </row>
    <row r="10" spans="1:14" ht="105" x14ac:dyDescent="0.2">
      <c r="A10" s="2" t="s">
        <v>117</v>
      </c>
      <c r="B10" s="3" t="s">
        <v>13</v>
      </c>
      <c r="C10" s="3" t="s">
        <v>221</v>
      </c>
      <c r="D10" s="3" t="s">
        <v>140</v>
      </c>
      <c r="E10" s="4">
        <v>1</v>
      </c>
      <c r="F10" s="5">
        <v>1512.03</v>
      </c>
      <c r="G10" s="11">
        <f t="shared" si="0"/>
        <v>181.4436</v>
      </c>
      <c r="H10" s="10">
        <f t="shared" si="1"/>
        <v>272.16539999999998</v>
      </c>
      <c r="I10" s="10">
        <f t="shared" si="2"/>
        <v>1965.6390000000001</v>
      </c>
      <c r="J10" s="10">
        <f t="shared" si="3"/>
        <v>2162.2029000000002</v>
      </c>
      <c r="K10" s="6"/>
      <c r="L10" s="3" t="s">
        <v>90</v>
      </c>
      <c r="M10" s="6" t="s">
        <v>216</v>
      </c>
      <c r="N10" s="7" t="s">
        <v>93</v>
      </c>
    </row>
    <row r="11" spans="1:14" ht="105" x14ac:dyDescent="0.2">
      <c r="A11" s="2" t="s">
        <v>117</v>
      </c>
      <c r="B11" s="3" t="s">
        <v>13</v>
      </c>
      <c r="C11" s="3" t="s">
        <v>219</v>
      </c>
      <c r="D11" s="3" t="s">
        <v>140</v>
      </c>
      <c r="E11" s="4">
        <v>1</v>
      </c>
      <c r="F11" s="5">
        <v>1512.03</v>
      </c>
      <c r="G11" s="11">
        <f t="shared" si="0"/>
        <v>181.4436</v>
      </c>
      <c r="H11" s="10">
        <f t="shared" si="1"/>
        <v>272.16539999999998</v>
      </c>
      <c r="I11" s="10">
        <f t="shared" si="2"/>
        <v>1965.6390000000001</v>
      </c>
      <c r="J11" s="10">
        <f t="shared" si="3"/>
        <v>2162.2029000000002</v>
      </c>
      <c r="K11" s="6"/>
      <c r="L11" s="3" t="s">
        <v>90</v>
      </c>
      <c r="M11" s="6" t="s">
        <v>216</v>
      </c>
      <c r="N11" s="7" t="s">
        <v>91</v>
      </c>
    </row>
    <row r="12" spans="1:14" ht="105" x14ac:dyDescent="0.2">
      <c r="A12" s="2" t="s">
        <v>12</v>
      </c>
      <c r="B12" s="3" t="s">
        <v>13</v>
      </c>
      <c r="C12" s="3" t="s">
        <v>217</v>
      </c>
      <c r="D12" s="3" t="s">
        <v>140</v>
      </c>
      <c r="E12" s="4">
        <v>1</v>
      </c>
      <c r="F12" s="5">
        <v>3005.17</v>
      </c>
      <c r="G12" s="11">
        <f t="shared" si="0"/>
        <v>360.62040000000002</v>
      </c>
      <c r="H12" s="10">
        <f t="shared" si="1"/>
        <v>540.93060000000003</v>
      </c>
      <c r="I12" s="10">
        <f t="shared" si="2"/>
        <v>3906.721</v>
      </c>
      <c r="J12" s="10">
        <f t="shared" si="3"/>
        <v>4297.3931000000002</v>
      </c>
      <c r="K12" s="6"/>
      <c r="L12" s="3" t="s">
        <v>90</v>
      </c>
      <c r="M12" s="6" t="s">
        <v>216</v>
      </c>
      <c r="N12" s="7" t="s">
        <v>98</v>
      </c>
    </row>
    <row r="13" spans="1:14" ht="105" x14ac:dyDescent="0.2">
      <c r="A13" s="2" t="s">
        <v>117</v>
      </c>
      <c r="B13" s="3" t="s">
        <v>13</v>
      </c>
      <c r="C13" s="3" t="s">
        <v>220</v>
      </c>
      <c r="D13" s="3" t="s">
        <v>140</v>
      </c>
      <c r="E13" s="4">
        <v>1</v>
      </c>
      <c r="F13" s="5">
        <v>3005.17</v>
      </c>
      <c r="G13" s="11">
        <f t="shared" si="0"/>
        <v>360.62040000000002</v>
      </c>
      <c r="H13" s="10">
        <f t="shared" si="1"/>
        <v>540.93060000000003</v>
      </c>
      <c r="I13" s="10">
        <f t="shared" si="2"/>
        <v>3906.721</v>
      </c>
      <c r="J13" s="10">
        <f t="shared" si="3"/>
        <v>4297.3931000000002</v>
      </c>
      <c r="K13" s="6"/>
      <c r="L13" s="3" t="s">
        <v>90</v>
      </c>
      <c r="M13" s="6" t="s">
        <v>216</v>
      </c>
      <c r="N13" s="7" t="s">
        <v>95</v>
      </c>
    </row>
    <row r="14" spans="1:14" ht="105" x14ac:dyDescent="0.2">
      <c r="A14" s="2" t="s">
        <v>12</v>
      </c>
      <c r="B14" s="3" t="s">
        <v>13</v>
      </c>
      <c r="C14" s="3" t="s">
        <v>220</v>
      </c>
      <c r="D14" s="3" t="s">
        <v>140</v>
      </c>
      <c r="E14" s="4">
        <v>1</v>
      </c>
      <c r="F14" s="5">
        <v>3005.17</v>
      </c>
      <c r="G14" s="11">
        <f t="shared" si="0"/>
        <v>360.62040000000002</v>
      </c>
      <c r="H14" s="10">
        <f t="shared" si="1"/>
        <v>540.93060000000003</v>
      </c>
      <c r="I14" s="10">
        <f t="shared" si="2"/>
        <v>3906.721</v>
      </c>
      <c r="J14" s="10">
        <f t="shared" si="3"/>
        <v>4297.3931000000002</v>
      </c>
      <c r="K14" s="6"/>
      <c r="L14" s="3" t="s">
        <v>90</v>
      </c>
      <c r="M14" s="6" t="s">
        <v>216</v>
      </c>
      <c r="N14" s="7" t="s">
        <v>94</v>
      </c>
    </row>
    <row r="15" spans="1:14" ht="105" x14ac:dyDescent="0.2">
      <c r="A15" s="2" t="s">
        <v>117</v>
      </c>
      <c r="B15" s="3" t="s">
        <v>13</v>
      </c>
      <c r="C15" s="3" t="s">
        <v>220</v>
      </c>
      <c r="D15" s="3" t="s">
        <v>140</v>
      </c>
      <c r="E15" s="4">
        <v>1</v>
      </c>
      <c r="F15" s="5">
        <v>3005.17</v>
      </c>
      <c r="G15" s="11">
        <f t="shared" si="0"/>
        <v>360.62040000000002</v>
      </c>
      <c r="H15" s="10">
        <f t="shared" si="1"/>
        <v>540.93060000000003</v>
      </c>
      <c r="I15" s="10">
        <f t="shared" si="2"/>
        <v>3906.721</v>
      </c>
      <c r="J15" s="10">
        <f t="shared" si="3"/>
        <v>4297.3931000000002</v>
      </c>
      <c r="K15" s="6"/>
      <c r="L15" s="3" t="s">
        <v>90</v>
      </c>
      <c r="M15" s="6" t="s">
        <v>216</v>
      </c>
      <c r="N15" s="7" t="s">
        <v>92</v>
      </c>
    </row>
    <row r="16" spans="1:14" ht="60" x14ac:dyDescent="0.2">
      <c r="A16" s="2" t="s">
        <v>14</v>
      </c>
      <c r="B16" s="3" t="s">
        <v>59</v>
      </c>
      <c r="C16" s="3" t="s">
        <v>108</v>
      </c>
      <c r="D16" s="3" t="s">
        <v>231</v>
      </c>
      <c r="E16" s="4">
        <v>10</v>
      </c>
      <c r="F16" s="5">
        <v>11.1</v>
      </c>
      <c r="G16" s="9">
        <f>F16*0.18</f>
        <v>1.9979999999999998</v>
      </c>
      <c r="H16" s="10">
        <f>F16*0.31</f>
        <v>3.4409999999999998</v>
      </c>
      <c r="I16" s="10">
        <f>F16+(F16*0.18)+(F16*0.31)</f>
        <v>16.538999999999998</v>
      </c>
      <c r="J16" s="10">
        <f t="shared" si="3"/>
        <v>18.192899999999998</v>
      </c>
      <c r="K16" s="6"/>
      <c r="L16" s="3" t="s">
        <v>232</v>
      </c>
      <c r="M16" s="6" t="s">
        <v>233</v>
      </c>
      <c r="N16" s="7" t="s">
        <v>239</v>
      </c>
    </row>
    <row r="17" spans="1:14" ht="60" x14ac:dyDescent="0.2">
      <c r="A17" s="2" t="s">
        <v>14</v>
      </c>
      <c r="B17" s="3" t="s">
        <v>59</v>
      </c>
      <c r="C17" s="3" t="s">
        <v>101</v>
      </c>
      <c r="D17" s="3" t="s">
        <v>231</v>
      </c>
      <c r="E17" s="4">
        <v>20</v>
      </c>
      <c r="F17" s="5">
        <v>22.2</v>
      </c>
      <c r="G17" s="9">
        <f>F17*0.18</f>
        <v>3.9959999999999996</v>
      </c>
      <c r="H17" s="10">
        <f>F17*0.31</f>
        <v>6.8819999999999997</v>
      </c>
      <c r="I17" s="10">
        <f>F17+(F17*0.18)+(F17*0.31)</f>
        <v>33.077999999999996</v>
      </c>
      <c r="J17" s="10">
        <f t="shared" si="3"/>
        <v>36.385799999999996</v>
      </c>
      <c r="K17" s="6"/>
      <c r="L17" s="3" t="s">
        <v>232</v>
      </c>
      <c r="M17" s="6" t="s">
        <v>233</v>
      </c>
      <c r="N17" s="7" t="s">
        <v>246</v>
      </c>
    </row>
    <row r="18" spans="1:14" ht="60" x14ac:dyDescent="0.2">
      <c r="A18" s="2" t="s">
        <v>14</v>
      </c>
      <c r="B18" s="3" t="s">
        <v>59</v>
      </c>
      <c r="C18" s="3" t="s">
        <v>237</v>
      </c>
      <c r="D18" s="3" t="s">
        <v>231</v>
      </c>
      <c r="E18" s="4">
        <v>24</v>
      </c>
      <c r="F18" s="5">
        <v>26.64</v>
      </c>
      <c r="G18" s="9">
        <f>F18*0.18</f>
        <v>4.7952000000000004</v>
      </c>
      <c r="H18" s="10">
        <f>F18*0.31</f>
        <v>8.2584</v>
      </c>
      <c r="I18" s="10">
        <f>F18+(F18*0.18)+(F18*0.31)</f>
        <v>39.693600000000004</v>
      </c>
      <c r="J18" s="10">
        <f t="shared" si="3"/>
        <v>43.662960000000005</v>
      </c>
      <c r="K18" s="6"/>
      <c r="L18" s="3" t="s">
        <v>232</v>
      </c>
      <c r="M18" s="6" t="s">
        <v>233</v>
      </c>
      <c r="N18" s="7" t="s">
        <v>238</v>
      </c>
    </row>
    <row r="19" spans="1:14" ht="75" x14ac:dyDescent="0.2">
      <c r="A19" s="2" t="s">
        <v>14</v>
      </c>
      <c r="B19" s="3" t="s">
        <v>59</v>
      </c>
      <c r="C19" s="3" t="s">
        <v>240</v>
      </c>
      <c r="D19" s="3" t="s">
        <v>231</v>
      </c>
      <c r="E19" s="4">
        <v>1000</v>
      </c>
      <c r="F19" s="5">
        <v>1010</v>
      </c>
      <c r="G19" s="11">
        <f t="shared" ref="G19:G33" si="4">F19*0.12</f>
        <v>121.19999999999999</v>
      </c>
      <c r="H19" s="10">
        <f t="shared" ref="H19:H33" si="5">F19*0.18</f>
        <v>181.79999999999998</v>
      </c>
      <c r="I19" s="10">
        <f t="shared" ref="I19:I33" si="6">F19+(F19*0.12)+(F19*0.18)</f>
        <v>1313</v>
      </c>
      <c r="J19" s="10">
        <f t="shared" si="3"/>
        <v>1444.3000000000002</v>
      </c>
      <c r="K19" s="6"/>
      <c r="L19" s="3" t="s">
        <v>232</v>
      </c>
      <c r="M19" s="6" t="s">
        <v>233</v>
      </c>
      <c r="N19" s="7" t="s">
        <v>241</v>
      </c>
    </row>
    <row r="20" spans="1:14" ht="75" x14ac:dyDescent="0.2">
      <c r="A20" s="2" t="s">
        <v>14</v>
      </c>
      <c r="B20" s="3" t="s">
        <v>59</v>
      </c>
      <c r="C20" s="3" t="s">
        <v>249</v>
      </c>
      <c r="D20" s="3" t="s">
        <v>231</v>
      </c>
      <c r="E20" s="4">
        <v>2000</v>
      </c>
      <c r="F20" s="5">
        <v>2020</v>
      </c>
      <c r="G20" s="11">
        <f t="shared" si="4"/>
        <v>242.39999999999998</v>
      </c>
      <c r="H20" s="10">
        <f t="shared" si="5"/>
        <v>363.59999999999997</v>
      </c>
      <c r="I20" s="10">
        <f t="shared" si="6"/>
        <v>2626</v>
      </c>
      <c r="J20" s="10">
        <f t="shared" si="3"/>
        <v>2888.6000000000004</v>
      </c>
      <c r="K20" s="6"/>
      <c r="L20" s="3" t="s">
        <v>232</v>
      </c>
      <c r="M20" s="6" t="s">
        <v>233</v>
      </c>
      <c r="N20" s="7" t="s">
        <v>250</v>
      </c>
    </row>
    <row r="21" spans="1:14" ht="75" x14ac:dyDescent="0.2">
      <c r="A21" s="2" t="s">
        <v>14</v>
      </c>
      <c r="B21" s="3" t="s">
        <v>59</v>
      </c>
      <c r="C21" s="3" t="s">
        <v>230</v>
      </c>
      <c r="D21" s="3" t="s">
        <v>231</v>
      </c>
      <c r="E21" s="4">
        <v>4000</v>
      </c>
      <c r="F21" s="5">
        <v>4040</v>
      </c>
      <c r="G21" s="11">
        <f t="shared" si="4"/>
        <v>484.79999999999995</v>
      </c>
      <c r="H21" s="10">
        <f t="shared" si="5"/>
        <v>727.19999999999993</v>
      </c>
      <c r="I21" s="10">
        <f t="shared" si="6"/>
        <v>5252</v>
      </c>
      <c r="J21" s="10">
        <f t="shared" si="3"/>
        <v>5777.2000000000007</v>
      </c>
      <c r="K21" s="6"/>
      <c r="L21" s="3" t="s">
        <v>232</v>
      </c>
      <c r="M21" s="6" t="s">
        <v>233</v>
      </c>
      <c r="N21" s="7" t="s">
        <v>234</v>
      </c>
    </row>
    <row r="22" spans="1:14" ht="75" x14ac:dyDescent="0.2">
      <c r="A22" s="2" t="s">
        <v>14</v>
      </c>
      <c r="B22" s="3" t="s">
        <v>59</v>
      </c>
      <c r="C22" s="3" t="s">
        <v>242</v>
      </c>
      <c r="D22" s="3" t="s">
        <v>231</v>
      </c>
      <c r="E22" s="4">
        <v>5000</v>
      </c>
      <c r="F22" s="5">
        <v>5050</v>
      </c>
      <c r="G22" s="11">
        <f t="shared" si="4"/>
        <v>606</v>
      </c>
      <c r="H22" s="10">
        <f t="shared" si="5"/>
        <v>909</v>
      </c>
      <c r="I22" s="10">
        <f t="shared" si="6"/>
        <v>6565</v>
      </c>
      <c r="J22" s="10">
        <f t="shared" si="3"/>
        <v>7221.5000000000009</v>
      </c>
      <c r="K22" s="6"/>
      <c r="L22" s="3" t="s">
        <v>232</v>
      </c>
      <c r="M22" s="6" t="s">
        <v>233</v>
      </c>
      <c r="N22" s="7" t="s">
        <v>243</v>
      </c>
    </row>
    <row r="23" spans="1:14" ht="75" x14ac:dyDescent="0.2">
      <c r="A23" s="2" t="s">
        <v>14</v>
      </c>
      <c r="B23" s="3" t="s">
        <v>59</v>
      </c>
      <c r="C23" s="3" t="s">
        <v>247</v>
      </c>
      <c r="D23" s="3" t="s">
        <v>231</v>
      </c>
      <c r="E23" s="4">
        <v>6000</v>
      </c>
      <c r="F23" s="5">
        <v>6060</v>
      </c>
      <c r="G23" s="11">
        <f t="shared" si="4"/>
        <v>727.19999999999993</v>
      </c>
      <c r="H23" s="10">
        <f t="shared" si="5"/>
        <v>1090.8</v>
      </c>
      <c r="I23" s="10">
        <f t="shared" si="6"/>
        <v>7878</v>
      </c>
      <c r="J23" s="10">
        <f t="shared" si="3"/>
        <v>8665.8000000000011</v>
      </c>
      <c r="K23" s="6"/>
      <c r="L23" s="3" t="s">
        <v>232</v>
      </c>
      <c r="M23" s="6" t="s">
        <v>233</v>
      </c>
      <c r="N23" s="7" t="s">
        <v>248</v>
      </c>
    </row>
    <row r="24" spans="1:14" ht="75" x14ac:dyDescent="0.2">
      <c r="A24" s="2" t="s">
        <v>14</v>
      </c>
      <c r="B24" s="3" t="s">
        <v>59</v>
      </c>
      <c r="C24" s="3" t="s">
        <v>235</v>
      </c>
      <c r="D24" s="3" t="s">
        <v>231</v>
      </c>
      <c r="E24" s="4">
        <v>8000</v>
      </c>
      <c r="F24" s="5">
        <v>8080</v>
      </c>
      <c r="G24" s="11">
        <f t="shared" si="4"/>
        <v>969.59999999999991</v>
      </c>
      <c r="H24" s="10">
        <f t="shared" si="5"/>
        <v>1454.3999999999999</v>
      </c>
      <c r="I24" s="10">
        <f t="shared" si="6"/>
        <v>10504</v>
      </c>
      <c r="J24" s="10">
        <f t="shared" si="3"/>
        <v>11554.400000000001</v>
      </c>
      <c r="K24" s="6"/>
      <c r="L24" s="3" t="s">
        <v>232</v>
      </c>
      <c r="M24" s="6" t="s">
        <v>233</v>
      </c>
      <c r="N24" s="7" t="s">
        <v>236</v>
      </c>
    </row>
    <row r="25" spans="1:14" ht="75" x14ac:dyDescent="0.2">
      <c r="A25" s="2" t="s">
        <v>14</v>
      </c>
      <c r="B25" s="3" t="s">
        <v>59</v>
      </c>
      <c r="C25" s="3" t="s">
        <v>244</v>
      </c>
      <c r="D25" s="3" t="s">
        <v>231</v>
      </c>
      <c r="E25" s="4">
        <v>10000</v>
      </c>
      <c r="F25" s="5">
        <v>10100</v>
      </c>
      <c r="G25" s="11">
        <f t="shared" si="4"/>
        <v>1212</v>
      </c>
      <c r="H25" s="10">
        <f t="shared" si="5"/>
        <v>1818</v>
      </c>
      <c r="I25" s="10">
        <f t="shared" si="6"/>
        <v>13130</v>
      </c>
      <c r="J25" s="10">
        <f t="shared" si="3"/>
        <v>14443.000000000002</v>
      </c>
      <c r="K25" s="6"/>
      <c r="L25" s="3" t="s">
        <v>232</v>
      </c>
      <c r="M25" s="6" t="s">
        <v>233</v>
      </c>
      <c r="N25" s="7" t="s">
        <v>245</v>
      </c>
    </row>
    <row r="26" spans="1:14" ht="90" x14ac:dyDescent="0.2">
      <c r="A26" s="2" t="s">
        <v>67</v>
      </c>
      <c r="B26" s="3" t="s">
        <v>68</v>
      </c>
      <c r="C26" s="3" t="s">
        <v>269</v>
      </c>
      <c r="D26" s="3" t="s">
        <v>69</v>
      </c>
      <c r="E26" s="4">
        <v>1</v>
      </c>
      <c r="F26" s="5">
        <v>1813.63</v>
      </c>
      <c r="G26" s="11">
        <f t="shared" si="4"/>
        <v>217.63560000000001</v>
      </c>
      <c r="H26" s="10">
        <f t="shared" si="5"/>
        <v>326.45339999999999</v>
      </c>
      <c r="I26" s="10">
        <f t="shared" si="6"/>
        <v>2357.7190000000001</v>
      </c>
      <c r="J26" s="10">
        <f t="shared" si="3"/>
        <v>2593.4909000000002</v>
      </c>
      <c r="K26" s="6"/>
      <c r="L26" s="3" t="s">
        <v>70</v>
      </c>
      <c r="M26" s="6" t="s">
        <v>266</v>
      </c>
      <c r="N26" s="7" t="s">
        <v>71</v>
      </c>
    </row>
    <row r="27" spans="1:14" ht="90" x14ac:dyDescent="0.2">
      <c r="A27" s="2" t="s">
        <v>67</v>
      </c>
      <c r="B27" s="3" t="s">
        <v>68</v>
      </c>
      <c r="C27" s="3" t="s">
        <v>269</v>
      </c>
      <c r="D27" s="3" t="s">
        <v>270</v>
      </c>
      <c r="E27" s="4">
        <v>1</v>
      </c>
      <c r="F27" s="5">
        <v>1813.63</v>
      </c>
      <c r="G27" s="11">
        <f t="shared" si="4"/>
        <v>217.63560000000001</v>
      </c>
      <c r="H27" s="10">
        <f t="shared" si="5"/>
        <v>326.45339999999999</v>
      </c>
      <c r="I27" s="10">
        <f t="shared" si="6"/>
        <v>2357.7190000000001</v>
      </c>
      <c r="J27" s="10">
        <f t="shared" si="3"/>
        <v>2593.4909000000002</v>
      </c>
      <c r="K27" s="6"/>
      <c r="L27" s="3" t="s">
        <v>70</v>
      </c>
      <c r="M27" s="6" t="s">
        <v>271</v>
      </c>
      <c r="N27" s="7" t="s">
        <v>85</v>
      </c>
    </row>
    <row r="28" spans="1:14" ht="90" x14ac:dyDescent="0.2">
      <c r="A28" s="2" t="s">
        <v>67</v>
      </c>
      <c r="B28" s="3" t="s">
        <v>68</v>
      </c>
      <c r="C28" s="3" t="s">
        <v>268</v>
      </c>
      <c r="D28" s="3" t="s">
        <v>69</v>
      </c>
      <c r="E28" s="4">
        <v>1</v>
      </c>
      <c r="F28" s="5">
        <v>2721.94</v>
      </c>
      <c r="G28" s="11">
        <f t="shared" si="4"/>
        <v>326.63279999999997</v>
      </c>
      <c r="H28" s="10">
        <f t="shared" si="5"/>
        <v>489.94920000000002</v>
      </c>
      <c r="I28" s="10">
        <f t="shared" si="6"/>
        <v>3538.5219999999999</v>
      </c>
      <c r="J28" s="10">
        <f t="shared" si="3"/>
        <v>3892.3742000000002</v>
      </c>
      <c r="K28" s="6"/>
      <c r="L28" s="3" t="s">
        <v>70</v>
      </c>
      <c r="M28" s="6" t="s">
        <v>266</v>
      </c>
      <c r="N28" s="7" t="s">
        <v>72</v>
      </c>
    </row>
    <row r="29" spans="1:14" ht="90" x14ac:dyDescent="0.2">
      <c r="A29" s="2" t="s">
        <v>67</v>
      </c>
      <c r="B29" s="3" t="s">
        <v>68</v>
      </c>
      <c r="C29" s="3" t="s">
        <v>268</v>
      </c>
      <c r="D29" s="3" t="s">
        <v>270</v>
      </c>
      <c r="E29" s="4">
        <v>1</v>
      </c>
      <c r="F29" s="5">
        <v>2721.94</v>
      </c>
      <c r="G29" s="11">
        <f t="shared" si="4"/>
        <v>326.63279999999997</v>
      </c>
      <c r="H29" s="10">
        <f t="shared" si="5"/>
        <v>489.94920000000002</v>
      </c>
      <c r="I29" s="10">
        <f t="shared" si="6"/>
        <v>3538.5219999999999</v>
      </c>
      <c r="J29" s="10">
        <f t="shared" si="3"/>
        <v>3892.3742000000002</v>
      </c>
      <c r="K29" s="6"/>
      <c r="L29" s="3" t="s">
        <v>70</v>
      </c>
      <c r="M29" s="6" t="s">
        <v>271</v>
      </c>
      <c r="N29" s="7" t="s">
        <v>77</v>
      </c>
    </row>
    <row r="30" spans="1:14" ht="90" x14ac:dyDescent="0.2">
      <c r="A30" s="2" t="s">
        <v>67</v>
      </c>
      <c r="B30" s="3" t="s">
        <v>68</v>
      </c>
      <c r="C30" s="3" t="s">
        <v>267</v>
      </c>
      <c r="D30" s="3" t="s">
        <v>69</v>
      </c>
      <c r="E30" s="4">
        <v>1</v>
      </c>
      <c r="F30" s="5">
        <v>27217.15</v>
      </c>
      <c r="G30" s="11">
        <f t="shared" si="4"/>
        <v>3266.058</v>
      </c>
      <c r="H30" s="10">
        <f t="shared" si="5"/>
        <v>4899.0870000000004</v>
      </c>
      <c r="I30" s="10">
        <f t="shared" si="6"/>
        <v>35382.295000000006</v>
      </c>
      <c r="J30" s="10">
        <f t="shared" si="3"/>
        <v>38920.524500000007</v>
      </c>
      <c r="K30" s="6"/>
      <c r="L30" s="3" t="s">
        <v>70</v>
      </c>
      <c r="M30" s="6" t="s">
        <v>266</v>
      </c>
      <c r="N30" s="7" t="s">
        <v>73</v>
      </c>
    </row>
    <row r="31" spans="1:14" ht="90" x14ac:dyDescent="0.2">
      <c r="A31" s="2" t="s">
        <v>67</v>
      </c>
      <c r="B31" s="3" t="s">
        <v>68</v>
      </c>
      <c r="C31" s="3" t="s">
        <v>267</v>
      </c>
      <c r="D31" s="3" t="s">
        <v>270</v>
      </c>
      <c r="E31" s="4">
        <v>1</v>
      </c>
      <c r="F31" s="5">
        <v>27217.15</v>
      </c>
      <c r="G31" s="11">
        <f t="shared" si="4"/>
        <v>3266.058</v>
      </c>
      <c r="H31" s="10">
        <f t="shared" si="5"/>
        <v>4899.0870000000004</v>
      </c>
      <c r="I31" s="10">
        <f t="shared" si="6"/>
        <v>35382.295000000006</v>
      </c>
      <c r="J31" s="10">
        <f t="shared" si="3"/>
        <v>38920.524500000007</v>
      </c>
      <c r="K31" s="6"/>
      <c r="L31" s="3" t="s">
        <v>70</v>
      </c>
      <c r="M31" s="6" t="s">
        <v>271</v>
      </c>
      <c r="N31" s="7" t="s">
        <v>86</v>
      </c>
    </row>
    <row r="32" spans="1:14" ht="90" x14ac:dyDescent="0.2">
      <c r="A32" s="2" t="s">
        <v>67</v>
      </c>
      <c r="B32" s="3" t="s">
        <v>68</v>
      </c>
      <c r="C32" s="3" t="s">
        <v>265</v>
      </c>
      <c r="D32" s="3" t="s">
        <v>69</v>
      </c>
      <c r="E32" s="4">
        <v>1</v>
      </c>
      <c r="F32" s="5">
        <v>45352.7</v>
      </c>
      <c r="G32" s="11">
        <f t="shared" si="4"/>
        <v>5442.3239999999996</v>
      </c>
      <c r="H32" s="10">
        <f t="shared" si="5"/>
        <v>8163.485999999999</v>
      </c>
      <c r="I32" s="10">
        <f t="shared" si="6"/>
        <v>58958.509999999995</v>
      </c>
      <c r="J32" s="10">
        <f t="shared" si="3"/>
        <v>64854.360999999997</v>
      </c>
      <c r="K32" s="6"/>
      <c r="L32" s="3" t="s">
        <v>70</v>
      </c>
      <c r="M32" s="6" t="s">
        <v>266</v>
      </c>
      <c r="N32" s="7" t="s">
        <v>74</v>
      </c>
    </row>
    <row r="33" spans="1:14" ht="90" x14ac:dyDescent="0.2">
      <c r="A33" s="2" t="s">
        <v>67</v>
      </c>
      <c r="B33" s="3" t="s">
        <v>68</v>
      </c>
      <c r="C33" s="3" t="s">
        <v>265</v>
      </c>
      <c r="D33" s="3" t="s">
        <v>270</v>
      </c>
      <c r="E33" s="4">
        <v>1</v>
      </c>
      <c r="F33" s="5">
        <v>45352.7</v>
      </c>
      <c r="G33" s="11">
        <f t="shared" si="4"/>
        <v>5442.3239999999996</v>
      </c>
      <c r="H33" s="10">
        <f t="shared" si="5"/>
        <v>8163.485999999999</v>
      </c>
      <c r="I33" s="10">
        <f t="shared" si="6"/>
        <v>58958.509999999995</v>
      </c>
      <c r="J33" s="10">
        <f t="shared" si="3"/>
        <v>64854.360999999997</v>
      </c>
      <c r="K33" s="6"/>
      <c r="L33" s="3" t="s">
        <v>70</v>
      </c>
      <c r="M33" s="6" t="s">
        <v>271</v>
      </c>
      <c r="N33" s="7" t="s">
        <v>87</v>
      </c>
    </row>
    <row r="34" spans="1:14" ht="30" x14ac:dyDescent="0.2">
      <c r="A34" s="2" t="s">
        <v>15</v>
      </c>
      <c r="B34" s="3" t="s">
        <v>15</v>
      </c>
      <c r="C34" s="3" t="s">
        <v>125</v>
      </c>
      <c r="D34" s="3" t="s">
        <v>56</v>
      </c>
      <c r="E34" s="4">
        <v>200</v>
      </c>
      <c r="F34" s="5">
        <v>15.29</v>
      </c>
      <c r="G34" s="9">
        <f>F34*0.18</f>
        <v>2.7521999999999998</v>
      </c>
      <c r="H34" s="10">
        <f>F34*0.31</f>
        <v>4.7398999999999996</v>
      </c>
      <c r="I34" s="10">
        <f>F34+(F34*0.18)+(F34*0.31)</f>
        <v>22.782099999999996</v>
      </c>
      <c r="J34" s="10">
        <f t="shared" si="3"/>
        <v>25.060309999999998</v>
      </c>
      <c r="K34" s="6"/>
      <c r="L34" s="3" t="s">
        <v>16</v>
      </c>
      <c r="M34" s="6" t="s">
        <v>146</v>
      </c>
      <c r="N34" s="7" t="s">
        <v>17</v>
      </c>
    </row>
    <row r="35" spans="1:14" ht="105" x14ac:dyDescent="0.2">
      <c r="A35" s="2" t="s">
        <v>54</v>
      </c>
      <c r="B35" s="3" t="s">
        <v>31</v>
      </c>
      <c r="C35" s="3" t="s">
        <v>123</v>
      </c>
      <c r="D35" s="3" t="s">
        <v>56</v>
      </c>
      <c r="E35" s="4">
        <v>5</v>
      </c>
      <c r="F35" s="5">
        <v>1197.4000000000001</v>
      </c>
      <c r="G35" s="11">
        <f>F35*0.12</f>
        <v>143.68800000000002</v>
      </c>
      <c r="H35" s="10">
        <f>F35*0.18</f>
        <v>215.53200000000001</v>
      </c>
      <c r="I35" s="10">
        <f>F35+(F35*0.12)+(F35*0.18)</f>
        <v>1556.6200000000001</v>
      </c>
      <c r="J35" s="10">
        <f t="shared" si="3"/>
        <v>1712.2820000000004</v>
      </c>
      <c r="K35" s="6"/>
      <c r="L35" s="3" t="s">
        <v>32</v>
      </c>
      <c r="M35" s="6" t="s">
        <v>146</v>
      </c>
      <c r="N35" s="7" t="s">
        <v>88</v>
      </c>
    </row>
    <row r="36" spans="1:14" ht="105" x14ac:dyDescent="0.2">
      <c r="A36" s="2" t="s">
        <v>28</v>
      </c>
      <c r="B36" s="3" t="s">
        <v>29</v>
      </c>
      <c r="C36" s="3" t="s">
        <v>122</v>
      </c>
      <c r="D36" s="3" t="s">
        <v>56</v>
      </c>
      <c r="E36" s="4">
        <v>5</v>
      </c>
      <c r="F36" s="5">
        <v>1171.72</v>
      </c>
      <c r="G36" s="11">
        <f>F36*0.12</f>
        <v>140.60640000000001</v>
      </c>
      <c r="H36" s="10">
        <f>F36*0.18</f>
        <v>210.90959999999998</v>
      </c>
      <c r="I36" s="10">
        <f>F36+(F36*0.12)+(F36*0.18)</f>
        <v>1523.2359999999999</v>
      </c>
      <c r="J36" s="10">
        <f t="shared" ref="J36:J67" si="7">I36*1.1</f>
        <v>1675.5596</v>
      </c>
      <c r="K36" s="6"/>
      <c r="L36" s="3" t="s">
        <v>30</v>
      </c>
      <c r="M36" s="6" t="s">
        <v>146</v>
      </c>
      <c r="N36" s="7" t="s">
        <v>89</v>
      </c>
    </row>
    <row r="37" spans="1:14" ht="75" x14ac:dyDescent="0.2">
      <c r="A37" s="2" t="s">
        <v>20</v>
      </c>
      <c r="B37" s="3" t="s">
        <v>184</v>
      </c>
      <c r="C37" s="3" t="s">
        <v>185</v>
      </c>
      <c r="D37" s="3" t="s">
        <v>137</v>
      </c>
      <c r="E37" s="4">
        <v>5</v>
      </c>
      <c r="F37" s="5">
        <v>49.2</v>
      </c>
      <c r="G37" s="9">
        <f>F37*0.18</f>
        <v>8.8559999999999999</v>
      </c>
      <c r="H37" s="10">
        <f>F37*0.31</f>
        <v>15.252000000000001</v>
      </c>
      <c r="I37" s="10">
        <f>F37+(F37*0.18)+(F37*0.31)</f>
        <v>73.308000000000007</v>
      </c>
      <c r="J37" s="10">
        <f t="shared" si="7"/>
        <v>80.638800000000018</v>
      </c>
      <c r="K37" s="6"/>
      <c r="L37" s="3" t="s">
        <v>186</v>
      </c>
      <c r="M37" s="6" t="s">
        <v>187</v>
      </c>
      <c r="N37" s="7" t="s">
        <v>188</v>
      </c>
    </row>
    <row r="38" spans="1:14" ht="75" x14ac:dyDescent="0.2">
      <c r="A38" s="2" t="s">
        <v>20</v>
      </c>
      <c r="B38" s="3" t="s">
        <v>184</v>
      </c>
      <c r="C38" s="3" t="s">
        <v>191</v>
      </c>
      <c r="D38" s="3" t="s">
        <v>137</v>
      </c>
      <c r="E38" s="4">
        <v>10</v>
      </c>
      <c r="F38" s="5">
        <v>98.4</v>
      </c>
      <c r="G38" s="11">
        <f>F38*0.15</f>
        <v>14.76</v>
      </c>
      <c r="H38" s="10">
        <f>F38*0.25</f>
        <v>24.6</v>
      </c>
      <c r="I38" s="10">
        <f>F38+(F38*0.15)+(F38*0.25)</f>
        <v>137.76000000000002</v>
      </c>
      <c r="J38" s="10">
        <f t="shared" si="7"/>
        <v>151.53600000000003</v>
      </c>
      <c r="K38" s="6"/>
      <c r="L38" s="3" t="s">
        <v>186</v>
      </c>
      <c r="M38" s="6" t="s">
        <v>187</v>
      </c>
      <c r="N38" s="7" t="s">
        <v>192</v>
      </c>
    </row>
    <row r="39" spans="1:14" ht="75" x14ac:dyDescent="0.2">
      <c r="A39" s="2" t="s">
        <v>20</v>
      </c>
      <c r="B39" s="3" t="s">
        <v>184</v>
      </c>
      <c r="C39" s="3" t="s">
        <v>195</v>
      </c>
      <c r="D39" s="3" t="s">
        <v>137</v>
      </c>
      <c r="E39" s="4">
        <v>5</v>
      </c>
      <c r="F39" s="5">
        <v>123</v>
      </c>
      <c r="G39" s="11">
        <f>F39*0.15</f>
        <v>18.45</v>
      </c>
      <c r="H39" s="10">
        <f>F39*0.25</f>
        <v>30.75</v>
      </c>
      <c r="I39" s="10">
        <f>F39+(F39*0.15)+(F39*0.25)</f>
        <v>172.2</v>
      </c>
      <c r="J39" s="10">
        <f t="shared" si="7"/>
        <v>189.42000000000002</v>
      </c>
      <c r="K39" s="6"/>
      <c r="L39" s="3" t="s">
        <v>186</v>
      </c>
      <c r="M39" s="6" t="s">
        <v>187</v>
      </c>
      <c r="N39" s="7" t="s">
        <v>196</v>
      </c>
    </row>
    <row r="40" spans="1:14" ht="75" x14ac:dyDescent="0.2">
      <c r="A40" s="2" t="s">
        <v>20</v>
      </c>
      <c r="B40" s="3" t="s">
        <v>184</v>
      </c>
      <c r="C40" s="3" t="s">
        <v>189</v>
      </c>
      <c r="D40" s="3" t="s">
        <v>137</v>
      </c>
      <c r="E40" s="4">
        <v>10</v>
      </c>
      <c r="F40" s="5">
        <v>246</v>
      </c>
      <c r="G40" s="11">
        <f>F40*0.15</f>
        <v>36.9</v>
      </c>
      <c r="H40" s="10">
        <f>F40*0.25</f>
        <v>61.5</v>
      </c>
      <c r="I40" s="10">
        <f>F40+(F40*0.15)+(F40*0.25)</f>
        <v>344.4</v>
      </c>
      <c r="J40" s="10">
        <f t="shared" si="7"/>
        <v>378.84000000000003</v>
      </c>
      <c r="K40" s="6"/>
      <c r="L40" s="3" t="s">
        <v>186</v>
      </c>
      <c r="M40" s="6" t="s">
        <v>187</v>
      </c>
      <c r="N40" s="7" t="s">
        <v>190</v>
      </c>
    </row>
    <row r="41" spans="1:14" ht="75" x14ac:dyDescent="0.2">
      <c r="A41" s="2" t="s">
        <v>20</v>
      </c>
      <c r="B41" s="3" t="s">
        <v>184</v>
      </c>
      <c r="C41" s="3" t="s">
        <v>193</v>
      </c>
      <c r="D41" s="3" t="s">
        <v>137</v>
      </c>
      <c r="E41" s="4">
        <v>5</v>
      </c>
      <c r="F41" s="5">
        <v>246</v>
      </c>
      <c r="G41" s="11">
        <f>F41*0.15</f>
        <v>36.9</v>
      </c>
      <c r="H41" s="10">
        <f>F41*0.25</f>
        <v>61.5</v>
      </c>
      <c r="I41" s="10">
        <f>F41+(F41*0.15)+(F41*0.25)</f>
        <v>344.4</v>
      </c>
      <c r="J41" s="10">
        <f t="shared" si="7"/>
        <v>378.84000000000003</v>
      </c>
      <c r="K41" s="6"/>
      <c r="L41" s="3" t="s">
        <v>186</v>
      </c>
      <c r="M41" s="6" t="s">
        <v>187</v>
      </c>
      <c r="N41" s="7" t="s">
        <v>194</v>
      </c>
    </row>
    <row r="42" spans="1:14" ht="75" x14ac:dyDescent="0.2">
      <c r="A42" s="2" t="s">
        <v>20</v>
      </c>
      <c r="B42" s="3" t="s">
        <v>184</v>
      </c>
      <c r="C42" s="3" t="s">
        <v>197</v>
      </c>
      <c r="D42" s="3" t="s">
        <v>137</v>
      </c>
      <c r="E42" s="4">
        <v>10</v>
      </c>
      <c r="F42" s="5">
        <v>492</v>
      </c>
      <c r="G42" s="11">
        <f>F42*0.15</f>
        <v>73.8</v>
      </c>
      <c r="H42" s="10">
        <f>F42*0.25</f>
        <v>123</v>
      </c>
      <c r="I42" s="10">
        <f>F42+(F42*0.15)+(F42*0.25)</f>
        <v>688.8</v>
      </c>
      <c r="J42" s="10">
        <f t="shared" si="7"/>
        <v>757.68000000000006</v>
      </c>
      <c r="K42" s="6"/>
      <c r="L42" s="3" t="s">
        <v>186</v>
      </c>
      <c r="M42" s="6" t="s">
        <v>187</v>
      </c>
      <c r="N42" s="7" t="s">
        <v>198</v>
      </c>
    </row>
    <row r="43" spans="1:14" ht="60" x14ac:dyDescent="0.2">
      <c r="A43" s="2" t="s">
        <v>21</v>
      </c>
      <c r="B43" s="3" t="s">
        <v>21</v>
      </c>
      <c r="C43" s="3" t="s">
        <v>120</v>
      </c>
      <c r="D43" s="3" t="s">
        <v>78</v>
      </c>
      <c r="E43" s="4">
        <v>100</v>
      </c>
      <c r="F43" s="5">
        <v>47.2</v>
      </c>
      <c r="G43" s="9">
        <f>F43*0.18</f>
        <v>8.4960000000000004</v>
      </c>
      <c r="H43" s="10">
        <f>F43*0.31</f>
        <v>14.632000000000001</v>
      </c>
      <c r="I43" s="10">
        <f>F43+(F43*0.18)+(F43*0.31)</f>
        <v>70.328000000000003</v>
      </c>
      <c r="J43" s="10">
        <f t="shared" si="7"/>
        <v>77.360800000000012</v>
      </c>
      <c r="K43" s="6"/>
      <c r="L43" s="3" t="s">
        <v>22</v>
      </c>
      <c r="M43" s="6" t="s">
        <v>181</v>
      </c>
      <c r="N43" s="7" t="s">
        <v>131</v>
      </c>
    </row>
    <row r="44" spans="1:14" ht="135" x14ac:dyDescent="0.2">
      <c r="A44" s="2" t="s">
        <v>64</v>
      </c>
      <c r="B44" s="3" t="s">
        <v>65</v>
      </c>
      <c r="C44" s="3" t="s">
        <v>222</v>
      </c>
      <c r="D44" s="3" t="s">
        <v>223</v>
      </c>
      <c r="E44" s="4">
        <v>5</v>
      </c>
      <c r="F44" s="5">
        <v>1723.61</v>
      </c>
      <c r="G44" s="11">
        <f>F44*0.12</f>
        <v>206.83319999999998</v>
      </c>
      <c r="H44" s="10">
        <f>F44*0.18</f>
        <v>310.24979999999999</v>
      </c>
      <c r="I44" s="10">
        <f>F44+(F44*0.12)+(F44*0.18)</f>
        <v>2240.6929999999998</v>
      </c>
      <c r="J44" s="10">
        <f t="shared" si="7"/>
        <v>2464.7622999999999</v>
      </c>
      <c r="K44" s="6"/>
      <c r="L44" s="3" t="s">
        <v>66</v>
      </c>
      <c r="M44" s="6" t="s">
        <v>224</v>
      </c>
      <c r="N44" s="7" t="s">
        <v>225</v>
      </c>
    </row>
    <row r="45" spans="1:14" ht="135" x14ac:dyDescent="0.2">
      <c r="A45" s="2" t="s">
        <v>64</v>
      </c>
      <c r="B45" s="3" t="s">
        <v>65</v>
      </c>
      <c r="C45" s="3" t="s">
        <v>226</v>
      </c>
      <c r="D45" s="3" t="s">
        <v>223</v>
      </c>
      <c r="E45" s="4">
        <v>10</v>
      </c>
      <c r="F45" s="5">
        <v>3445.11</v>
      </c>
      <c r="G45" s="11">
        <f>F45*0.12</f>
        <v>413.41320000000002</v>
      </c>
      <c r="H45" s="10">
        <f>F45*0.18</f>
        <v>620.11980000000005</v>
      </c>
      <c r="I45" s="10">
        <f>F45+(F45*0.12)+(F45*0.18)</f>
        <v>4478.643</v>
      </c>
      <c r="J45" s="10">
        <f t="shared" si="7"/>
        <v>4926.5073000000002</v>
      </c>
      <c r="K45" s="6"/>
      <c r="L45" s="3" t="s">
        <v>66</v>
      </c>
      <c r="M45" s="6" t="s">
        <v>224</v>
      </c>
      <c r="N45" s="7" t="s">
        <v>227</v>
      </c>
    </row>
    <row r="46" spans="1:14" ht="90" x14ac:dyDescent="0.2">
      <c r="A46" s="2" t="s">
        <v>211</v>
      </c>
      <c r="B46" s="3" t="s">
        <v>18</v>
      </c>
      <c r="C46" s="3" t="s">
        <v>212</v>
      </c>
      <c r="D46" s="3" t="s">
        <v>213</v>
      </c>
      <c r="E46" s="4">
        <v>1</v>
      </c>
      <c r="F46" s="5">
        <v>14389.26</v>
      </c>
      <c r="G46" s="11">
        <f>F46*0.12</f>
        <v>1726.7112</v>
      </c>
      <c r="H46" s="10">
        <f>F46*0.18</f>
        <v>2590.0668000000001</v>
      </c>
      <c r="I46" s="10">
        <f>F46+(F46*0.12)+(F46*0.18)</f>
        <v>18706.038</v>
      </c>
      <c r="J46" s="10">
        <f t="shared" si="7"/>
        <v>20576.641800000001</v>
      </c>
      <c r="K46" s="6"/>
      <c r="L46" s="3" t="s">
        <v>19</v>
      </c>
      <c r="M46" s="6" t="s">
        <v>214</v>
      </c>
      <c r="N46" s="7" t="s">
        <v>215</v>
      </c>
    </row>
    <row r="47" spans="1:14" ht="75" x14ac:dyDescent="0.2">
      <c r="A47" s="2" t="s">
        <v>27</v>
      </c>
      <c r="B47" s="3" t="s">
        <v>27</v>
      </c>
      <c r="C47" s="3" t="s">
        <v>127</v>
      </c>
      <c r="D47" s="3" t="s">
        <v>56</v>
      </c>
      <c r="E47" s="4">
        <v>5</v>
      </c>
      <c r="F47" s="5">
        <v>2848.59</v>
      </c>
      <c r="G47" s="11">
        <f>F47*0.12</f>
        <v>341.83080000000001</v>
      </c>
      <c r="H47" s="10">
        <f>F47*0.18</f>
        <v>512.74620000000004</v>
      </c>
      <c r="I47" s="10">
        <f>F47+(F47*0.12)+(F47*0.18)</f>
        <v>3703.1670000000004</v>
      </c>
      <c r="J47" s="10">
        <f t="shared" si="7"/>
        <v>4073.4837000000007</v>
      </c>
      <c r="K47" s="6"/>
      <c r="L47" s="3" t="s">
        <v>128</v>
      </c>
      <c r="M47" s="6" t="s">
        <v>146</v>
      </c>
      <c r="N47" s="7" t="s">
        <v>129</v>
      </c>
    </row>
    <row r="48" spans="1:14" ht="60" x14ac:dyDescent="0.2">
      <c r="A48" s="2" t="s">
        <v>36</v>
      </c>
      <c r="B48" s="3" t="s">
        <v>36</v>
      </c>
      <c r="C48" s="3" t="s">
        <v>206</v>
      </c>
      <c r="D48" s="3" t="s">
        <v>137</v>
      </c>
      <c r="E48" s="4">
        <v>20</v>
      </c>
      <c r="F48" s="5">
        <v>85.6</v>
      </c>
      <c r="G48" s="11">
        <f>F48*0.15</f>
        <v>12.839999999999998</v>
      </c>
      <c r="H48" s="10">
        <f>F48*0.25</f>
        <v>21.4</v>
      </c>
      <c r="I48" s="10">
        <f>F48+(F48*0.15)+(F48*0.25)</f>
        <v>119.84</v>
      </c>
      <c r="J48" s="10">
        <f t="shared" si="7"/>
        <v>131.82400000000001</v>
      </c>
      <c r="K48" s="6"/>
      <c r="L48" s="3" t="s">
        <v>200</v>
      </c>
      <c r="M48" s="6" t="s">
        <v>187</v>
      </c>
      <c r="N48" s="7" t="s">
        <v>207</v>
      </c>
    </row>
    <row r="49" spans="1:14" ht="60" x14ac:dyDescent="0.2">
      <c r="A49" s="2" t="s">
        <v>36</v>
      </c>
      <c r="B49" s="3" t="s">
        <v>36</v>
      </c>
      <c r="C49" s="3" t="s">
        <v>202</v>
      </c>
      <c r="D49" s="3" t="s">
        <v>137</v>
      </c>
      <c r="E49" s="4">
        <v>30</v>
      </c>
      <c r="F49" s="5">
        <v>128.4</v>
      </c>
      <c r="G49" s="11">
        <f>F49*0.15</f>
        <v>19.260000000000002</v>
      </c>
      <c r="H49" s="10">
        <f>F49*0.25</f>
        <v>32.1</v>
      </c>
      <c r="I49" s="10">
        <f>F49+(F49*0.15)+(F49*0.25)</f>
        <v>179.76</v>
      </c>
      <c r="J49" s="10">
        <f t="shared" si="7"/>
        <v>197.73600000000002</v>
      </c>
      <c r="K49" s="6"/>
      <c r="L49" s="3" t="s">
        <v>200</v>
      </c>
      <c r="M49" s="6" t="s">
        <v>187</v>
      </c>
      <c r="N49" s="7" t="s">
        <v>203</v>
      </c>
    </row>
    <row r="50" spans="1:14" ht="60" x14ac:dyDescent="0.2">
      <c r="A50" s="2" t="s">
        <v>36</v>
      </c>
      <c r="B50" s="3" t="s">
        <v>36</v>
      </c>
      <c r="C50" s="3" t="s">
        <v>199</v>
      </c>
      <c r="D50" s="3" t="s">
        <v>137</v>
      </c>
      <c r="E50" s="4">
        <v>40</v>
      </c>
      <c r="F50" s="5">
        <v>171.2</v>
      </c>
      <c r="G50" s="11">
        <f>F50*0.15</f>
        <v>25.679999999999996</v>
      </c>
      <c r="H50" s="10">
        <f>F50*0.25</f>
        <v>42.8</v>
      </c>
      <c r="I50" s="10">
        <f>F50+(F50*0.15)+(F50*0.25)</f>
        <v>239.68</v>
      </c>
      <c r="J50" s="10">
        <f t="shared" si="7"/>
        <v>263.64800000000002</v>
      </c>
      <c r="K50" s="6"/>
      <c r="L50" s="3" t="s">
        <v>200</v>
      </c>
      <c r="M50" s="6" t="s">
        <v>187</v>
      </c>
      <c r="N50" s="7" t="s">
        <v>201</v>
      </c>
    </row>
    <row r="51" spans="1:14" ht="60" x14ac:dyDescent="0.2">
      <c r="A51" s="2" t="s">
        <v>36</v>
      </c>
      <c r="B51" s="3" t="s">
        <v>36</v>
      </c>
      <c r="C51" s="3" t="s">
        <v>135</v>
      </c>
      <c r="D51" s="3" t="s">
        <v>137</v>
      </c>
      <c r="E51" s="4">
        <v>50</v>
      </c>
      <c r="F51" s="5">
        <v>214</v>
      </c>
      <c r="G51" s="11">
        <f>F51*0.15</f>
        <v>32.1</v>
      </c>
      <c r="H51" s="10">
        <f>F51*0.25</f>
        <v>53.5</v>
      </c>
      <c r="I51" s="10">
        <f>F51+(F51*0.15)+(F51*0.25)</f>
        <v>299.60000000000002</v>
      </c>
      <c r="J51" s="10">
        <f t="shared" si="7"/>
        <v>329.56000000000006</v>
      </c>
      <c r="K51" s="6"/>
      <c r="L51" s="3" t="s">
        <v>200</v>
      </c>
      <c r="M51" s="6" t="s">
        <v>187</v>
      </c>
      <c r="N51" s="7" t="s">
        <v>208</v>
      </c>
    </row>
    <row r="52" spans="1:14" ht="60" x14ac:dyDescent="0.2">
      <c r="A52" s="2" t="s">
        <v>36</v>
      </c>
      <c r="B52" s="3" t="s">
        <v>36</v>
      </c>
      <c r="C52" s="3" t="s">
        <v>204</v>
      </c>
      <c r="D52" s="3" t="s">
        <v>137</v>
      </c>
      <c r="E52" s="4">
        <v>60</v>
      </c>
      <c r="F52" s="5">
        <v>256.8</v>
      </c>
      <c r="G52" s="11">
        <f>F52*0.15</f>
        <v>38.520000000000003</v>
      </c>
      <c r="H52" s="10">
        <f>F52*0.25</f>
        <v>64.2</v>
      </c>
      <c r="I52" s="10">
        <f>F52+(F52*0.15)+(F52*0.25)</f>
        <v>359.52</v>
      </c>
      <c r="J52" s="10">
        <f t="shared" si="7"/>
        <v>395.47200000000004</v>
      </c>
      <c r="K52" s="6"/>
      <c r="L52" s="3" t="s">
        <v>200</v>
      </c>
      <c r="M52" s="6" t="s">
        <v>187</v>
      </c>
      <c r="N52" s="7" t="s">
        <v>205</v>
      </c>
    </row>
    <row r="53" spans="1:14" ht="60" x14ac:dyDescent="0.2">
      <c r="A53" s="2" t="s">
        <v>58</v>
      </c>
      <c r="B53" s="3" t="s">
        <v>252</v>
      </c>
      <c r="C53" s="3" t="s">
        <v>107</v>
      </c>
      <c r="D53" s="3" t="s">
        <v>75</v>
      </c>
      <c r="E53" s="4">
        <v>1</v>
      </c>
      <c r="F53" s="5">
        <v>12183.5</v>
      </c>
      <c r="G53" s="11">
        <f>F53*0.12</f>
        <v>1462.02</v>
      </c>
      <c r="H53" s="10">
        <f>F53*0.18</f>
        <v>2193.0299999999997</v>
      </c>
      <c r="I53" s="10">
        <f>F53+(F53*0.12)+(F53*0.18)</f>
        <v>15838.55</v>
      </c>
      <c r="J53" s="10">
        <f t="shared" si="7"/>
        <v>17422.404999999999</v>
      </c>
      <c r="K53" s="6"/>
      <c r="L53" s="3" t="s">
        <v>253</v>
      </c>
      <c r="M53" s="6" t="s">
        <v>254</v>
      </c>
      <c r="N53" s="7" t="s">
        <v>255</v>
      </c>
    </row>
    <row r="54" spans="1:14" ht="60" x14ac:dyDescent="0.2">
      <c r="A54" s="2" t="s">
        <v>58</v>
      </c>
      <c r="B54" s="3" t="s">
        <v>252</v>
      </c>
      <c r="C54" s="3" t="s">
        <v>256</v>
      </c>
      <c r="D54" s="3" t="s">
        <v>75</v>
      </c>
      <c r="E54" s="4">
        <v>1</v>
      </c>
      <c r="F54" s="5">
        <v>17056.900000000001</v>
      </c>
      <c r="G54" s="11">
        <f>F54*0.12</f>
        <v>2046.8280000000002</v>
      </c>
      <c r="H54" s="10">
        <f>F54*0.18</f>
        <v>3070.2420000000002</v>
      </c>
      <c r="I54" s="10">
        <f>F54+(F54*0.12)+(F54*0.18)</f>
        <v>22173.97</v>
      </c>
      <c r="J54" s="10">
        <f t="shared" si="7"/>
        <v>24391.367000000002</v>
      </c>
      <c r="K54" s="6"/>
      <c r="L54" s="3" t="s">
        <v>253</v>
      </c>
      <c r="M54" s="6" t="s">
        <v>254</v>
      </c>
      <c r="N54" s="7" t="s">
        <v>257</v>
      </c>
    </row>
    <row r="55" spans="1:14" ht="135" x14ac:dyDescent="0.2">
      <c r="A55" s="2" t="s">
        <v>37</v>
      </c>
      <c r="B55" s="3" t="s">
        <v>38</v>
      </c>
      <c r="C55" s="3" t="s">
        <v>130</v>
      </c>
      <c r="D55" s="3" t="s">
        <v>121</v>
      </c>
      <c r="E55" s="4">
        <v>10</v>
      </c>
      <c r="F55" s="5">
        <v>27.21</v>
      </c>
      <c r="G55" s="9">
        <f>F55*0.18</f>
        <v>4.8978000000000002</v>
      </c>
      <c r="H55" s="10">
        <f>F55*0.31</f>
        <v>8.4351000000000003</v>
      </c>
      <c r="I55" s="10">
        <f>F55+(F55*0.18)+(F55*0.31)</f>
        <v>40.542899999999996</v>
      </c>
      <c r="J55" s="10">
        <f t="shared" si="7"/>
        <v>44.597189999999998</v>
      </c>
      <c r="K55" s="6"/>
      <c r="L55" s="3" t="s">
        <v>39</v>
      </c>
      <c r="M55" s="6" t="s">
        <v>251</v>
      </c>
      <c r="N55" s="7" t="s">
        <v>138</v>
      </c>
    </row>
    <row r="56" spans="1:14" ht="60" x14ac:dyDescent="0.2">
      <c r="A56" s="2" t="s">
        <v>40</v>
      </c>
      <c r="B56" s="3" t="s">
        <v>158</v>
      </c>
      <c r="C56" s="3" t="s">
        <v>163</v>
      </c>
      <c r="D56" s="3" t="s">
        <v>137</v>
      </c>
      <c r="E56" s="4">
        <v>5</v>
      </c>
      <c r="F56" s="5">
        <v>23.75</v>
      </c>
      <c r="G56" s="9">
        <f>F56*0.18</f>
        <v>4.2749999999999995</v>
      </c>
      <c r="H56" s="10">
        <f>F56*0.31</f>
        <v>7.3624999999999998</v>
      </c>
      <c r="I56" s="10">
        <f>F56+(F56*0.18)+(F56*0.31)</f>
        <v>35.387499999999996</v>
      </c>
      <c r="J56" s="10">
        <f t="shared" si="7"/>
        <v>38.926249999999996</v>
      </c>
      <c r="K56" s="6"/>
      <c r="L56" s="3" t="s">
        <v>160</v>
      </c>
      <c r="M56" s="6" t="s">
        <v>161</v>
      </c>
      <c r="N56" s="7" t="s">
        <v>164</v>
      </c>
    </row>
    <row r="57" spans="1:14" ht="60" x14ac:dyDescent="0.2">
      <c r="A57" s="2" t="s">
        <v>40</v>
      </c>
      <c r="B57" s="3" t="s">
        <v>158</v>
      </c>
      <c r="C57" s="3" t="s">
        <v>173</v>
      </c>
      <c r="D57" s="3" t="s">
        <v>137</v>
      </c>
      <c r="E57" s="4">
        <v>5</v>
      </c>
      <c r="F57" s="5">
        <v>37.1</v>
      </c>
      <c r="G57" s="9">
        <f>F57*0.18</f>
        <v>6.6779999999999999</v>
      </c>
      <c r="H57" s="10">
        <f>F57*0.31</f>
        <v>11.501000000000001</v>
      </c>
      <c r="I57" s="10">
        <f>F57+(F57*0.18)+(F57*0.31)</f>
        <v>55.278999999999996</v>
      </c>
      <c r="J57" s="10">
        <f t="shared" si="7"/>
        <v>60.806899999999999</v>
      </c>
      <c r="K57" s="6"/>
      <c r="L57" s="3" t="s">
        <v>160</v>
      </c>
      <c r="M57" s="6" t="s">
        <v>161</v>
      </c>
      <c r="N57" s="7" t="s">
        <v>174</v>
      </c>
    </row>
    <row r="58" spans="1:14" ht="60" x14ac:dyDescent="0.2">
      <c r="A58" s="2" t="s">
        <v>40</v>
      </c>
      <c r="B58" s="3" t="s">
        <v>158</v>
      </c>
      <c r="C58" s="3" t="s">
        <v>165</v>
      </c>
      <c r="D58" s="3" t="s">
        <v>137</v>
      </c>
      <c r="E58" s="4">
        <v>5</v>
      </c>
      <c r="F58" s="5">
        <v>47.5</v>
      </c>
      <c r="G58" s="9">
        <f>F58*0.18</f>
        <v>8.5499999999999989</v>
      </c>
      <c r="H58" s="10">
        <f>F58*0.31</f>
        <v>14.725</v>
      </c>
      <c r="I58" s="10">
        <f>F58+(F58*0.18)+(F58*0.31)</f>
        <v>70.774999999999991</v>
      </c>
      <c r="J58" s="10">
        <f t="shared" si="7"/>
        <v>77.852499999999992</v>
      </c>
      <c r="K58" s="6"/>
      <c r="L58" s="3" t="s">
        <v>160</v>
      </c>
      <c r="M58" s="6" t="s">
        <v>161</v>
      </c>
      <c r="N58" s="7" t="s">
        <v>166</v>
      </c>
    </row>
    <row r="59" spans="1:14" ht="60" x14ac:dyDescent="0.2">
      <c r="A59" s="2" t="s">
        <v>40</v>
      </c>
      <c r="B59" s="3" t="s">
        <v>158</v>
      </c>
      <c r="C59" s="3" t="s">
        <v>175</v>
      </c>
      <c r="D59" s="3" t="s">
        <v>137</v>
      </c>
      <c r="E59" s="4">
        <v>10</v>
      </c>
      <c r="F59" s="5">
        <v>47.5</v>
      </c>
      <c r="G59" s="9">
        <f>F59*0.18</f>
        <v>8.5499999999999989</v>
      </c>
      <c r="H59" s="10">
        <f>F59*0.31</f>
        <v>14.725</v>
      </c>
      <c r="I59" s="10">
        <f>F59+(F59*0.18)+(F59*0.31)</f>
        <v>70.774999999999991</v>
      </c>
      <c r="J59" s="10">
        <f t="shared" si="7"/>
        <v>77.852499999999992</v>
      </c>
      <c r="K59" s="6"/>
      <c r="L59" s="3" t="s">
        <v>160</v>
      </c>
      <c r="M59" s="6" t="s">
        <v>161</v>
      </c>
      <c r="N59" s="7" t="s">
        <v>176</v>
      </c>
    </row>
    <row r="60" spans="1:14" ht="60" x14ac:dyDescent="0.2">
      <c r="A60" s="2" t="s">
        <v>40</v>
      </c>
      <c r="B60" s="3" t="s">
        <v>158</v>
      </c>
      <c r="C60" s="3" t="s">
        <v>177</v>
      </c>
      <c r="D60" s="3" t="s">
        <v>137</v>
      </c>
      <c r="E60" s="4">
        <v>10</v>
      </c>
      <c r="F60" s="5">
        <v>74.2</v>
      </c>
      <c r="G60" s="11">
        <f t="shared" ref="G60:G65" si="8">F60*0.15</f>
        <v>11.13</v>
      </c>
      <c r="H60" s="10">
        <f t="shared" ref="H60:H65" si="9">F60*0.25</f>
        <v>18.55</v>
      </c>
      <c r="I60" s="10">
        <f t="shared" ref="I60:I65" si="10">F60+(F60*0.15)+(F60*0.25)</f>
        <v>103.88</v>
      </c>
      <c r="J60" s="10">
        <f t="shared" si="7"/>
        <v>114.268</v>
      </c>
      <c r="K60" s="6"/>
      <c r="L60" s="3" t="s">
        <v>160</v>
      </c>
      <c r="M60" s="6" t="s">
        <v>161</v>
      </c>
      <c r="N60" s="7" t="s">
        <v>178</v>
      </c>
    </row>
    <row r="61" spans="1:14" ht="60" x14ac:dyDescent="0.2">
      <c r="A61" s="2" t="s">
        <v>40</v>
      </c>
      <c r="B61" s="3" t="s">
        <v>158</v>
      </c>
      <c r="C61" s="3" t="s">
        <v>169</v>
      </c>
      <c r="D61" s="3" t="s">
        <v>137</v>
      </c>
      <c r="E61" s="4">
        <v>5</v>
      </c>
      <c r="F61" s="5">
        <v>92.75</v>
      </c>
      <c r="G61" s="11">
        <f t="shared" si="8"/>
        <v>13.9125</v>
      </c>
      <c r="H61" s="10">
        <f t="shared" si="9"/>
        <v>23.1875</v>
      </c>
      <c r="I61" s="10">
        <f t="shared" si="10"/>
        <v>129.85</v>
      </c>
      <c r="J61" s="10">
        <f t="shared" si="7"/>
        <v>142.83500000000001</v>
      </c>
      <c r="K61" s="6"/>
      <c r="L61" s="3" t="s">
        <v>160</v>
      </c>
      <c r="M61" s="6" t="s">
        <v>161</v>
      </c>
      <c r="N61" s="7" t="s">
        <v>170</v>
      </c>
    </row>
    <row r="62" spans="1:14" ht="60" x14ac:dyDescent="0.2">
      <c r="A62" s="2" t="s">
        <v>40</v>
      </c>
      <c r="B62" s="3" t="s">
        <v>158</v>
      </c>
      <c r="C62" s="3" t="s">
        <v>171</v>
      </c>
      <c r="D62" s="3" t="s">
        <v>137</v>
      </c>
      <c r="E62" s="4">
        <v>10</v>
      </c>
      <c r="F62" s="5">
        <v>95</v>
      </c>
      <c r="G62" s="11">
        <f t="shared" si="8"/>
        <v>14.25</v>
      </c>
      <c r="H62" s="10">
        <f t="shared" si="9"/>
        <v>23.75</v>
      </c>
      <c r="I62" s="10">
        <f t="shared" si="10"/>
        <v>133</v>
      </c>
      <c r="J62" s="10">
        <f t="shared" si="7"/>
        <v>146.30000000000001</v>
      </c>
      <c r="K62" s="6"/>
      <c r="L62" s="3" t="s">
        <v>160</v>
      </c>
      <c r="M62" s="6" t="s">
        <v>161</v>
      </c>
      <c r="N62" s="7" t="s">
        <v>172</v>
      </c>
    </row>
    <row r="63" spans="1:14" ht="60" x14ac:dyDescent="0.2">
      <c r="A63" s="2" t="s">
        <v>40</v>
      </c>
      <c r="B63" s="3" t="s">
        <v>158</v>
      </c>
      <c r="C63" s="3" t="s">
        <v>167</v>
      </c>
      <c r="D63" s="3" t="s">
        <v>137</v>
      </c>
      <c r="E63" s="4">
        <v>5</v>
      </c>
      <c r="F63" s="5">
        <v>185.5</v>
      </c>
      <c r="G63" s="11">
        <f t="shared" si="8"/>
        <v>27.824999999999999</v>
      </c>
      <c r="H63" s="10">
        <f t="shared" si="9"/>
        <v>46.375</v>
      </c>
      <c r="I63" s="10">
        <f t="shared" si="10"/>
        <v>259.7</v>
      </c>
      <c r="J63" s="10">
        <f t="shared" si="7"/>
        <v>285.67</v>
      </c>
      <c r="K63" s="6"/>
      <c r="L63" s="3" t="s">
        <v>160</v>
      </c>
      <c r="M63" s="6" t="s">
        <v>161</v>
      </c>
      <c r="N63" s="7" t="s">
        <v>168</v>
      </c>
    </row>
    <row r="64" spans="1:14" ht="60" x14ac:dyDescent="0.2">
      <c r="A64" s="2" t="s">
        <v>40</v>
      </c>
      <c r="B64" s="3" t="s">
        <v>158</v>
      </c>
      <c r="C64" s="3" t="s">
        <v>179</v>
      </c>
      <c r="D64" s="3" t="s">
        <v>137</v>
      </c>
      <c r="E64" s="4">
        <v>10</v>
      </c>
      <c r="F64" s="5">
        <v>185.5</v>
      </c>
      <c r="G64" s="11">
        <f t="shared" si="8"/>
        <v>27.824999999999999</v>
      </c>
      <c r="H64" s="10">
        <f t="shared" si="9"/>
        <v>46.375</v>
      </c>
      <c r="I64" s="10">
        <f t="shared" si="10"/>
        <v>259.7</v>
      </c>
      <c r="J64" s="10">
        <f t="shared" si="7"/>
        <v>285.67</v>
      </c>
      <c r="K64" s="6"/>
      <c r="L64" s="3" t="s">
        <v>160</v>
      </c>
      <c r="M64" s="6" t="s">
        <v>161</v>
      </c>
      <c r="N64" s="7" t="s">
        <v>180</v>
      </c>
    </row>
    <row r="65" spans="1:14" ht="60" x14ac:dyDescent="0.2">
      <c r="A65" s="2" t="s">
        <v>40</v>
      </c>
      <c r="B65" s="3" t="s">
        <v>158</v>
      </c>
      <c r="C65" s="3" t="s">
        <v>159</v>
      </c>
      <c r="D65" s="3" t="s">
        <v>137</v>
      </c>
      <c r="E65" s="4">
        <v>10</v>
      </c>
      <c r="F65" s="5">
        <v>371</v>
      </c>
      <c r="G65" s="11">
        <f t="shared" si="8"/>
        <v>55.65</v>
      </c>
      <c r="H65" s="10">
        <f t="shared" si="9"/>
        <v>92.75</v>
      </c>
      <c r="I65" s="10">
        <f t="shared" si="10"/>
        <v>519.4</v>
      </c>
      <c r="J65" s="10">
        <f t="shared" si="7"/>
        <v>571.34</v>
      </c>
      <c r="K65" s="6"/>
      <c r="L65" s="3" t="s">
        <v>160</v>
      </c>
      <c r="M65" s="6" t="s">
        <v>161</v>
      </c>
      <c r="N65" s="7" t="s">
        <v>162</v>
      </c>
    </row>
    <row r="66" spans="1:14" ht="135" x14ac:dyDescent="0.2">
      <c r="A66" s="2" t="s">
        <v>60</v>
      </c>
      <c r="B66" s="3" t="s">
        <v>61</v>
      </c>
      <c r="C66" s="3" t="s">
        <v>258</v>
      </c>
      <c r="D66" s="3" t="s">
        <v>259</v>
      </c>
      <c r="E66" s="4">
        <v>28</v>
      </c>
      <c r="F66" s="5">
        <v>9853.1</v>
      </c>
      <c r="G66" s="11">
        <f>F66*0.12</f>
        <v>1182.3720000000001</v>
      </c>
      <c r="H66" s="10">
        <f>F66*0.18</f>
        <v>1773.558</v>
      </c>
      <c r="I66" s="10">
        <f>F66+(F66*0.12)+(F66*0.18)</f>
        <v>12809.029999999999</v>
      </c>
      <c r="J66" s="10">
        <f t="shared" si="7"/>
        <v>14089.932999999999</v>
      </c>
      <c r="K66" s="6"/>
      <c r="L66" s="3" t="s">
        <v>62</v>
      </c>
      <c r="M66" s="6" t="s">
        <v>260</v>
      </c>
      <c r="N66" s="7" t="s">
        <v>63</v>
      </c>
    </row>
    <row r="67" spans="1:14" ht="120" x14ac:dyDescent="0.2">
      <c r="A67" s="2" t="s">
        <v>60</v>
      </c>
      <c r="B67" s="3" t="s">
        <v>61</v>
      </c>
      <c r="C67" s="3" t="s">
        <v>258</v>
      </c>
      <c r="D67" s="3" t="s">
        <v>261</v>
      </c>
      <c r="E67" s="4">
        <v>28</v>
      </c>
      <c r="F67" s="5">
        <v>9853.1</v>
      </c>
      <c r="G67" s="11">
        <f>F67*0.12</f>
        <v>1182.3720000000001</v>
      </c>
      <c r="H67" s="10">
        <f>F67*0.18</f>
        <v>1773.558</v>
      </c>
      <c r="I67" s="10">
        <f>F67+(F67*0.12)+(F67*0.18)</f>
        <v>12809.029999999999</v>
      </c>
      <c r="J67" s="10">
        <f t="shared" si="7"/>
        <v>14089.932999999999</v>
      </c>
      <c r="K67" s="6"/>
      <c r="L67" s="3" t="s">
        <v>62</v>
      </c>
      <c r="M67" s="6" t="s">
        <v>262</v>
      </c>
      <c r="N67" s="7" t="s">
        <v>76</v>
      </c>
    </row>
    <row r="68" spans="1:14" ht="180" x14ac:dyDescent="0.2">
      <c r="A68" s="2" t="s">
        <v>115</v>
      </c>
      <c r="B68" s="3" t="s">
        <v>61</v>
      </c>
      <c r="C68" s="3" t="s">
        <v>118</v>
      </c>
      <c r="D68" s="3" t="s">
        <v>263</v>
      </c>
      <c r="E68" s="4">
        <v>28</v>
      </c>
      <c r="F68" s="5">
        <v>9853.1</v>
      </c>
      <c r="G68" s="11">
        <f>F68*0.12</f>
        <v>1182.3720000000001</v>
      </c>
      <c r="H68" s="10">
        <f>F68*0.18</f>
        <v>1773.558</v>
      </c>
      <c r="I68" s="10">
        <f>F68+(F68*0.12)+(F68*0.18)</f>
        <v>12809.029999999999</v>
      </c>
      <c r="J68" s="10">
        <f t="shared" ref="J68:J81" si="11">I68*1.1</f>
        <v>14089.932999999999</v>
      </c>
      <c r="K68" s="6"/>
      <c r="L68" s="3" t="s">
        <v>62</v>
      </c>
      <c r="M68" s="6" t="s">
        <v>264</v>
      </c>
      <c r="N68" s="7" t="s">
        <v>76</v>
      </c>
    </row>
    <row r="69" spans="1:14" ht="45" x14ac:dyDescent="0.2">
      <c r="A69" s="2" t="s">
        <v>57</v>
      </c>
      <c r="B69" s="3" t="s">
        <v>153</v>
      </c>
      <c r="C69" s="3" t="s">
        <v>119</v>
      </c>
      <c r="D69" s="3" t="s">
        <v>11</v>
      </c>
      <c r="E69" s="4">
        <v>1</v>
      </c>
      <c r="F69" s="5">
        <v>130.80000000000001</v>
      </c>
      <c r="G69" s="11">
        <f>F69*0.15</f>
        <v>19.62</v>
      </c>
      <c r="H69" s="10">
        <f>F69*0.25</f>
        <v>32.700000000000003</v>
      </c>
      <c r="I69" s="10">
        <f>F69+(F69*0.15)+(F69*0.25)</f>
        <v>183.12</v>
      </c>
      <c r="J69" s="10">
        <f t="shared" si="11"/>
        <v>201.43200000000002</v>
      </c>
      <c r="K69" s="6"/>
      <c r="L69" s="3" t="s">
        <v>154</v>
      </c>
      <c r="M69" s="6" t="s">
        <v>155</v>
      </c>
      <c r="N69" s="7" t="s">
        <v>156</v>
      </c>
    </row>
    <row r="70" spans="1:14" ht="45" x14ac:dyDescent="0.2">
      <c r="A70" s="2" t="s">
        <v>57</v>
      </c>
      <c r="B70" s="3" t="s">
        <v>153</v>
      </c>
      <c r="C70" s="3" t="s">
        <v>109</v>
      </c>
      <c r="D70" s="3" t="s">
        <v>11</v>
      </c>
      <c r="E70" s="4">
        <v>1</v>
      </c>
      <c r="F70" s="5">
        <v>261.60000000000002</v>
      </c>
      <c r="G70" s="11">
        <f>F70*0.15</f>
        <v>39.24</v>
      </c>
      <c r="H70" s="10">
        <f>F70*0.25</f>
        <v>65.400000000000006</v>
      </c>
      <c r="I70" s="10">
        <f>F70+(F70*0.15)+(F70*0.25)</f>
        <v>366.24</v>
      </c>
      <c r="J70" s="10">
        <f t="shared" si="11"/>
        <v>402.86400000000003</v>
      </c>
      <c r="K70" s="6"/>
      <c r="L70" s="3" t="s">
        <v>154</v>
      </c>
      <c r="M70" s="6" t="s">
        <v>155</v>
      </c>
      <c r="N70" s="7" t="s">
        <v>157</v>
      </c>
    </row>
    <row r="71" spans="1:14" ht="90" x14ac:dyDescent="0.2">
      <c r="A71" s="2" t="s">
        <v>43</v>
      </c>
      <c r="B71" s="3" t="s">
        <v>45</v>
      </c>
      <c r="C71" s="3" t="s">
        <v>124</v>
      </c>
      <c r="D71" s="3" t="s">
        <v>56</v>
      </c>
      <c r="E71" s="4">
        <v>10</v>
      </c>
      <c r="F71" s="5">
        <v>349.12</v>
      </c>
      <c r="G71" s="11">
        <f>F71*0.15</f>
        <v>52.368000000000002</v>
      </c>
      <c r="H71" s="10">
        <f>F71*0.25</f>
        <v>87.28</v>
      </c>
      <c r="I71" s="10">
        <f>F71+(F71*0.15)+(F71*0.25)</f>
        <v>488.76800000000003</v>
      </c>
      <c r="J71" s="10">
        <f t="shared" si="11"/>
        <v>537.64480000000003</v>
      </c>
      <c r="K71" s="6"/>
      <c r="L71" s="3" t="s">
        <v>46</v>
      </c>
      <c r="M71" s="6" t="s">
        <v>146</v>
      </c>
      <c r="N71" s="7" t="s">
        <v>47</v>
      </c>
    </row>
    <row r="72" spans="1:14" ht="60" x14ac:dyDescent="0.2">
      <c r="A72" s="2" t="s">
        <v>41</v>
      </c>
      <c r="B72" s="3" t="s">
        <v>41</v>
      </c>
      <c r="C72" s="3" t="s">
        <v>133</v>
      </c>
      <c r="D72" s="3" t="s">
        <v>121</v>
      </c>
      <c r="E72" s="4">
        <v>20</v>
      </c>
      <c r="F72" s="5">
        <v>9.31</v>
      </c>
      <c r="G72" s="9">
        <f>F72*0.18</f>
        <v>1.6758</v>
      </c>
      <c r="H72" s="10">
        <f>F72*0.31</f>
        <v>2.8861000000000003</v>
      </c>
      <c r="I72" s="10">
        <f>F72+(F72*0.18)+(F72*0.31)</f>
        <v>13.871900000000002</v>
      </c>
      <c r="J72" s="10">
        <f t="shared" si="11"/>
        <v>15.259090000000004</v>
      </c>
      <c r="K72" s="6"/>
      <c r="L72" s="3" t="s">
        <v>53</v>
      </c>
      <c r="M72" s="6" t="s">
        <v>251</v>
      </c>
      <c r="N72" s="7" t="s">
        <v>136</v>
      </c>
    </row>
    <row r="73" spans="1:14" ht="75" x14ac:dyDescent="0.2">
      <c r="A73" s="2" t="s">
        <v>42</v>
      </c>
      <c r="B73" s="3" t="s">
        <v>147</v>
      </c>
      <c r="C73" s="3" t="s">
        <v>151</v>
      </c>
      <c r="D73" s="3" t="s">
        <v>137</v>
      </c>
      <c r="E73" s="4">
        <v>5</v>
      </c>
      <c r="F73" s="5">
        <v>84</v>
      </c>
      <c r="G73" s="11">
        <f>F73*0.15</f>
        <v>12.6</v>
      </c>
      <c r="H73" s="10">
        <f>F73*0.25</f>
        <v>21</v>
      </c>
      <c r="I73" s="10">
        <f>F73+(F73*0.15)+(F73*0.25)</f>
        <v>117.6</v>
      </c>
      <c r="J73" s="10">
        <f t="shared" si="11"/>
        <v>129.36000000000001</v>
      </c>
      <c r="K73" s="6"/>
      <c r="L73" s="3" t="s">
        <v>148</v>
      </c>
      <c r="M73" s="6" t="s">
        <v>149</v>
      </c>
      <c r="N73" s="7" t="s">
        <v>152</v>
      </c>
    </row>
    <row r="74" spans="1:14" ht="75" x14ac:dyDescent="0.2">
      <c r="A74" s="2" t="s">
        <v>42</v>
      </c>
      <c r="B74" s="3" t="s">
        <v>147</v>
      </c>
      <c r="C74" s="3" t="s">
        <v>134</v>
      </c>
      <c r="D74" s="3" t="s">
        <v>137</v>
      </c>
      <c r="E74" s="4">
        <v>10</v>
      </c>
      <c r="F74" s="5">
        <v>168</v>
      </c>
      <c r="G74" s="11">
        <f>F74*0.15</f>
        <v>25.2</v>
      </c>
      <c r="H74" s="10">
        <f>F74*0.25</f>
        <v>42</v>
      </c>
      <c r="I74" s="10">
        <f>F74+(F74*0.15)+(F74*0.25)</f>
        <v>235.2</v>
      </c>
      <c r="J74" s="10">
        <f t="shared" si="11"/>
        <v>258.72000000000003</v>
      </c>
      <c r="K74" s="6"/>
      <c r="L74" s="3" t="s">
        <v>148</v>
      </c>
      <c r="M74" s="6" t="s">
        <v>149</v>
      </c>
      <c r="N74" s="7" t="s">
        <v>150</v>
      </c>
    </row>
    <row r="75" spans="1:14" ht="90" x14ac:dyDescent="0.2">
      <c r="A75" s="2" t="s">
        <v>33</v>
      </c>
      <c r="B75" s="3" t="s">
        <v>34</v>
      </c>
      <c r="C75" s="3" t="s">
        <v>139</v>
      </c>
      <c r="D75" s="3" t="s">
        <v>209</v>
      </c>
      <c r="E75" s="4">
        <v>1</v>
      </c>
      <c r="F75" s="5">
        <v>26114.87</v>
      </c>
      <c r="G75" s="11">
        <f>F75*0.12</f>
        <v>3133.7843999999996</v>
      </c>
      <c r="H75" s="10">
        <f>F75*0.18</f>
        <v>4700.6765999999998</v>
      </c>
      <c r="I75" s="10">
        <f>F75+(F75*0.12)+(F75*0.18)</f>
        <v>33949.330999999998</v>
      </c>
      <c r="J75" s="10">
        <f t="shared" si="11"/>
        <v>37344.2641</v>
      </c>
      <c r="K75" s="6"/>
      <c r="L75" s="3" t="s">
        <v>35</v>
      </c>
      <c r="M75" s="6" t="s">
        <v>210</v>
      </c>
      <c r="N75" s="7" t="s">
        <v>79</v>
      </c>
    </row>
    <row r="76" spans="1:14" ht="75" x14ac:dyDescent="0.2">
      <c r="A76" s="2" t="s">
        <v>26</v>
      </c>
      <c r="B76" s="3" t="s">
        <v>104</v>
      </c>
      <c r="C76" s="3" t="s">
        <v>103</v>
      </c>
      <c r="D76" s="3" t="s">
        <v>102</v>
      </c>
      <c r="E76" s="4">
        <v>1</v>
      </c>
      <c r="F76" s="5">
        <v>98.07</v>
      </c>
      <c r="G76" s="11">
        <f>F76*0.15</f>
        <v>14.710499999999998</v>
      </c>
      <c r="H76" s="10">
        <f>F76*0.25</f>
        <v>24.517499999999998</v>
      </c>
      <c r="I76" s="10">
        <f>F76+(F76*0.15)+(F76*0.25)</f>
        <v>137.298</v>
      </c>
      <c r="J76" s="10">
        <f t="shared" si="11"/>
        <v>151.02780000000001</v>
      </c>
      <c r="K76" s="6"/>
      <c r="L76" s="3" t="s">
        <v>105</v>
      </c>
      <c r="M76" s="6" t="s">
        <v>143</v>
      </c>
      <c r="N76" s="7" t="s">
        <v>106</v>
      </c>
    </row>
    <row r="77" spans="1:14" ht="60" x14ac:dyDescent="0.2">
      <c r="A77" s="2" t="s">
        <v>44</v>
      </c>
      <c r="B77" s="3" t="s">
        <v>44</v>
      </c>
      <c r="C77" s="3" t="s">
        <v>126</v>
      </c>
      <c r="D77" s="3" t="s">
        <v>141</v>
      </c>
      <c r="E77" s="4">
        <v>10</v>
      </c>
      <c r="F77" s="5">
        <v>91.13</v>
      </c>
      <c r="G77" s="11">
        <f>F77*0.15</f>
        <v>13.669499999999999</v>
      </c>
      <c r="H77" s="10">
        <f>F77*0.25</f>
        <v>22.782499999999999</v>
      </c>
      <c r="I77" s="10">
        <f>F77+(F77*0.15)+(F77*0.25)</f>
        <v>127.58199999999999</v>
      </c>
      <c r="J77" s="10">
        <f t="shared" si="11"/>
        <v>140.34020000000001</v>
      </c>
      <c r="K77" s="6"/>
      <c r="L77" s="3" t="s">
        <v>48</v>
      </c>
      <c r="M77" s="6" t="s">
        <v>182</v>
      </c>
      <c r="N77" s="7" t="s">
        <v>183</v>
      </c>
    </row>
    <row r="78" spans="1:14" ht="60" x14ac:dyDescent="0.2">
      <c r="A78" s="2" t="s">
        <v>55</v>
      </c>
      <c r="B78" s="3" t="s">
        <v>23</v>
      </c>
      <c r="C78" s="3" t="s">
        <v>228</v>
      </c>
      <c r="D78" s="3" t="s">
        <v>10</v>
      </c>
      <c r="E78" s="4">
        <v>50</v>
      </c>
      <c r="F78" s="5">
        <v>833.59</v>
      </c>
      <c r="G78" s="11">
        <f>F78*0.12</f>
        <v>100.0308</v>
      </c>
      <c r="H78" s="10">
        <f>F78*0.18</f>
        <v>150.0462</v>
      </c>
      <c r="I78" s="10">
        <f>F78+(F78*0.12)+(F78*0.18)</f>
        <v>1083.6669999999999</v>
      </c>
      <c r="J78" s="10">
        <f t="shared" si="11"/>
        <v>1192.0337</v>
      </c>
      <c r="K78" s="6"/>
      <c r="L78" s="3" t="s">
        <v>24</v>
      </c>
      <c r="M78" s="6" t="s">
        <v>229</v>
      </c>
      <c r="N78" s="7" t="s">
        <v>25</v>
      </c>
    </row>
    <row r="79" spans="1:14" ht="90" x14ac:dyDescent="0.2">
      <c r="A79" s="2" t="s">
        <v>49</v>
      </c>
      <c r="B79" s="3" t="s">
        <v>50</v>
      </c>
      <c r="C79" s="3" t="s">
        <v>116</v>
      </c>
      <c r="D79" s="3" t="s">
        <v>132</v>
      </c>
      <c r="E79" s="4">
        <v>50</v>
      </c>
      <c r="F79" s="5">
        <v>679.72</v>
      </c>
      <c r="G79" s="11">
        <f>F79*0.12</f>
        <v>81.566400000000002</v>
      </c>
      <c r="H79" s="10">
        <f>F79*0.18</f>
        <v>122.3496</v>
      </c>
      <c r="I79" s="10">
        <f>F79+(F79*0.12)+(F79*0.18)</f>
        <v>883.63600000000008</v>
      </c>
      <c r="J79" s="10">
        <f t="shared" si="11"/>
        <v>971.99960000000021</v>
      </c>
      <c r="K79" s="6"/>
      <c r="L79" s="3" t="s">
        <v>51</v>
      </c>
      <c r="M79" s="6" t="s">
        <v>142</v>
      </c>
      <c r="N79" s="7" t="s">
        <v>52</v>
      </c>
    </row>
    <row r="80" spans="1:14" ht="105" x14ac:dyDescent="0.2">
      <c r="A80" s="2" t="s">
        <v>80</v>
      </c>
      <c r="B80" s="3" t="s">
        <v>81</v>
      </c>
      <c r="C80" s="3" t="s">
        <v>100</v>
      </c>
      <c r="D80" s="3" t="s">
        <v>144</v>
      </c>
      <c r="E80" s="4">
        <v>1</v>
      </c>
      <c r="F80" s="5">
        <v>211.41</v>
      </c>
      <c r="G80" s="11">
        <f>F80*0.15</f>
        <v>31.711499999999997</v>
      </c>
      <c r="H80" s="10">
        <f>F80*0.25</f>
        <v>52.852499999999999</v>
      </c>
      <c r="I80" s="10">
        <f>F80+(F80*0.15)+(F80*0.25)</f>
        <v>295.97399999999999</v>
      </c>
      <c r="J80" s="10">
        <f t="shared" si="11"/>
        <v>325.57140000000004</v>
      </c>
      <c r="K80" s="6"/>
      <c r="L80" s="3" t="s">
        <v>82</v>
      </c>
      <c r="M80" s="6" t="s">
        <v>145</v>
      </c>
      <c r="N80" s="7" t="s">
        <v>83</v>
      </c>
    </row>
    <row r="81" spans="1:14" ht="105" x14ac:dyDescent="0.2">
      <c r="A81" s="2" t="s">
        <v>80</v>
      </c>
      <c r="B81" s="3" t="s">
        <v>81</v>
      </c>
      <c r="C81" s="3" t="s">
        <v>99</v>
      </c>
      <c r="D81" s="3" t="s">
        <v>144</v>
      </c>
      <c r="E81" s="4">
        <v>1</v>
      </c>
      <c r="F81" s="5">
        <v>374.12</v>
      </c>
      <c r="G81" s="11">
        <f>F81*0.15</f>
        <v>56.118000000000002</v>
      </c>
      <c r="H81" s="10">
        <f>F81*0.25</f>
        <v>93.53</v>
      </c>
      <c r="I81" s="10">
        <f>F81+(F81*0.15)+(F81*0.25)</f>
        <v>523.76800000000003</v>
      </c>
      <c r="J81" s="10">
        <f t="shared" si="11"/>
        <v>576.14480000000003</v>
      </c>
      <c r="K81" s="6"/>
      <c r="L81" s="3" t="s">
        <v>82</v>
      </c>
      <c r="M81" s="6" t="s">
        <v>145</v>
      </c>
      <c r="N81" s="7" t="s">
        <v>84</v>
      </c>
    </row>
  </sheetData>
  <mergeCells count="1">
    <mergeCell ref="A1:N1"/>
  </mergeCells>
  <phoneticPr fontId="9" type="noConversion"/>
  <pageMargins left="0.75" right="0.75" top="1" bottom="1" header="0.3" footer="0.3"/>
  <pageSetup paperSize="9" scale="67" orientation="landscape" horizontalDpi="0" verticalDpi="0"/>
  <headerFooter alignWithMargins="0"/>
  <colBreaks count="2" manualBreakCount="2">
    <brk id="13" max="1048575" man="1"/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2018-06-13T07:48:49Z</dcterms:created>
  <dcterms:modified xsi:type="dcterms:W3CDTF">2018-06-13T09:58:16Z</dcterms:modified>
</cp:coreProperties>
</file>