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525"/>
  </bookViews>
  <sheets>
    <sheet name="реестр 01.01-19.01.2020" sheetId="3" r:id="rId1"/>
  </sheets>
  <calcPr calcId="977461"/>
  <fileRecoveryPr autoRecover="0"/>
</workbook>
</file>

<file path=xl/calcChain.xml><?xml version="1.0" encoding="utf-8"?>
<calcChain xmlns="http://schemas.openxmlformats.org/spreadsheetml/2006/main">
  <c r="H81" i="3" l="1"/>
  <c r="I81" i="3"/>
  <c r="J81" i="3"/>
  <c r="K81" i="3"/>
  <c r="H32" i="3"/>
  <c r="I32" i="3"/>
  <c r="J32" i="3"/>
  <c r="K32" i="3"/>
  <c r="H40" i="3"/>
  <c r="I40" i="3"/>
  <c r="J40" i="3"/>
  <c r="K40" i="3"/>
  <c r="H85" i="3"/>
  <c r="I85" i="3"/>
  <c r="J85" i="3"/>
  <c r="K85" i="3"/>
  <c r="H33" i="3"/>
  <c r="I33" i="3"/>
  <c r="J33" i="3"/>
  <c r="K33" i="3"/>
  <c r="H41" i="3"/>
  <c r="I41" i="3"/>
  <c r="J41" i="3"/>
  <c r="K41" i="3"/>
  <c r="H42" i="3"/>
  <c r="I42" i="3"/>
  <c r="J42" i="3"/>
  <c r="K42" i="3"/>
  <c r="H70" i="3"/>
  <c r="I70" i="3"/>
  <c r="J70" i="3"/>
  <c r="K70" i="3"/>
  <c r="H91" i="3"/>
  <c r="I91" i="3"/>
  <c r="J91" i="3"/>
  <c r="K91" i="3"/>
  <c r="H43" i="3"/>
  <c r="I43" i="3"/>
  <c r="J43" i="3"/>
  <c r="K43" i="3"/>
  <c r="H77" i="3"/>
  <c r="I77" i="3"/>
  <c r="J77" i="3"/>
  <c r="K77" i="3"/>
  <c r="H78" i="3"/>
  <c r="I78" i="3"/>
  <c r="J78" i="3"/>
  <c r="K78" i="3"/>
  <c r="H86" i="3"/>
  <c r="I86" i="3"/>
  <c r="J86" i="3"/>
  <c r="K86" i="3"/>
  <c r="H5" i="3"/>
  <c r="I5" i="3"/>
  <c r="J5" i="3"/>
  <c r="K5" i="3"/>
  <c r="H88" i="3"/>
  <c r="I88" i="3"/>
  <c r="J88" i="3"/>
  <c r="K88" i="3"/>
  <c r="H83" i="3"/>
  <c r="I83" i="3"/>
  <c r="J83" i="3"/>
  <c r="K83" i="3"/>
  <c r="H44" i="3"/>
  <c r="I44" i="3"/>
  <c r="J44" i="3"/>
  <c r="K44" i="3"/>
  <c r="H45" i="3"/>
  <c r="I45" i="3"/>
  <c r="J45" i="3"/>
  <c r="K45" i="3"/>
  <c r="H6" i="3"/>
  <c r="I6" i="3"/>
  <c r="J6" i="3"/>
  <c r="K6" i="3"/>
  <c r="H18" i="3"/>
  <c r="I18" i="3"/>
  <c r="J18" i="3"/>
  <c r="K18" i="3"/>
  <c r="H19" i="3"/>
  <c r="I19" i="3"/>
  <c r="J19" i="3"/>
  <c r="K19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89" i="3"/>
  <c r="I89" i="3"/>
  <c r="J89" i="3"/>
  <c r="K89" i="3"/>
  <c r="H51" i="3"/>
  <c r="I51" i="3"/>
  <c r="J51" i="3"/>
  <c r="K51" i="3"/>
  <c r="H52" i="3"/>
  <c r="I52" i="3"/>
  <c r="J52" i="3"/>
  <c r="K52" i="3"/>
  <c r="H53" i="3"/>
  <c r="I53" i="3"/>
  <c r="J53" i="3"/>
  <c r="K53" i="3"/>
  <c r="H54" i="3"/>
  <c r="I54" i="3"/>
  <c r="J54" i="3"/>
  <c r="K54" i="3"/>
  <c r="H13" i="3"/>
  <c r="I13" i="3"/>
  <c r="J13" i="3"/>
  <c r="K13" i="3"/>
  <c r="H20" i="3"/>
  <c r="I20" i="3"/>
  <c r="J20" i="3"/>
  <c r="K20" i="3"/>
  <c r="H21" i="3"/>
  <c r="I21" i="3"/>
  <c r="J21" i="3"/>
  <c r="K21" i="3"/>
  <c r="H68" i="3"/>
  <c r="I68" i="3"/>
  <c r="J68" i="3"/>
  <c r="K68" i="3"/>
  <c r="H69" i="3"/>
  <c r="I69" i="3"/>
  <c r="J69" i="3"/>
  <c r="K69" i="3"/>
  <c r="H55" i="3"/>
  <c r="I55" i="3"/>
  <c r="J55" i="3"/>
  <c r="K55" i="3"/>
  <c r="H56" i="3"/>
  <c r="I56" i="3"/>
  <c r="J56" i="3"/>
  <c r="K56" i="3"/>
  <c r="H57" i="3"/>
  <c r="I57" i="3"/>
  <c r="J57" i="3"/>
  <c r="K57" i="3"/>
  <c r="H90" i="3"/>
  <c r="I90" i="3"/>
  <c r="J90" i="3"/>
  <c r="K90" i="3"/>
  <c r="H58" i="3"/>
  <c r="I58" i="3"/>
  <c r="J58" i="3"/>
  <c r="K58" i="3"/>
  <c r="H4" i="3"/>
  <c r="I4" i="3"/>
  <c r="J4" i="3"/>
  <c r="K4" i="3"/>
  <c r="H59" i="3"/>
  <c r="I59" i="3"/>
  <c r="J59" i="3"/>
  <c r="K59" i="3"/>
  <c r="H22" i="3"/>
  <c r="I22" i="3"/>
  <c r="J22" i="3"/>
  <c r="K22" i="3"/>
  <c r="H23" i="3"/>
  <c r="I23" i="3"/>
  <c r="J23" i="3"/>
  <c r="K23" i="3"/>
  <c r="H60" i="3"/>
  <c r="I60" i="3"/>
  <c r="J60" i="3"/>
  <c r="K60" i="3"/>
  <c r="H61" i="3"/>
  <c r="I61" i="3"/>
  <c r="J61" i="3"/>
  <c r="K61" i="3"/>
  <c r="H62" i="3"/>
  <c r="I62" i="3"/>
  <c r="J62" i="3"/>
  <c r="K62" i="3"/>
  <c r="H63" i="3"/>
  <c r="I63" i="3"/>
  <c r="J63" i="3"/>
  <c r="K63" i="3"/>
  <c r="H24" i="3"/>
  <c r="I24" i="3"/>
  <c r="J24" i="3"/>
  <c r="K24" i="3"/>
  <c r="H25" i="3"/>
  <c r="I25" i="3"/>
  <c r="J25" i="3"/>
  <c r="K25" i="3"/>
  <c r="H64" i="3"/>
  <c r="I64" i="3"/>
  <c r="J64" i="3"/>
  <c r="K64" i="3"/>
  <c r="H65" i="3"/>
  <c r="I65" i="3"/>
  <c r="J65" i="3"/>
  <c r="K65" i="3"/>
  <c r="H72" i="3"/>
  <c r="I72" i="3"/>
  <c r="J72" i="3"/>
  <c r="K72" i="3"/>
  <c r="H34" i="3"/>
  <c r="I34" i="3"/>
  <c r="J34" i="3"/>
  <c r="K34" i="3"/>
  <c r="H66" i="3"/>
  <c r="I66" i="3"/>
  <c r="J66" i="3"/>
  <c r="K66" i="3"/>
  <c r="H67" i="3"/>
  <c r="I67" i="3"/>
  <c r="J67" i="3"/>
  <c r="K67" i="3"/>
  <c r="H73" i="3"/>
  <c r="I73" i="3"/>
  <c r="J73" i="3"/>
  <c r="K73" i="3"/>
  <c r="H35" i="3"/>
  <c r="I35" i="3"/>
  <c r="J35" i="3"/>
  <c r="K35" i="3"/>
  <c r="H11" i="3"/>
  <c r="I11" i="3"/>
  <c r="J11" i="3"/>
  <c r="K11" i="3"/>
  <c r="H12" i="3"/>
  <c r="I12" i="3"/>
  <c r="J12" i="3"/>
  <c r="K12" i="3"/>
  <c r="H92" i="3"/>
  <c r="I92" i="3"/>
  <c r="J92" i="3"/>
  <c r="K92" i="3"/>
  <c r="J10" i="3"/>
  <c r="K10" i="3"/>
  <c r="I10" i="3"/>
  <c r="H10" i="3"/>
  <c r="H14" i="3"/>
  <c r="I14" i="3"/>
  <c r="J14" i="3"/>
  <c r="K14" i="3"/>
  <c r="H95" i="3"/>
  <c r="I95" i="3"/>
  <c r="J95" i="3"/>
  <c r="K95" i="3"/>
  <c r="H7" i="3"/>
  <c r="I7" i="3"/>
  <c r="J7" i="3"/>
  <c r="K7" i="3"/>
  <c r="H15" i="3"/>
  <c r="I15" i="3"/>
  <c r="J15" i="3"/>
  <c r="K15" i="3"/>
  <c r="H16" i="3"/>
  <c r="I16" i="3"/>
  <c r="J16" i="3"/>
  <c r="K16" i="3"/>
  <c r="H96" i="3"/>
  <c r="I96" i="3"/>
  <c r="J96" i="3"/>
  <c r="K96" i="3"/>
  <c r="H29" i="3"/>
  <c r="I29" i="3"/>
  <c r="J29" i="3"/>
  <c r="K29" i="3"/>
  <c r="H8" i="3"/>
  <c r="I8" i="3"/>
  <c r="J8" i="3"/>
  <c r="K8" i="3"/>
  <c r="H79" i="3"/>
  <c r="I79" i="3"/>
  <c r="J79" i="3"/>
  <c r="K79" i="3"/>
  <c r="H30" i="3"/>
  <c r="I30" i="3"/>
  <c r="J30" i="3"/>
  <c r="K30" i="3"/>
  <c r="H17" i="3"/>
  <c r="I17" i="3"/>
  <c r="J17" i="3"/>
  <c r="K17" i="3"/>
  <c r="H9" i="3"/>
  <c r="I9" i="3"/>
  <c r="J9" i="3"/>
  <c r="K9" i="3"/>
  <c r="H80" i="3"/>
  <c r="I80" i="3"/>
  <c r="J80" i="3"/>
  <c r="K80" i="3"/>
  <c r="H38" i="3"/>
  <c r="I38" i="3"/>
  <c r="J38" i="3"/>
  <c r="K38" i="3"/>
  <c r="H84" i="3"/>
  <c r="I84" i="3"/>
  <c r="J84" i="3"/>
  <c r="K84" i="3"/>
  <c r="H93" i="3"/>
  <c r="I93" i="3"/>
  <c r="J93" i="3"/>
  <c r="K93" i="3"/>
  <c r="H75" i="3"/>
  <c r="I75" i="3"/>
  <c r="J75" i="3"/>
  <c r="K75" i="3"/>
  <c r="H76" i="3"/>
  <c r="I76" i="3"/>
  <c r="J76" i="3"/>
  <c r="K76" i="3"/>
  <c r="H31" i="3"/>
  <c r="I31" i="3"/>
  <c r="J31" i="3"/>
  <c r="K31" i="3"/>
  <c r="H39" i="3"/>
  <c r="I39" i="3"/>
  <c r="J39" i="3"/>
  <c r="K39" i="3"/>
  <c r="H87" i="3"/>
  <c r="I87" i="3"/>
  <c r="J87" i="3"/>
  <c r="K87" i="3"/>
  <c r="J100" i="3"/>
  <c r="K100" i="3"/>
  <c r="I100" i="3"/>
  <c r="H100" i="3"/>
  <c r="H36" i="3"/>
  <c r="I36" i="3"/>
  <c r="J36" i="3"/>
  <c r="K36" i="3"/>
  <c r="H26" i="3"/>
  <c r="I26" i="3"/>
  <c r="J26" i="3"/>
  <c r="K26" i="3"/>
  <c r="H97" i="3"/>
  <c r="I97" i="3"/>
  <c r="J97" i="3"/>
  <c r="K97" i="3"/>
  <c r="H27" i="3"/>
  <c r="I27" i="3"/>
  <c r="J27" i="3"/>
  <c r="K27" i="3"/>
  <c r="H94" i="3"/>
  <c r="I94" i="3"/>
  <c r="J94" i="3"/>
  <c r="K94" i="3"/>
  <c r="H98" i="3"/>
  <c r="I98" i="3"/>
  <c r="J98" i="3"/>
  <c r="K98" i="3"/>
  <c r="H71" i="3"/>
  <c r="I71" i="3"/>
  <c r="J71" i="3"/>
  <c r="K71" i="3"/>
  <c r="H37" i="3"/>
  <c r="I37" i="3"/>
  <c r="J37" i="3"/>
  <c r="K37" i="3"/>
  <c r="H99" i="3"/>
  <c r="I99" i="3"/>
  <c r="J99" i="3"/>
  <c r="K99" i="3"/>
  <c r="H28" i="3"/>
  <c r="I28" i="3"/>
  <c r="J28" i="3"/>
  <c r="K28" i="3"/>
  <c r="H82" i="3"/>
  <c r="I82" i="3"/>
  <c r="J82" i="3"/>
  <c r="K82" i="3"/>
  <c r="J74" i="3"/>
  <c r="K74" i="3"/>
  <c r="I74" i="3"/>
  <c r="H74" i="3"/>
</calcChain>
</file>

<file path=xl/sharedStrings.xml><?xml version="1.0" encoding="utf-8"?>
<sst xmlns="http://schemas.openxmlformats.org/spreadsheetml/2006/main" count="791" uniqueCount="373">
  <si>
    <t xml:space="preserve">Вл.Общество с ограниченной ответственностью "ЭббВи", Россия (7743855873); Пр.ЭббВи Айрлэнд НЛ Б.В. (Дасабувир) / Фурнье Лэбораториз Айрлэнд Лимитед (Омбитасвир+Паритапревир+Ритонавир), Ирландия (9829361J); Вып.к.Перв.Уп.Втор.Уп.ЭббВи Инк., США (32-0375147); </t>
  </si>
  <si>
    <t xml:space="preserve">Вл.Общество с ограниченной ответственностью "ЭббВи", Россия (7743855873); Пр.ЭббВи Айрлэнд НЛ Б.В. (Дасабувир) / Фурнье Лэбораториз Айрлэнд Лимитед (Омбитасвир+Паритапревир+Ритонавир), Ирландия (9829361J); Перв.Уп.ЭббВи Инк., США (32-0375147); Вып.к.Втор.Уп.Акционерное общество "ОРТАТ" (АО "ОРТАТ"), Россия (4428000115); </t>
  </si>
  <si>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</si>
  <si>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</si>
  <si>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</si>
  <si>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</si>
  <si>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</si>
  <si>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</si>
  <si>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</si>
  <si>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</si>
  <si>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</si>
  <si>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</si>
  <si>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</si>
  <si>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Бупивакаин</t>
  </si>
  <si>
    <t>Водорода пероксид</t>
  </si>
  <si>
    <t>Перекись водорода</t>
  </si>
  <si>
    <t>Ибупрофен</t>
  </si>
  <si>
    <t>Индапамид</t>
  </si>
  <si>
    <t>Пентаглобин</t>
  </si>
  <si>
    <t>П N011843/01</t>
  </si>
  <si>
    <t>4036124481001</t>
  </si>
  <si>
    <t>4036124480509</t>
  </si>
  <si>
    <t>Капецитабин</t>
  </si>
  <si>
    <t>Каптоприл</t>
  </si>
  <si>
    <t>Кетопрофен</t>
  </si>
  <si>
    <t>Лидокаин</t>
  </si>
  <si>
    <t>Парацетамол</t>
  </si>
  <si>
    <t>Пилокарпин</t>
  </si>
  <si>
    <t>Периндоприл</t>
  </si>
  <si>
    <t>ЛС-002193</t>
  </si>
  <si>
    <t>Пропафенон</t>
  </si>
  <si>
    <t>Протамина сульфат</t>
  </si>
  <si>
    <t>Ропивакаин</t>
  </si>
  <si>
    <t>Хлоргексидин</t>
  </si>
  <si>
    <t>Цетиризин</t>
  </si>
  <si>
    <t>Эналаприл</t>
  </si>
  <si>
    <t>Гозерелин</t>
  </si>
  <si>
    <t>Каптоприл-УБФ</t>
  </si>
  <si>
    <t>ЛСР-002908/10</t>
  </si>
  <si>
    <t>Рокурония бромид</t>
  </si>
  <si>
    <t>Парацетамол-УБФ</t>
  </si>
  <si>
    <t>Р N002526/01</t>
  </si>
  <si>
    <t>4603988012292</t>
  </si>
  <si>
    <t>Моксифлоксацин</t>
  </si>
  <si>
    <t>Гефитиниб</t>
  </si>
  <si>
    <t>Эналаприл-УБФ</t>
  </si>
  <si>
    <t>ЛП-000696</t>
  </si>
  <si>
    <t>Вакцина для профилактики пневмококковых инфекций</t>
  </si>
  <si>
    <t>Стерофундин изотонический</t>
  </si>
  <si>
    <t>ЛС-001825</t>
  </si>
  <si>
    <t>Ципротерон</t>
  </si>
  <si>
    <t>Устекинумаб</t>
  </si>
  <si>
    <t>Стелара</t>
  </si>
  <si>
    <t>ЛП-001104</t>
  </si>
  <si>
    <t>4602243002535</t>
  </si>
  <si>
    <t>N01BB02</t>
  </si>
  <si>
    <t>M01AE01</t>
  </si>
  <si>
    <t>B05BB01</t>
  </si>
  <si>
    <t>C09AA01</t>
  </si>
  <si>
    <t>N02BE01</t>
  </si>
  <si>
    <t>D08AC02</t>
  </si>
  <si>
    <t>C09AA02</t>
  </si>
  <si>
    <t>R06AE07</t>
  </si>
  <si>
    <t>C03BA11</t>
  </si>
  <si>
    <t>M01AE03</t>
  </si>
  <si>
    <t>C09AA04</t>
  </si>
  <si>
    <t>таблетки, 10 мг, 10 шт. - упаковки ячейковые контурные (5)  - пачки картонные</t>
  </si>
  <si>
    <t>J06BA02</t>
  </si>
  <si>
    <t>L01BC06</t>
  </si>
  <si>
    <t>D08AX01</t>
  </si>
  <si>
    <t>J01MA14</t>
  </si>
  <si>
    <t>таблетки, 50 мг, 10 шт. - упаковки ячейковые контурные (5)  - пачки картонные</t>
  </si>
  <si>
    <t>N01BB01</t>
  </si>
  <si>
    <t>L02AE03</t>
  </si>
  <si>
    <t>L01XE02</t>
  </si>
  <si>
    <t>M03AC09</t>
  </si>
  <si>
    <t>C01BC03</t>
  </si>
  <si>
    <t>Калия хлорид+Кальция хлорид+Магния хлорид+Натрия ацетат+Натрия хлорид+Яблочная кислота</t>
  </si>
  <si>
    <t>V03AB14</t>
  </si>
  <si>
    <t>таблетки, 10 мг, 100 шт. - банки (1)  - пачки картонные</t>
  </si>
  <si>
    <t>S01EB01</t>
  </si>
  <si>
    <t>ЛП-004070</t>
  </si>
  <si>
    <t>раствор для инфузий, 50 мг/мл, 50 мл - флаконы (1)  - пачки картонные</t>
  </si>
  <si>
    <t>капли для приема внутрь, 10 мг/мл, 20 мл - флаконы (1)  - пачки картонные</t>
  </si>
  <si>
    <t>Иммуноглобулин человека нормальный [IgG+IgM+IgA]</t>
  </si>
  <si>
    <t>раствор для инфузий, 50 мг/мл, 100 мл - флаконы (1)  - пачки картонные</t>
  </si>
  <si>
    <t>таблетки, 10 мг, 10 шт. - упаковки ячейковые контурные (4)  - пачки картонные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</si>
  <si>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</si>
  <si>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раствор для внутривенного введения, 10 мг/мл, 5 мл - ампулы (10)  - пачки картонные</t>
  </si>
  <si>
    <t xml:space="preserve">Вл.Вып.к.Перв.Уп.Втор.Уп.Пр.Открытое акционерное общество "Уралбиофарм" (ОАО "Уралбиофарм"), Россия (6661000152); </t>
  </si>
  <si>
    <t xml:space="preserve">Вл.Вып.к.Перв.Уп.Втор.Уп.Пр.Открытое Акционерное Общество "Уралбиофарм", Россия (6661000152); </t>
  </si>
  <si>
    <t>Дасабувир; Омбитасвир+Паритапревир+Ритонавир</t>
  </si>
  <si>
    <t>Викейра Пак</t>
  </si>
  <si>
    <t>ЛП-002965</t>
  </si>
  <si>
    <t>8054083006734</t>
  </si>
  <si>
    <t>G03HA01</t>
  </si>
  <si>
    <t>4606556003005</t>
  </si>
  <si>
    <t>раствор для местного и наружного применения, 0.05%, 10 мл - тюбик-капельницы (5)  - пачки картонные</t>
  </si>
  <si>
    <t>ЛП-000182</t>
  </si>
  <si>
    <t>4603988012049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</si>
  <si>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</si>
  <si>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таблетки с пролонгированным высвобождением, покрытые пленочной оболочкой, 1.5 мг, 10 шт. - упаковки ячейковые контурные (3)  - пачки картонные</t>
  </si>
  <si>
    <t>Лидокаин Велфарм</t>
  </si>
  <si>
    <t>ЛП-004707</t>
  </si>
  <si>
    <t>таблетки покрытые пленочной оболочкой, 150 мг, 10 шт. - блистеры (12)  /  / - пачки картонные</t>
  </si>
  <si>
    <t>таблетки покрытые пленочной оболочкой, 500 мг, 10 шт. - блистеры (12)  /  / - пачки картонные</t>
  </si>
  <si>
    <t>таблетки покрытые пленочной оболочкой, 500 мг, 10 шт. - блистеры (6)  /  / - пачки картонные</t>
  </si>
  <si>
    <t>таблетки покрытые пленочной оболочкой, 150 мг, 10 шт. - блистеры (6)  /  / - пачки картонные</t>
  </si>
  <si>
    <t>N01BB09</t>
  </si>
  <si>
    <t xml:space="preserve">Вл.Вып.к.Перв.Уп.Втор.Уп.Пр.АО "Производственная фармацевтическая компания "Обновление" (АО "ПФК "Обновление"), Россия (5408151534); </t>
  </si>
  <si>
    <t>капли глазные, 1%, 1 мл - тюбик-капельницы (5)  - пачки картонные</t>
  </si>
  <si>
    <t>раствор для инъекций, 5 мг/мл, 10 мл - ампулы с кольцом излома или точкой надлома (10)  - пачки картонные</t>
  </si>
  <si>
    <t>раствор для инъекций, 5 мг/мл, 10 мл - ампулы с кольцом излома или точкой надлома (5)  - пачки картонные</t>
  </si>
  <si>
    <t>Кетопровел</t>
  </si>
  <si>
    <t>ЛП-005044</t>
  </si>
  <si>
    <t>таблетки, покрытые пленочной оболочкой, 400 мг, 7 шт. - блистеры (1)  - пачки картонные</t>
  </si>
  <si>
    <t xml:space="preserve">Вл.Вып.к.Перв.Уп.Втор.Уп.Пр.Публичное акционерное общество "Красфарма" (ПАО "Красфарма"), Россия (2464010490); </t>
  </si>
  <si>
    <t xml:space="preserve">Вл.ООО "Джонсон &amp;amp; Джонсон", Россия (7725216105); Вып.к.Перв.Уп.Втор.Уп.Пр.Силаг АГ, Швейцария (CHE-116.282.448);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</si>
  <si>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</si>
  <si>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 xml:space="preserve">Вл.Вып.к.Перв.Уп.Втор.Уп.Пр.ООО "Фармасинтез-Тюмень", Россия (7203332653); </t>
  </si>
  <si>
    <t xml:space="preserve">Вл.ООО "Джодас Экспоим", Россия (7723733387); Вып.к.Перв.Уп.Втор.Уп.Пр.Джодас Экспоим Пвт.Лтд, Индия (36AABCJ8653L1Z3); </t>
  </si>
  <si>
    <t xml:space="preserve">Вл.Вып.к.Перв.Уп.Втор.Уп.Пр.АО "Производственная фармацевтическая компания Обновление" (АО "ПФК Обновление"), Россия (5408151534); </t>
  </si>
  <si>
    <t xml:space="preserve">Вл.Вып.к.Перв.Уп.Втор.Уп.Пр.Промышленная химико-фармацевтическая компания  открытое акционерное общество "Медхимпром" (ОАО ПХФК "Медхимпром"), Россия (5012014871); </t>
  </si>
  <si>
    <t xml:space="preserve">Вл.Вып.к.Перв.Уп.Втор.Уп.Пр.Алкалоид АО, Республика Македония (4030946257762); </t>
  </si>
  <si>
    <t>капли для приема внутрь, 10 мг/мл, 10 мл - флаконы (1)  - пачки картонные</t>
  </si>
  <si>
    <t xml:space="preserve">Вл.Вып.к.Биотест Фарма ГмбХ, Германия (35 225 02016 - K01); Перв.Уп.Втор.Уп.Пр.Биотест АГ, Германия (35 225 02008 - K01); </t>
  </si>
  <si>
    <t xml:space="preserve">Вл.Общество с ограниченной ответственностью "Натива" (ООО "Натива"), Россия (7715808818); Вып.к.Перв.Уп.Втор.Уп.Пр.Открытое акционерное общество "Фармстандарт-Уфимский витаминный завод" (ОАО "Фармстандарт-УфаВИТА"), Россия (0274036993); </t>
  </si>
  <si>
    <t>ПЕРИНДОПРИЛ АВЕКСИМА</t>
  </si>
  <si>
    <t>ЛП-005727</t>
  </si>
  <si>
    <t>раствор для инъекций, 5 мг/мл, 10 мл - флакон (20)  - пачка картонная</t>
  </si>
  <si>
    <t>раствор для инъекций, 5 мг/мл, 10 мл - флакон (10)  - пачка картонная</t>
  </si>
  <si>
    <t>раствор для инъекций, 5 мг/мл, 10 мл - флакон (5)  - пачка картонная</t>
  </si>
  <si>
    <t>Вакцина для профилактики менингококковых инфекций</t>
  </si>
  <si>
    <t>3582910079521</t>
  </si>
  <si>
    <t>Пневмовакс® 23 (Вакцина пневмококковая, поливалентная)</t>
  </si>
  <si>
    <t>раствор для внутримышечного и подкожного введения, 1 доза (0.5 мл),  - шприцы (1)  - пачки картонные</t>
  </si>
  <si>
    <t xml:space="preserve">Вл.Вып.к.Втор.Уп.Мерк Шарп и Доум Б.В., Нидерланды (NL001019612B01); Перв.Уп.Пр.Мерк Шарп и Доум Корп, США ( 22-1261880 ); </t>
  </si>
  <si>
    <t>J07AL01</t>
  </si>
  <si>
    <t>ЛП-003441</t>
  </si>
  <si>
    <t>10.01.2020 1/20-20</t>
  </si>
  <si>
    <t>4602210002926</t>
  </si>
  <si>
    <t>МЕНАКТРА [вакцина менингококковая полисахаридная (серогрупп A, C, Y и W-135], конъюгированная с дифтерийным анатоксином]</t>
  </si>
  <si>
    <t>раствор для внутримышечного введения, 0.5 мл/доза, 0.5 мл - флакон (1)  - пачка картонная</t>
  </si>
  <si>
    <t xml:space="preserve">Вл.Вып.к.Перв.Уп.Втор.Уп.Пр.Санофи Пастер Инк., США (98-0033013); </t>
  </si>
  <si>
    <t>J07AH08</t>
  </si>
  <si>
    <t>ЛП-002636</t>
  </si>
  <si>
    <t>10.01.2020 2/20-20</t>
  </si>
  <si>
    <t>10.01.2020 3/20-20</t>
  </si>
  <si>
    <t>4603179003665</t>
  </si>
  <si>
    <t>4603179005201</t>
  </si>
  <si>
    <t>таблетки, 10 мг, 60 шт. - банки (1)  - пачки картонные</t>
  </si>
  <si>
    <t>4603179005218</t>
  </si>
  <si>
    <t>4603179005225</t>
  </si>
  <si>
    <t>Антиандрен® 10</t>
  </si>
  <si>
    <t>таблетки, 10 мг, 15 шт. - упаковки ячейковые контурные (1)  - пачки картонные</t>
  </si>
  <si>
    <t>ЛП-005863</t>
  </si>
  <si>
    <t>10.01.2020 4/20-20</t>
  </si>
  <si>
    <t>4620017863502</t>
  </si>
  <si>
    <t>Антиандрен® 50</t>
  </si>
  <si>
    <t>ЛП-005879</t>
  </si>
  <si>
    <t>4620017863526</t>
  </si>
  <si>
    <t>Антиандрен 100</t>
  </si>
  <si>
    <t>таблетки, 100 мг, 10 шт. - упаковки ячейковые контурные (6)  - пачки картонные</t>
  </si>
  <si>
    <t>ЛП-005836</t>
  </si>
  <si>
    <t>4620017863496</t>
  </si>
  <si>
    <t>раствор для инъекций, 10 мг/мл, 3.5 мл - ампула (5)  - пачка картонная</t>
  </si>
  <si>
    <t>10.01.2020 5/20-20</t>
  </si>
  <si>
    <t>4650099787328</t>
  </si>
  <si>
    <t>раствор для инъекций, 10 мг/мл, 3.5 мл - ампула (10)  - пачка картонная</t>
  </si>
  <si>
    <t>4650099787335</t>
  </si>
  <si>
    <t>раствор для инъекций, 10 мг/мл, 3.5 мл - ампула (100)  - тара картонная ( для стационаров)</t>
  </si>
  <si>
    <t>4650099787342</t>
  </si>
  <si>
    <t>раствор для инъекций, 10 мг/мл, 3.5 мл - ампула (240)  - тара картонная ( для стационаров)</t>
  </si>
  <si>
    <t>4650099787359</t>
  </si>
  <si>
    <t>раствор для инъекций, 10 мг/мл, 3.5 мл - ампула (250)  - тара картонная ( для стационаров)</t>
  </si>
  <si>
    <t>4650099787366</t>
  </si>
  <si>
    <t>раствор для инъекций, 10 мг/мл, 3.5 мл - ампула (480)  - тара картонная ( для стационаров)</t>
  </si>
  <si>
    <t>4650099787373</t>
  </si>
  <si>
    <t>раствор для инъекций, 10 мг/мл, 3.5 мл - ампула (500)  - тара картонная ( для стационаров)</t>
  </si>
  <si>
    <t>4650099787380</t>
  </si>
  <si>
    <t>раствор для инъекций, 10 мг/мл, 5 мл - ампула (100)  - тара картонная ( для стационаров)</t>
  </si>
  <si>
    <t>4650099787397</t>
  </si>
  <si>
    <t>раствор для инъекций, 10 мг/мл, 5 мл - ампула (240)  - тара картонная ( для стационаров)</t>
  </si>
  <si>
    <t>4650099787403</t>
  </si>
  <si>
    <t>раствор для инъекций, 10 мг/мл, 5 мл - ампула (250)  - тара картонная ( для стационаров)</t>
  </si>
  <si>
    <t>4650099787410</t>
  </si>
  <si>
    <t>раствор для инъекций, 10 мг/мл, 5 мл - ампула (480)  - тара картонная ( для стационаров)</t>
  </si>
  <si>
    <t>4650099787427</t>
  </si>
  <si>
    <t>раствор для инъекций, 10 мг/мл, 5 мл - ампула (500)  - тара картонная ( для стационаров)</t>
  </si>
  <si>
    <t>4650099787434</t>
  </si>
  <si>
    <t>раствор для инъекций, 10 мг/мл, 10 мл - ампула (100)  - тара картонная ( для стационаров)</t>
  </si>
  <si>
    <t>4650099787441</t>
  </si>
  <si>
    <t>раствор для инъекций, 10 мг/мл, 10 мл - ампула (240)  - тара картонная ( для стационаров)</t>
  </si>
  <si>
    <t>4650099787458</t>
  </si>
  <si>
    <t>раствор для инъекций, 10 мг/мл, 10 мл - ампула (250)  - тара картонная ( для стационаров)</t>
  </si>
  <si>
    <t>4650099787465</t>
  </si>
  <si>
    <t>раствор для инъекций, 10 мг/мл, 10 мл - ампула (480)  - тара картонная ( для стационаров)</t>
  </si>
  <si>
    <t>4650099787472</t>
  </si>
  <si>
    <t>раствор для инъекций, 10 мг/мл, 10 мл - ампула (500)  - тара картонная ( для стационаров)</t>
  </si>
  <si>
    <t>4650099787489</t>
  </si>
  <si>
    <t>раствор для инъекций, 20 мг/мл, 2 мл - ампула (100)  - тара картонная ( для стационаров)</t>
  </si>
  <si>
    <t>4650099787496</t>
  </si>
  <si>
    <t>раствор для инъекций, 20 мг/мл, 2 мл - ампула (240)  - тара картонная ( для стационаров)</t>
  </si>
  <si>
    <t>4650099787502</t>
  </si>
  <si>
    <t>раствор для инъекций, 20 мг/мл, 2 мл - ампула (250)  - тара картонная ( для стационаров)</t>
  </si>
  <si>
    <t>4650099787519</t>
  </si>
  <si>
    <t>раствор для инъекций, 20 мг/мл, 2 мл - ампула (480)  - тара картонная ( для стационаров)</t>
  </si>
  <si>
    <t>4650099787526</t>
  </si>
  <si>
    <t>раствор для инъекций, 20 мг/мл, 2 мл - ампула (500)  - тара картонная ( для стационаров)</t>
  </si>
  <si>
    <t>4650099787533</t>
  </si>
  <si>
    <t>раствор для инъекций, 20 мг/мл, 5 мл - ампула (100)  - тара картонная ( для стационаров)</t>
  </si>
  <si>
    <t>4650099787540</t>
  </si>
  <si>
    <t>раствор для инъекций, 20 мг/мл, 5 мл - ампула (240)  - тара картонная ( для стационаров)</t>
  </si>
  <si>
    <t>4650099787557</t>
  </si>
  <si>
    <t>раствор для инъекций, 20 мг/мл, 5 мл - ампула (250)  - тара картонная ( для стационаров)</t>
  </si>
  <si>
    <t>4650099787564</t>
  </si>
  <si>
    <t>раствор для инъекций, 20 мг/мл, 5 мл - ампула (480)  - тара картонная ( для стационаров)</t>
  </si>
  <si>
    <t>4650099787571</t>
  </si>
  <si>
    <t>раствор для инъекций, 20 мг/мл, 5 мл - ампула (500)  - тара картонная ( для стационаров)</t>
  </si>
  <si>
    <t>4650099787588</t>
  </si>
  <si>
    <t>раствор для инъекций, 20 мг/мл, 10 мл - ампула (100)  - тара картонная ( для стационаров)</t>
  </si>
  <si>
    <t>4650099787595</t>
  </si>
  <si>
    <t>раствор для инъекций, 20 мг/мл, 10 мл - ампула (240)  - тара картонная ( для стационаров)</t>
  </si>
  <si>
    <t>4650099787601</t>
  </si>
  <si>
    <t>раствор для инъекций, 20 мг/мл, 10 мл - ампула (250)  - тара картонная ( для стационаров)</t>
  </si>
  <si>
    <t>4650099787618</t>
  </si>
  <si>
    <t>раствор для инъекций, 20 мг/мл, 10 мл - ампулы (480)  - тара картонная ( для стационаров)</t>
  </si>
  <si>
    <t>4650099787625</t>
  </si>
  <si>
    <t>раствор для инъекций, 20 мг/мл, 10 мл - ампула (500)  - тара картонная ( для стационаров)</t>
  </si>
  <si>
    <t>4650099787632</t>
  </si>
  <si>
    <t>таблетки, 500 мг, 60 шт. - банки (1)  - коробки картонные</t>
  </si>
  <si>
    <t>10.01.2020 6/20-20</t>
  </si>
  <si>
    <t>4603179005195</t>
  </si>
  <si>
    <t>Рокуроний</t>
  </si>
  <si>
    <t>раствор для внутривенного введения, 10 мг/мл, 5 мл - ампулы (5)  - пачки картонные</t>
  </si>
  <si>
    <t xml:space="preserve">Вл.Вып.к.Перв.Уп.Втор.Уп.Пр.АО "ЭкоФармПлюс", Россия (5043041240); </t>
  </si>
  <si>
    <t>ЛП-005812</t>
  </si>
  <si>
    <t>10.01.2020 7/20-20</t>
  </si>
  <si>
    <t>4627074930697</t>
  </si>
  <si>
    <t>ЛП-005822</t>
  </si>
  <si>
    <t>4627074930772</t>
  </si>
  <si>
    <t>4627074930758</t>
  </si>
  <si>
    <t>раствор для инъекций, 5 мг/мл, 4 мл - ампулы с кольцом излома или точкой надлома (10)  - пачки картонные</t>
  </si>
  <si>
    <t>4627074930734</t>
  </si>
  <si>
    <t>раствор для инъекций, 5 мг/мл, 4 мл - ампулы с кольцом излома или точкой надлома (5)  - пачки картонные</t>
  </si>
  <si>
    <t>4627074930710</t>
  </si>
  <si>
    <t>10.01.2020 8/20-20</t>
  </si>
  <si>
    <t>10.01.2020 9/20-20</t>
  </si>
  <si>
    <t>раствор для инфузий, 1.6 мг/мл, 250 мл - контейнеры полимерные (1)  - в двух пакетах полиэтиленовых</t>
  </si>
  <si>
    <t>ЛП-005795</t>
  </si>
  <si>
    <t>10.01.2020 10/20-20</t>
  </si>
  <si>
    <t>4602565030544</t>
  </si>
  <si>
    <t>ЛП-005873</t>
  </si>
  <si>
    <t>10.01.2020 11/20-20</t>
  </si>
  <si>
    <t>4602521003506</t>
  </si>
  <si>
    <t>4602521003551</t>
  </si>
  <si>
    <t>4602521003513</t>
  </si>
  <si>
    <t>ЛП-005853</t>
  </si>
  <si>
    <t>10.01.2020 12/20-20</t>
  </si>
  <si>
    <t>4603988017082</t>
  </si>
  <si>
    <t>раствор для инфузий, 250 мл - бутылки (10)  - коробки картонные (для стационаров)</t>
  </si>
  <si>
    <t xml:space="preserve">Вл.Б.Браун Мельзунген АГ, Германия (DE 113055856); Вып.к.Перв.Уп.Втор.Уп.Пр.Б.Браун Медикал С.А., Испания (A08092744); </t>
  </si>
  <si>
    <t>10.01.2020 13/20-20</t>
  </si>
  <si>
    <t>4030539185417</t>
  </si>
  <si>
    <t>таблетки, покрытые пленочной оболочкой, 100 мг, 10 шт. - контурная ячейковая  упаковка (4)  - пачка картонная</t>
  </si>
  <si>
    <t>10.01.2020 14/20-20</t>
  </si>
  <si>
    <t>4650099786963</t>
  </si>
  <si>
    <t>таблетки, покрытые пленочной оболочкой, 100 мг, 10 шт. - контурная ячейковая  упаковка (6)  - пачка картонная</t>
  </si>
  <si>
    <t>4650099786970</t>
  </si>
  <si>
    <t>суспензия для приема внутрь [для детей], 100 мг/5 мл, 200 мл - флаконы (1)  / в комплекте с мерным стаканчиком или мерной ложкой или со шприцем дозирующим / - пачки  картонные</t>
  </si>
  <si>
    <t xml:space="preserve">Вл.ООО "АЛВИЛС", Россия (7722176486); Вып.к.Перв.Уп.Втор.Уп.Пр.АО "Кировская фармацевтическая фабрика", Россия (4345137451); </t>
  </si>
  <si>
    <t>ЛП-005833</t>
  </si>
  <si>
    <t>10.01.2020 15/20-20</t>
  </si>
  <si>
    <t>4603256010050</t>
  </si>
  <si>
    <t>суспензия для приема внутрь [для детей], 100 мг/5 мл, 150 мл - пачки  картонные (1)  / в комплекте с мерным стаканчиком или мерной ложкой или со шприцем дозирующим / - пачки  картонные</t>
  </si>
  <si>
    <t>4603256010043</t>
  </si>
  <si>
    <t>суспензия для приема внутрь [для детей], 100 мг/5 мл, 100 мл - флаконы (1)  / в комплекте с мерным стаканчиком или мерной ложкой, или дозирующим шприцем / - пачки  картонные</t>
  </si>
  <si>
    <t>4603256010067</t>
  </si>
  <si>
    <t>Протамин</t>
  </si>
  <si>
    <t xml:space="preserve">Вл.Вып.к.Перв.Уп.Втор.Уп.Пр.ЭкоФармПлюс АО, Россия; </t>
  </si>
  <si>
    <t>ЛП-004554</t>
  </si>
  <si>
    <t>10.01.2020 16/20-20</t>
  </si>
  <si>
    <t>4627074930543</t>
  </si>
  <si>
    <t>4627074930529</t>
  </si>
  <si>
    <t>10.01.2020 17/20-20</t>
  </si>
  <si>
    <t>раствор для подкожного введения, 45 мг/0.5 мл, 0.5 мл - шприцы (1)  - пачки картонные</t>
  </si>
  <si>
    <t>13.01.2020 20-4-4120523-изм</t>
  </si>
  <si>
    <t>8906055584088</t>
  </si>
  <si>
    <t>8906055584149</t>
  </si>
  <si>
    <t>8906055584156</t>
  </si>
  <si>
    <t>8906055584095</t>
  </si>
  <si>
    <t>таблетки покрытые пленочной оболочкой, 150 мг, 120 шт. - флакон (1)  - пачки картонные</t>
  </si>
  <si>
    <t>8906055584125</t>
  </si>
  <si>
    <t>таблетки покрытые пленочной оболочкой, 500 мг, 60 шт. - флакон (1)  - пачки картонные</t>
  </si>
  <si>
    <t>8906055584170</t>
  </si>
  <si>
    <t>таблетки покрытые пленочной оболочкой, 500 мг, 120 шт. - флакон (1)  - пачки картонные</t>
  </si>
  <si>
    <t>8906055584187</t>
  </si>
  <si>
    <t>таблетки покрытые пленочной оболочкой, 150 мг, 60 шт. - флакон (1)  - пачки картонные</t>
  </si>
  <si>
    <t>8906055584118</t>
  </si>
  <si>
    <t>таблеток набор, содержащий: Дасабувир - таблетки, покрытые пленочной оболочкой, Омбитасвир + Паритапревир + Ритонавир - таблетки, покрытые пленочной оболочкой, 250 мг; 12.5 мг + 75 мг + 50 мг, 4 шт. - блистеры (28)  - пачки картонные</t>
  </si>
  <si>
    <t>J05AP52</t>
  </si>
  <si>
    <t>13.01.2020 20-4-4124006-сниж</t>
  </si>
  <si>
    <t>13.01.2020 20-4-4124007-сниж</t>
  </si>
  <si>
    <t>13.01.2020 20-4-4124890-сниж</t>
  </si>
  <si>
    <t>таблетки, 4 мг, 10 шт. - упаковки ячейковые контурные (9)  - пачки  картонные</t>
  </si>
  <si>
    <t xml:space="preserve">Вл.ОАО "Ирбитский химфармзавод", Россия (6611000252); Вып.к.Перв.Уп.Втор.Уп.Пр.Общество с ограниченной ответственностью  "Авексима Сибирь", Россия (4205051780); </t>
  </si>
  <si>
    <t>14.01.2020 18/20-20</t>
  </si>
  <si>
    <t>4607100622994</t>
  </si>
  <si>
    <t>таблетки, 4 мг, 10 шт. - упаковки ячейковые контурные (6)  - пачки  картонные</t>
  </si>
  <si>
    <t>4607100622987</t>
  </si>
  <si>
    <t>таблетки, 4 мг, 10 шт. - упаковки ячейковые контурные (3)  - пачки  картонные</t>
  </si>
  <si>
    <t>4607100622970</t>
  </si>
  <si>
    <t>ЛАНГОТЕР®</t>
  </si>
  <si>
    <t>таблетки, покрытые пленочной оболочкой, 250 мг, 10 шт. - контурная ячейковая упаковка (3)  - пачка картонная</t>
  </si>
  <si>
    <t xml:space="preserve">Вл.Акционерное общество "Исследовательский Институт Химического Разнообразия" (АО "ИИХР"), Россия (5047092550); Вып.к.Перв.Уп.Втор.Уп.Пр.Акционерное общество "Исследовательский Институт Химического Разнообразия" (АО "ИИХР"), Россия (5047092550); </t>
  </si>
  <si>
    <t>ЛП-005909</t>
  </si>
  <si>
    <t>14.01.2020 19/20-20</t>
  </si>
  <si>
    <t>4630030160281</t>
  </si>
  <si>
    <t>таблетки, покрытые пленочной оболочкой, 250 мг, 10 шт. - контурная ячейковая  упаковка (1)  - пачка картонная</t>
  </si>
  <si>
    <t>4630030160298</t>
  </si>
  <si>
    <t>Кимокс</t>
  </si>
  <si>
    <t>таблетки, покрытые пленочной оболочкой, 400 мг, 5 шт. - блистеры (1)  - пачки картонные</t>
  </si>
  <si>
    <t>ЛП-005800</t>
  </si>
  <si>
    <t>14.01.2020 20/20-20</t>
  </si>
  <si>
    <t>5310001261344</t>
  </si>
  <si>
    <t>5310001261351</t>
  </si>
  <si>
    <t>таблетки, покрытые пленочной оболочкой, 400 мг, 5 шт. - блистеры (2)  - пачки картонные</t>
  </si>
  <si>
    <t>5310001261368</t>
  </si>
  <si>
    <t>таблетки покрытые пленочной оболочкой, 150 мг, 25 шт. - упаковки ячейковые контурные (2)  - пачки картонные</t>
  </si>
  <si>
    <t>ЛП-005938</t>
  </si>
  <si>
    <t>14.01.2020 21/20-20</t>
  </si>
  <si>
    <t>4680020184025</t>
  </si>
  <si>
    <t>Рорелакс</t>
  </si>
  <si>
    <t>раствор для внутривенного введения, 10 мг/мл, 5 мл - флаконы (10)  - пачки картонные</t>
  </si>
  <si>
    <t xml:space="preserve">Вл.Кей Джи Пи Лабораториз (Ю /Кей) Лимитед, Великобритания (0000000000); Вып.к.Перв.Уп.Втор.Уп.Пр.Гланд Фарма Лимитед, Индия (36AAACG8036B1ZZ); </t>
  </si>
  <si>
    <t>ЛП-003904</t>
  </si>
  <si>
    <t>14.01.2020 22/20-20</t>
  </si>
  <si>
    <t>8903703006442</t>
  </si>
  <si>
    <t>таблетки, 25 мг, 50 шт. - банки полимерные (1)  - пачки картонные</t>
  </si>
  <si>
    <t>14.01.2020 23/20-20</t>
  </si>
  <si>
    <t>4603179005072</t>
  </si>
  <si>
    <t>таблетки, 25 мг, 60 шт. - банки полимерные (1)  - пачки картонные</t>
  </si>
  <si>
    <t>4603179005089</t>
  </si>
  <si>
    <t>таблетки, 25 мг, 100 шт. - банки полимерные (1)  - пачки картонные</t>
  </si>
  <si>
    <t>4603179005096</t>
  </si>
  <si>
    <t>Гозерелин-лонг</t>
  </si>
  <si>
    <t>имплантат, 3.6 мг,  - шприц-аппликаторы (1)  - пачка  картонная</t>
  </si>
  <si>
    <t>ЛП-005011</t>
  </si>
  <si>
    <t>14.01.2020 25/20-20</t>
  </si>
  <si>
    <t>4601808013382</t>
  </si>
  <si>
    <t>раствор для местного и наружного применения, 3%, 100 мл - флаконы (1)  - пачки картонные</t>
  </si>
  <si>
    <t>ЛП-003165</t>
  </si>
  <si>
    <t>14.01.2020 24/20-20</t>
  </si>
  <si>
    <t>4606351004306</t>
  </si>
  <si>
    <t>раствор для местного и наружного применения, 3%, 100 мл - флаконы (40)  - коробка картонная (для стационаров)</t>
  </si>
  <si>
    <t>4606351004320</t>
  </si>
  <si>
    <t>раствор для местного и наружного применения, 3%, 100 мл - флаконы (40)  - пленка полиэтиленовая (для стационаров)</t>
  </si>
  <si>
    <t>4606351004313</t>
  </si>
  <si>
    <t>раствор для местного и наружного применения, 3%, 1000 мл - флаконы (8)  - коробка картонная (для стационаров)</t>
  </si>
  <si>
    <t>4606351004627</t>
  </si>
  <si>
    <t>раствор для местного и наружного применения, 3%, 1000 мл - флаконы (8)  - пленка полиэтиленовая (для стационаров)</t>
  </si>
  <si>
    <t>4606351004610</t>
  </si>
  <si>
    <t>ЛП-005901</t>
  </si>
  <si>
    <t>14.01.2020 26/20-20</t>
  </si>
  <si>
    <t>4603988017105</t>
  </si>
  <si>
    <t>4603988017099</t>
  </si>
  <si>
    <t>15.01.2020 20-4-4125536-изм</t>
  </si>
  <si>
    <t>3582910072461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</si>
  <si>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</si>
  <si>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</si>
  <si>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</si>
  <si>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лекарственный препарат, руб. (с НДС)</t>
  </si>
  <si>
    <t>Государственный реестр предельных розничных цен на лекарственные препараты,
включенные в перечень жизненно необходимых и важнейших лекарственных препаратов по Ивановской области (дополнение за 01.01.2020 - 19.01.2020)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</si>
</sst>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1" formatCode="[$-10419]###\ ###"/>
    <numFmt numFmtId="192" formatCode="[$-10419]###\ ###\ ##0.00"/>
  </numFmts>
  <fonts count="9" x14ac:knownFonts="1">
    <font>
      <sz val="10"/>
      <name val="Arial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left"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191" fontId="2" fillId="0" borderId="1" xfId="0" applyNumberFormat="1" applyFont="1" applyBorder="1" applyAlignment="1" applyProtection="1">
      <alignment horizontal="center" vertical="top" wrapText="1" readingOrder="1"/>
      <protection locked="0"/>
    </xf>
    <xf numFmtId="192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3" borderId="2" xfId="0" applyFont="1" applyFill="1" applyBorder="1" applyAlignment="1">
      <alignment horizontal="center" vertical="center" wrapText="1"/>
    </xf>
    <xf numFmtId="2" fontId="6" fillId="0" borderId="3" xfId="1" applyNumberFormat="1" applyFont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7" fillId="0" borderId="3" xfId="1" applyNumberFormat="1" applyFont="1" applyBorder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view="pageBreakPreview" zoomScale="60" zoomScaleNormal="60" workbookViewId="0">
      <selection activeCell="D6" sqref="D6"/>
    </sheetView>
  </sheetViews>
  <sheetFormatPr defaultRowHeight="12.75" x14ac:dyDescent="0.2"/>
  <cols>
    <col min="1" max="1" width="19" customWidth="1"/>
    <col min="2" max="2" width="18" customWidth="1"/>
    <col min="3" max="3" width="26.140625" customWidth="1"/>
    <col min="4" max="4" width="48.28515625" customWidth="1"/>
    <col min="7" max="7" width="13.140625" customWidth="1"/>
    <col min="8" max="8" width="12.140625" customWidth="1"/>
    <col min="9" max="9" width="13.42578125" customWidth="1"/>
    <col min="10" max="10" width="12.28515625" customWidth="1"/>
    <col min="11" max="11" width="11.5703125" customWidth="1"/>
  </cols>
  <sheetData>
    <row r="1" spans="1:15" ht="54" customHeight="1" x14ac:dyDescent="0.25">
      <c r="A1" s="12" t="s">
        <v>372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3" spans="1:15" ht="89.2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8" t="s">
        <v>368</v>
      </c>
      <c r="I3" s="8" t="s">
        <v>369</v>
      </c>
      <c r="J3" s="8" t="s">
        <v>370</v>
      </c>
      <c r="K3" s="8" t="s">
        <v>371</v>
      </c>
      <c r="L3" s="1" t="s">
        <v>9</v>
      </c>
      <c r="M3" s="1" t="s">
        <v>10</v>
      </c>
      <c r="N3" s="1" t="s">
        <v>11</v>
      </c>
      <c r="O3" s="1" t="s">
        <v>12</v>
      </c>
    </row>
    <row r="4" spans="1:15" ht="60" x14ac:dyDescent="0.2">
      <c r="A4" s="2" t="s">
        <v>50</v>
      </c>
      <c r="B4" s="3" t="s">
        <v>161</v>
      </c>
      <c r="C4" s="3" t="s">
        <v>162</v>
      </c>
      <c r="D4" s="3" t="s">
        <v>119</v>
      </c>
      <c r="E4" s="3" t="s">
        <v>95</v>
      </c>
      <c r="F4" s="4">
        <v>60</v>
      </c>
      <c r="G4" s="5">
        <v>4535</v>
      </c>
      <c r="H4" s="9">
        <f>G4*0.12</f>
        <v>544.19999999999993</v>
      </c>
      <c r="I4" s="10">
        <f>G4*0.18</f>
        <v>816.3</v>
      </c>
      <c r="J4" s="10">
        <f>G4+(G4*0.12)+(G4*0.18)</f>
        <v>5895.5</v>
      </c>
      <c r="K4" s="10">
        <f t="shared" ref="K4:K35" si="0">J4*1.1</f>
        <v>6485.05</v>
      </c>
      <c r="L4" s="6"/>
      <c r="M4" s="3" t="s">
        <v>163</v>
      </c>
      <c r="N4" s="6" t="s">
        <v>156</v>
      </c>
      <c r="O4" s="7" t="s">
        <v>164</v>
      </c>
    </row>
    <row r="5" spans="1:15" ht="60" x14ac:dyDescent="0.2">
      <c r="A5" s="2" t="s">
        <v>50</v>
      </c>
      <c r="B5" s="3" t="s">
        <v>153</v>
      </c>
      <c r="C5" s="3" t="s">
        <v>154</v>
      </c>
      <c r="D5" s="3" t="s">
        <v>119</v>
      </c>
      <c r="E5" s="3" t="s">
        <v>95</v>
      </c>
      <c r="F5" s="4">
        <v>15</v>
      </c>
      <c r="G5" s="5">
        <v>1040</v>
      </c>
      <c r="H5" s="9">
        <f>G5*0.12</f>
        <v>124.8</v>
      </c>
      <c r="I5" s="10">
        <f>G5*0.18</f>
        <v>187.2</v>
      </c>
      <c r="J5" s="10">
        <f>G5+(G5*0.12)+(G5*0.18)</f>
        <v>1352</v>
      </c>
      <c r="K5" s="10">
        <f t="shared" si="0"/>
        <v>1487.2</v>
      </c>
      <c r="L5" s="6"/>
      <c r="M5" s="3" t="s">
        <v>155</v>
      </c>
      <c r="N5" s="6" t="s">
        <v>156</v>
      </c>
      <c r="O5" s="7" t="s">
        <v>157</v>
      </c>
    </row>
    <row r="6" spans="1:15" ht="60" x14ac:dyDescent="0.2">
      <c r="A6" s="2" t="s">
        <v>50</v>
      </c>
      <c r="B6" s="3" t="s">
        <v>158</v>
      </c>
      <c r="C6" s="3" t="s">
        <v>71</v>
      </c>
      <c r="D6" s="3" t="s">
        <v>119</v>
      </c>
      <c r="E6" s="3" t="s">
        <v>95</v>
      </c>
      <c r="F6" s="4">
        <v>50</v>
      </c>
      <c r="G6" s="5">
        <v>1350</v>
      </c>
      <c r="H6" s="9">
        <f>G6*0.12</f>
        <v>162</v>
      </c>
      <c r="I6" s="10">
        <f>G6*0.18</f>
        <v>243</v>
      </c>
      <c r="J6" s="10">
        <f>G6+(G6*0.12)+(G6*0.18)</f>
        <v>1755</v>
      </c>
      <c r="K6" s="10">
        <f t="shared" si="0"/>
        <v>1930.5000000000002</v>
      </c>
      <c r="L6" s="6"/>
      <c r="M6" s="3" t="s">
        <v>159</v>
      </c>
      <c r="N6" s="6" t="s">
        <v>156</v>
      </c>
      <c r="O6" s="7" t="s">
        <v>160</v>
      </c>
    </row>
    <row r="7" spans="1:15" ht="75" x14ac:dyDescent="0.2">
      <c r="A7" s="2" t="s">
        <v>13</v>
      </c>
      <c r="B7" s="3" t="s">
        <v>13</v>
      </c>
      <c r="C7" s="3" t="s">
        <v>244</v>
      </c>
      <c r="D7" s="3" t="s">
        <v>235</v>
      </c>
      <c r="E7" s="3" t="s">
        <v>72</v>
      </c>
      <c r="F7" s="4">
        <v>5</v>
      </c>
      <c r="G7" s="5">
        <v>102.03</v>
      </c>
      <c r="H7" s="9">
        <f>G7*0.15</f>
        <v>15.304499999999999</v>
      </c>
      <c r="I7" s="10">
        <f>G7*0.25</f>
        <v>25.5075</v>
      </c>
      <c r="J7" s="10">
        <f>G7+(G7*0.15)+(G7*0.25)</f>
        <v>142.84200000000001</v>
      </c>
      <c r="K7" s="10">
        <f t="shared" si="0"/>
        <v>157.12620000000004</v>
      </c>
      <c r="L7" s="6"/>
      <c r="M7" s="3" t="s">
        <v>239</v>
      </c>
      <c r="N7" s="6" t="s">
        <v>237</v>
      </c>
      <c r="O7" s="7" t="s">
        <v>245</v>
      </c>
    </row>
    <row r="8" spans="1:15" ht="75" x14ac:dyDescent="0.2">
      <c r="A8" s="2" t="s">
        <v>13</v>
      </c>
      <c r="B8" s="3" t="s">
        <v>13</v>
      </c>
      <c r="C8" s="3" t="s">
        <v>242</v>
      </c>
      <c r="D8" s="3" t="s">
        <v>235</v>
      </c>
      <c r="E8" s="3" t="s">
        <v>72</v>
      </c>
      <c r="F8" s="4">
        <v>10</v>
      </c>
      <c r="G8" s="5">
        <v>204.06</v>
      </c>
      <c r="H8" s="9">
        <f>G8*0.15</f>
        <v>30.608999999999998</v>
      </c>
      <c r="I8" s="10">
        <f>G8*0.25</f>
        <v>51.015000000000001</v>
      </c>
      <c r="J8" s="10">
        <f>G8+(G8*0.15)+(G8*0.25)</f>
        <v>285.68400000000003</v>
      </c>
      <c r="K8" s="10">
        <f t="shared" si="0"/>
        <v>314.25240000000008</v>
      </c>
      <c r="L8" s="6"/>
      <c r="M8" s="3" t="s">
        <v>239</v>
      </c>
      <c r="N8" s="6" t="s">
        <v>237</v>
      </c>
      <c r="O8" s="7" t="s">
        <v>243</v>
      </c>
    </row>
    <row r="9" spans="1:15" ht="75" x14ac:dyDescent="0.2">
      <c r="A9" s="2" t="s">
        <v>13</v>
      </c>
      <c r="B9" s="3" t="s">
        <v>13</v>
      </c>
      <c r="C9" s="3" t="s">
        <v>112</v>
      </c>
      <c r="D9" s="3" t="s">
        <v>235</v>
      </c>
      <c r="E9" s="3" t="s">
        <v>72</v>
      </c>
      <c r="F9" s="4">
        <v>5</v>
      </c>
      <c r="G9" s="5">
        <v>255.08</v>
      </c>
      <c r="H9" s="9">
        <f>G9*0.15</f>
        <v>38.262</v>
      </c>
      <c r="I9" s="10">
        <f>G9*0.25</f>
        <v>63.77</v>
      </c>
      <c r="J9" s="10">
        <f>G9+(G9*0.15)+(G9*0.25)</f>
        <v>357.11199999999997</v>
      </c>
      <c r="K9" s="10">
        <f t="shared" si="0"/>
        <v>392.82319999999999</v>
      </c>
      <c r="L9" s="6"/>
      <c r="M9" s="3" t="s">
        <v>239</v>
      </c>
      <c r="N9" s="6" t="s">
        <v>237</v>
      </c>
      <c r="O9" s="7" t="s">
        <v>241</v>
      </c>
    </row>
    <row r="10" spans="1:15" ht="75" x14ac:dyDescent="0.2">
      <c r="A10" s="2" t="s">
        <v>13</v>
      </c>
      <c r="B10" s="3" t="s">
        <v>13</v>
      </c>
      <c r="C10" s="3" t="s">
        <v>111</v>
      </c>
      <c r="D10" s="3" t="s">
        <v>235</v>
      </c>
      <c r="E10" s="3" t="s">
        <v>72</v>
      </c>
      <c r="F10" s="4">
        <v>10</v>
      </c>
      <c r="G10" s="5">
        <v>510.16</v>
      </c>
      <c r="H10" s="9">
        <f>G10*0.12</f>
        <v>61.219200000000001</v>
      </c>
      <c r="I10" s="10">
        <f>G10*0.18</f>
        <v>91.828800000000001</v>
      </c>
      <c r="J10" s="10">
        <f>G10+(G10*0.12)+(G10*0.18)</f>
        <v>663.20800000000008</v>
      </c>
      <c r="K10" s="10">
        <f t="shared" si="0"/>
        <v>729.52880000000016</v>
      </c>
      <c r="L10" s="6"/>
      <c r="M10" s="3" t="s">
        <v>239</v>
      </c>
      <c r="N10" s="6" t="s">
        <v>237</v>
      </c>
      <c r="O10" s="7" t="s">
        <v>240</v>
      </c>
    </row>
    <row r="11" spans="1:15" ht="180" x14ac:dyDescent="0.2">
      <c r="A11" s="2" t="s">
        <v>91</v>
      </c>
      <c r="B11" s="3" t="s">
        <v>92</v>
      </c>
      <c r="C11" s="3" t="s">
        <v>299</v>
      </c>
      <c r="D11" s="3" t="s">
        <v>0</v>
      </c>
      <c r="E11" s="3" t="s">
        <v>300</v>
      </c>
      <c r="F11" s="4">
        <v>112</v>
      </c>
      <c r="G11" s="5">
        <v>122000</v>
      </c>
      <c r="H11" s="9">
        <f>G11*0.12</f>
        <v>14640</v>
      </c>
      <c r="I11" s="10">
        <f>G11*0.18</f>
        <v>21960</v>
      </c>
      <c r="J11" s="10">
        <f>G11+(G11*0.12)+(G11*0.18)</f>
        <v>158600</v>
      </c>
      <c r="K11" s="10">
        <f t="shared" si="0"/>
        <v>174460</v>
      </c>
      <c r="L11" s="6"/>
      <c r="M11" s="3" t="s">
        <v>93</v>
      </c>
      <c r="N11" s="6" t="s">
        <v>301</v>
      </c>
      <c r="O11" s="7" t="s">
        <v>94</v>
      </c>
    </row>
    <row r="12" spans="1:15" ht="180" x14ac:dyDescent="0.2">
      <c r="A12" s="2" t="s">
        <v>91</v>
      </c>
      <c r="B12" s="3" t="s">
        <v>92</v>
      </c>
      <c r="C12" s="3" t="s">
        <v>299</v>
      </c>
      <c r="D12" s="3" t="s">
        <v>1</v>
      </c>
      <c r="E12" s="3" t="s">
        <v>300</v>
      </c>
      <c r="F12" s="4">
        <v>112</v>
      </c>
      <c r="G12" s="5">
        <v>122000</v>
      </c>
      <c r="H12" s="9">
        <f>G12*0.12</f>
        <v>14640</v>
      </c>
      <c r="I12" s="10">
        <f>G12*0.18</f>
        <v>21960</v>
      </c>
      <c r="J12" s="10">
        <f>G12+(G12*0.12)+(G12*0.18)</f>
        <v>158600</v>
      </c>
      <c r="K12" s="10">
        <f t="shared" si="0"/>
        <v>174460</v>
      </c>
      <c r="L12" s="6"/>
      <c r="M12" s="3" t="s">
        <v>93</v>
      </c>
      <c r="N12" s="6" t="s">
        <v>302</v>
      </c>
      <c r="O12" s="7" t="s">
        <v>96</v>
      </c>
    </row>
    <row r="13" spans="1:15" ht="90" x14ac:dyDescent="0.2">
      <c r="A13" s="2" t="s">
        <v>36</v>
      </c>
      <c r="B13" s="3" t="s">
        <v>345</v>
      </c>
      <c r="C13" s="3" t="s">
        <v>346</v>
      </c>
      <c r="D13" s="3" t="s">
        <v>126</v>
      </c>
      <c r="E13" s="3" t="s">
        <v>73</v>
      </c>
      <c r="F13" s="4">
        <v>1</v>
      </c>
      <c r="G13" s="5">
        <v>2793.99</v>
      </c>
      <c r="H13" s="9">
        <f>G13*0.12</f>
        <v>335.27879999999999</v>
      </c>
      <c r="I13" s="10">
        <f>G13*0.18</f>
        <v>502.91819999999996</v>
      </c>
      <c r="J13" s="10">
        <f>G13+(G13*0.12)+(G13*0.18)</f>
        <v>3632.1869999999999</v>
      </c>
      <c r="K13" s="10">
        <f t="shared" si="0"/>
        <v>3995.4057000000003</v>
      </c>
      <c r="L13" s="6"/>
      <c r="M13" s="3" t="s">
        <v>347</v>
      </c>
      <c r="N13" s="6" t="s">
        <v>348</v>
      </c>
      <c r="O13" s="7" t="s">
        <v>349</v>
      </c>
    </row>
    <row r="14" spans="1:15" ht="120" x14ac:dyDescent="0.2">
      <c r="A14" s="2" t="s">
        <v>16</v>
      </c>
      <c r="B14" s="3" t="s">
        <v>16</v>
      </c>
      <c r="C14" s="3" t="s">
        <v>276</v>
      </c>
      <c r="D14" s="3" t="s">
        <v>270</v>
      </c>
      <c r="E14" s="3" t="s">
        <v>56</v>
      </c>
      <c r="F14" s="4">
        <v>1</v>
      </c>
      <c r="G14" s="5">
        <v>71.41</v>
      </c>
      <c r="H14" s="9">
        <f>G14*0.15</f>
        <v>10.711499999999999</v>
      </c>
      <c r="I14" s="10">
        <f>G14*0.25</f>
        <v>17.852499999999999</v>
      </c>
      <c r="J14" s="10">
        <f>G14+(G14*0.15)+(G14*0.25)</f>
        <v>99.97399999999999</v>
      </c>
      <c r="K14" s="10">
        <f t="shared" si="0"/>
        <v>109.9714</v>
      </c>
      <c r="L14" s="6"/>
      <c r="M14" s="3" t="s">
        <v>271</v>
      </c>
      <c r="N14" s="6" t="s">
        <v>272</v>
      </c>
      <c r="O14" s="7" t="s">
        <v>277</v>
      </c>
    </row>
    <row r="15" spans="1:15" ht="135" x14ac:dyDescent="0.2">
      <c r="A15" s="2" t="s">
        <v>16</v>
      </c>
      <c r="B15" s="3" t="s">
        <v>16</v>
      </c>
      <c r="C15" s="3" t="s">
        <v>274</v>
      </c>
      <c r="D15" s="3" t="s">
        <v>270</v>
      </c>
      <c r="E15" s="3" t="s">
        <v>56</v>
      </c>
      <c r="F15" s="4">
        <v>1</v>
      </c>
      <c r="G15" s="5">
        <v>107.12</v>
      </c>
      <c r="H15" s="9">
        <f>G15*0.15</f>
        <v>16.068000000000001</v>
      </c>
      <c r="I15" s="10">
        <f>G15*0.25</f>
        <v>26.78</v>
      </c>
      <c r="J15" s="10">
        <f>G15+(G15*0.15)+(G15*0.25)</f>
        <v>149.96800000000002</v>
      </c>
      <c r="K15" s="10">
        <f t="shared" si="0"/>
        <v>164.96480000000003</v>
      </c>
      <c r="L15" s="6"/>
      <c r="M15" s="3" t="s">
        <v>271</v>
      </c>
      <c r="N15" s="6" t="s">
        <v>272</v>
      </c>
      <c r="O15" s="7" t="s">
        <v>275</v>
      </c>
    </row>
    <row r="16" spans="1:15" ht="120" x14ac:dyDescent="0.2">
      <c r="A16" s="2" t="s">
        <v>16</v>
      </c>
      <c r="B16" s="3" t="s">
        <v>16</v>
      </c>
      <c r="C16" s="3" t="s">
        <v>269</v>
      </c>
      <c r="D16" s="3" t="s">
        <v>270</v>
      </c>
      <c r="E16" s="3" t="s">
        <v>56</v>
      </c>
      <c r="F16" s="4">
        <v>1</v>
      </c>
      <c r="G16" s="5">
        <v>142.82</v>
      </c>
      <c r="H16" s="9">
        <f>G16*0.15</f>
        <v>21.422999999999998</v>
      </c>
      <c r="I16" s="10">
        <f>G16*0.25</f>
        <v>35.704999999999998</v>
      </c>
      <c r="J16" s="10">
        <f>G16+(G16*0.15)+(G16*0.25)</f>
        <v>199.94799999999998</v>
      </c>
      <c r="K16" s="10">
        <f t="shared" si="0"/>
        <v>219.94280000000001</v>
      </c>
      <c r="L16" s="6"/>
      <c r="M16" s="3" t="s">
        <v>271</v>
      </c>
      <c r="N16" s="6" t="s">
        <v>272</v>
      </c>
      <c r="O16" s="7" t="s">
        <v>273</v>
      </c>
    </row>
    <row r="17" spans="1:15" ht="120" x14ac:dyDescent="0.2">
      <c r="A17" s="2" t="s">
        <v>17</v>
      </c>
      <c r="B17" s="3" t="s">
        <v>17</v>
      </c>
      <c r="C17" s="3" t="s">
        <v>101</v>
      </c>
      <c r="D17" s="3" t="s">
        <v>121</v>
      </c>
      <c r="E17" s="3" t="s">
        <v>63</v>
      </c>
      <c r="F17" s="4">
        <v>30</v>
      </c>
      <c r="G17" s="5">
        <v>252.01</v>
      </c>
      <c r="H17" s="9">
        <f>G17*0.15</f>
        <v>37.801499999999997</v>
      </c>
      <c r="I17" s="10">
        <f>G17*0.25</f>
        <v>63.002499999999998</v>
      </c>
      <c r="J17" s="10">
        <f>G17+(G17*0.15)+(G17*0.25)</f>
        <v>352.81399999999996</v>
      </c>
      <c r="K17" s="10">
        <f t="shared" si="0"/>
        <v>388.09539999999998</v>
      </c>
      <c r="L17" s="6"/>
      <c r="M17" s="3" t="s">
        <v>257</v>
      </c>
      <c r="N17" s="6" t="s">
        <v>258</v>
      </c>
      <c r="O17" s="7" t="s">
        <v>259</v>
      </c>
    </row>
    <row r="18" spans="1:15" ht="60" x14ac:dyDescent="0.2">
      <c r="A18" s="2" t="s">
        <v>22</v>
      </c>
      <c r="B18" s="3" t="s">
        <v>22</v>
      </c>
      <c r="C18" s="3" t="s">
        <v>107</v>
      </c>
      <c r="D18" s="3" t="s">
        <v>120</v>
      </c>
      <c r="E18" s="3" t="s">
        <v>68</v>
      </c>
      <c r="F18" s="4">
        <v>60</v>
      </c>
      <c r="G18" s="5">
        <v>1462.8</v>
      </c>
      <c r="H18" s="9">
        <f t="shared" ref="H18:H25" si="1">G18*0.12</f>
        <v>175.536</v>
      </c>
      <c r="I18" s="10">
        <f t="shared" ref="I18:I25" si="2">G18*0.18</f>
        <v>263.30399999999997</v>
      </c>
      <c r="J18" s="10">
        <f t="shared" ref="J18:J25" si="3">G18+(G18*0.12)+(G18*0.18)</f>
        <v>1901.6399999999999</v>
      </c>
      <c r="K18" s="10">
        <f t="shared" si="0"/>
        <v>2091.8040000000001</v>
      </c>
      <c r="L18" s="6"/>
      <c r="M18" s="3" t="s">
        <v>81</v>
      </c>
      <c r="N18" s="6" t="s">
        <v>286</v>
      </c>
      <c r="O18" s="7" t="s">
        <v>287</v>
      </c>
    </row>
    <row r="19" spans="1:15" ht="60" x14ac:dyDescent="0.2">
      <c r="A19" s="2" t="s">
        <v>22</v>
      </c>
      <c r="B19" s="3" t="s">
        <v>22</v>
      </c>
      <c r="C19" s="3" t="s">
        <v>297</v>
      </c>
      <c r="D19" s="3" t="s">
        <v>120</v>
      </c>
      <c r="E19" s="3" t="s">
        <v>68</v>
      </c>
      <c r="F19" s="4">
        <v>60</v>
      </c>
      <c r="G19" s="5">
        <v>1462.8</v>
      </c>
      <c r="H19" s="9">
        <f t="shared" si="1"/>
        <v>175.536</v>
      </c>
      <c r="I19" s="10">
        <f t="shared" si="2"/>
        <v>263.30399999999997</v>
      </c>
      <c r="J19" s="10">
        <f t="shared" si="3"/>
        <v>1901.6399999999999</v>
      </c>
      <c r="K19" s="10">
        <f t="shared" si="0"/>
        <v>2091.8040000000001</v>
      </c>
      <c r="L19" s="6"/>
      <c r="M19" s="3" t="s">
        <v>81</v>
      </c>
      <c r="N19" s="6" t="s">
        <v>286</v>
      </c>
      <c r="O19" s="7" t="s">
        <v>298</v>
      </c>
    </row>
    <row r="20" spans="1:15" ht="75" x14ac:dyDescent="0.2">
      <c r="A20" s="2" t="s">
        <v>22</v>
      </c>
      <c r="B20" s="3" t="s">
        <v>22</v>
      </c>
      <c r="C20" s="3" t="s">
        <v>104</v>
      </c>
      <c r="D20" s="3" t="s">
        <v>120</v>
      </c>
      <c r="E20" s="3" t="s">
        <v>68</v>
      </c>
      <c r="F20" s="4">
        <v>120</v>
      </c>
      <c r="G20" s="5">
        <v>2925.6</v>
      </c>
      <c r="H20" s="9">
        <f t="shared" si="1"/>
        <v>351.072</v>
      </c>
      <c r="I20" s="10">
        <f t="shared" si="2"/>
        <v>526.60799999999995</v>
      </c>
      <c r="J20" s="10">
        <f t="shared" si="3"/>
        <v>3803.2799999999997</v>
      </c>
      <c r="K20" s="10">
        <f t="shared" si="0"/>
        <v>4183.6080000000002</v>
      </c>
      <c r="L20" s="6"/>
      <c r="M20" s="3" t="s">
        <v>81</v>
      </c>
      <c r="N20" s="6" t="s">
        <v>286</v>
      </c>
      <c r="O20" s="7" t="s">
        <v>290</v>
      </c>
    </row>
    <row r="21" spans="1:15" ht="60" x14ac:dyDescent="0.2">
      <c r="A21" s="2" t="s">
        <v>22</v>
      </c>
      <c r="B21" s="3" t="s">
        <v>22</v>
      </c>
      <c r="C21" s="3" t="s">
        <v>291</v>
      </c>
      <c r="D21" s="3" t="s">
        <v>120</v>
      </c>
      <c r="E21" s="3" t="s">
        <v>68</v>
      </c>
      <c r="F21" s="4">
        <v>120</v>
      </c>
      <c r="G21" s="5">
        <v>2925.6</v>
      </c>
      <c r="H21" s="9">
        <f t="shared" si="1"/>
        <v>351.072</v>
      </c>
      <c r="I21" s="10">
        <f t="shared" si="2"/>
        <v>526.60799999999995</v>
      </c>
      <c r="J21" s="10">
        <f t="shared" si="3"/>
        <v>3803.2799999999997</v>
      </c>
      <c r="K21" s="10">
        <f t="shared" si="0"/>
        <v>4183.6080000000002</v>
      </c>
      <c r="L21" s="6"/>
      <c r="M21" s="3" t="s">
        <v>81</v>
      </c>
      <c r="N21" s="6" t="s">
        <v>286</v>
      </c>
      <c r="O21" s="7" t="s">
        <v>292</v>
      </c>
    </row>
    <row r="22" spans="1:15" ht="60" x14ac:dyDescent="0.2">
      <c r="A22" s="2" t="s">
        <v>22</v>
      </c>
      <c r="B22" s="3" t="s">
        <v>22</v>
      </c>
      <c r="C22" s="3" t="s">
        <v>106</v>
      </c>
      <c r="D22" s="3" t="s">
        <v>120</v>
      </c>
      <c r="E22" s="3" t="s">
        <v>68</v>
      </c>
      <c r="F22" s="4">
        <v>60</v>
      </c>
      <c r="G22" s="5">
        <v>4597.2</v>
      </c>
      <c r="H22" s="9">
        <f t="shared" si="1"/>
        <v>551.66399999999999</v>
      </c>
      <c r="I22" s="10">
        <f t="shared" si="2"/>
        <v>827.49599999999998</v>
      </c>
      <c r="J22" s="10">
        <f t="shared" si="3"/>
        <v>5976.36</v>
      </c>
      <c r="K22" s="10">
        <f t="shared" si="0"/>
        <v>6573.9960000000001</v>
      </c>
      <c r="L22" s="6"/>
      <c r="M22" s="3" t="s">
        <v>81</v>
      </c>
      <c r="N22" s="6" t="s">
        <v>286</v>
      </c>
      <c r="O22" s="7" t="s">
        <v>288</v>
      </c>
    </row>
    <row r="23" spans="1:15" ht="60" x14ac:dyDescent="0.2">
      <c r="A23" s="2" t="s">
        <v>22</v>
      </c>
      <c r="B23" s="3" t="s">
        <v>22</v>
      </c>
      <c r="C23" s="3" t="s">
        <v>293</v>
      </c>
      <c r="D23" s="3" t="s">
        <v>120</v>
      </c>
      <c r="E23" s="3" t="s">
        <v>68</v>
      </c>
      <c r="F23" s="4">
        <v>60</v>
      </c>
      <c r="G23" s="5">
        <v>4597.2</v>
      </c>
      <c r="H23" s="9">
        <f t="shared" si="1"/>
        <v>551.66399999999999</v>
      </c>
      <c r="I23" s="10">
        <f t="shared" si="2"/>
        <v>827.49599999999998</v>
      </c>
      <c r="J23" s="10">
        <f t="shared" si="3"/>
        <v>5976.36</v>
      </c>
      <c r="K23" s="10">
        <f t="shared" si="0"/>
        <v>6573.9960000000001</v>
      </c>
      <c r="L23" s="6"/>
      <c r="M23" s="3" t="s">
        <v>81</v>
      </c>
      <c r="N23" s="6" t="s">
        <v>286</v>
      </c>
      <c r="O23" s="7" t="s">
        <v>294</v>
      </c>
    </row>
    <row r="24" spans="1:15" ht="75" x14ac:dyDescent="0.2">
      <c r="A24" s="2" t="s">
        <v>22</v>
      </c>
      <c r="B24" s="3" t="s">
        <v>22</v>
      </c>
      <c r="C24" s="3" t="s">
        <v>105</v>
      </c>
      <c r="D24" s="3" t="s">
        <v>120</v>
      </c>
      <c r="E24" s="3" t="s">
        <v>68</v>
      </c>
      <c r="F24" s="4">
        <v>120</v>
      </c>
      <c r="G24" s="5">
        <v>9194.4</v>
      </c>
      <c r="H24" s="9">
        <f t="shared" si="1"/>
        <v>1103.328</v>
      </c>
      <c r="I24" s="10">
        <f t="shared" si="2"/>
        <v>1654.992</v>
      </c>
      <c r="J24" s="10">
        <f t="shared" si="3"/>
        <v>11952.72</v>
      </c>
      <c r="K24" s="10">
        <f t="shared" si="0"/>
        <v>13147.992</v>
      </c>
      <c r="L24" s="6"/>
      <c r="M24" s="3" t="s">
        <v>81</v>
      </c>
      <c r="N24" s="6" t="s">
        <v>286</v>
      </c>
      <c r="O24" s="7" t="s">
        <v>289</v>
      </c>
    </row>
    <row r="25" spans="1:15" ht="60" x14ac:dyDescent="0.2">
      <c r="A25" s="2" t="s">
        <v>22</v>
      </c>
      <c r="B25" s="3" t="s">
        <v>22</v>
      </c>
      <c r="C25" s="3" t="s">
        <v>295</v>
      </c>
      <c r="D25" s="3" t="s">
        <v>120</v>
      </c>
      <c r="E25" s="3" t="s">
        <v>68</v>
      </c>
      <c r="F25" s="4">
        <v>120</v>
      </c>
      <c r="G25" s="5">
        <v>9194.4</v>
      </c>
      <c r="H25" s="9">
        <f t="shared" si="1"/>
        <v>1103.328</v>
      </c>
      <c r="I25" s="10">
        <f t="shared" si="2"/>
        <v>1654.992</v>
      </c>
      <c r="J25" s="10">
        <f t="shared" si="3"/>
        <v>11952.72</v>
      </c>
      <c r="K25" s="10">
        <f t="shared" si="0"/>
        <v>13147.992</v>
      </c>
      <c r="L25" s="6"/>
      <c r="M25" s="3" t="s">
        <v>81</v>
      </c>
      <c r="N25" s="6" t="s">
        <v>286</v>
      </c>
      <c r="O25" s="7" t="s">
        <v>296</v>
      </c>
    </row>
    <row r="26" spans="1:15" ht="45" x14ac:dyDescent="0.2">
      <c r="A26" s="2" t="s">
        <v>23</v>
      </c>
      <c r="B26" s="3" t="s">
        <v>37</v>
      </c>
      <c r="C26" s="3" t="s">
        <v>338</v>
      </c>
      <c r="D26" s="3" t="s">
        <v>90</v>
      </c>
      <c r="E26" s="3" t="s">
        <v>58</v>
      </c>
      <c r="F26" s="4">
        <v>50</v>
      </c>
      <c r="G26" s="5">
        <v>21.85</v>
      </c>
      <c r="H26" s="11">
        <f>G26*0.18</f>
        <v>3.9330000000000003</v>
      </c>
      <c r="I26" s="10">
        <f>G26*0.31</f>
        <v>6.7735000000000003</v>
      </c>
      <c r="J26" s="10">
        <f>G26+(G26*0.18)+(G26*0.31)</f>
        <v>32.5565</v>
      </c>
      <c r="K26" s="10">
        <f t="shared" si="0"/>
        <v>35.812150000000003</v>
      </c>
      <c r="L26" s="6"/>
      <c r="M26" s="3" t="s">
        <v>38</v>
      </c>
      <c r="N26" s="6" t="s">
        <v>339</v>
      </c>
      <c r="O26" s="7" t="s">
        <v>340</v>
      </c>
    </row>
    <row r="27" spans="1:15" ht="45" x14ac:dyDescent="0.2">
      <c r="A27" s="2" t="s">
        <v>23</v>
      </c>
      <c r="B27" s="3" t="s">
        <v>37</v>
      </c>
      <c r="C27" s="3" t="s">
        <v>341</v>
      </c>
      <c r="D27" s="3" t="s">
        <v>90</v>
      </c>
      <c r="E27" s="3" t="s">
        <v>58</v>
      </c>
      <c r="F27" s="4">
        <v>60</v>
      </c>
      <c r="G27" s="5">
        <v>26.22</v>
      </c>
      <c r="H27" s="11">
        <f>G27*0.18</f>
        <v>4.7195999999999998</v>
      </c>
      <c r="I27" s="10">
        <f>G27*0.31</f>
        <v>8.1281999999999996</v>
      </c>
      <c r="J27" s="10">
        <f>G27+(G27*0.18)+(G27*0.31)</f>
        <v>39.067799999999998</v>
      </c>
      <c r="K27" s="10">
        <f t="shared" si="0"/>
        <v>42.974580000000003</v>
      </c>
      <c r="L27" s="6"/>
      <c r="M27" s="3" t="s">
        <v>38</v>
      </c>
      <c r="N27" s="6" t="s">
        <v>339</v>
      </c>
      <c r="O27" s="7" t="s">
        <v>342</v>
      </c>
    </row>
    <row r="28" spans="1:15" ht="45" x14ac:dyDescent="0.2">
      <c r="A28" s="2" t="s">
        <v>23</v>
      </c>
      <c r="B28" s="3" t="s">
        <v>37</v>
      </c>
      <c r="C28" s="3" t="s">
        <v>343</v>
      </c>
      <c r="D28" s="3" t="s">
        <v>90</v>
      </c>
      <c r="E28" s="3" t="s">
        <v>58</v>
      </c>
      <c r="F28" s="4">
        <v>100</v>
      </c>
      <c r="G28" s="5">
        <v>43.7</v>
      </c>
      <c r="H28" s="11">
        <f>G28*0.18</f>
        <v>7.8660000000000005</v>
      </c>
      <c r="I28" s="10">
        <f>G28*0.31</f>
        <v>13.547000000000001</v>
      </c>
      <c r="J28" s="10">
        <f>G28+(G28*0.18)+(G28*0.31)</f>
        <v>65.113</v>
      </c>
      <c r="K28" s="10">
        <f t="shared" si="0"/>
        <v>71.624300000000005</v>
      </c>
      <c r="L28" s="6"/>
      <c r="M28" s="3" t="s">
        <v>38</v>
      </c>
      <c r="N28" s="6" t="s">
        <v>339</v>
      </c>
      <c r="O28" s="7" t="s">
        <v>344</v>
      </c>
    </row>
    <row r="29" spans="1:15" ht="90" x14ac:dyDescent="0.2">
      <c r="A29" s="2" t="s">
        <v>24</v>
      </c>
      <c r="B29" s="3" t="s">
        <v>113</v>
      </c>
      <c r="C29" s="3" t="s">
        <v>264</v>
      </c>
      <c r="D29" s="3" t="s">
        <v>100</v>
      </c>
      <c r="E29" s="3" t="s">
        <v>64</v>
      </c>
      <c r="F29" s="4">
        <v>40</v>
      </c>
      <c r="G29" s="5">
        <v>161.4</v>
      </c>
      <c r="H29" s="9">
        <f>G29*0.15</f>
        <v>24.21</v>
      </c>
      <c r="I29" s="10">
        <f>G29*0.25</f>
        <v>40.35</v>
      </c>
      <c r="J29" s="10">
        <f>G29+(G29*0.15)+(G29*0.25)</f>
        <v>225.96</v>
      </c>
      <c r="K29" s="10">
        <f t="shared" si="0"/>
        <v>248.55600000000004</v>
      </c>
      <c r="L29" s="6"/>
      <c r="M29" s="3" t="s">
        <v>114</v>
      </c>
      <c r="N29" s="6" t="s">
        <v>265</v>
      </c>
      <c r="O29" s="7" t="s">
        <v>266</v>
      </c>
    </row>
    <row r="30" spans="1:15" ht="90" x14ac:dyDescent="0.2">
      <c r="A30" s="2" t="s">
        <v>24</v>
      </c>
      <c r="B30" s="3" t="s">
        <v>113</v>
      </c>
      <c r="C30" s="3" t="s">
        <v>267</v>
      </c>
      <c r="D30" s="3" t="s">
        <v>100</v>
      </c>
      <c r="E30" s="3" t="s">
        <v>64</v>
      </c>
      <c r="F30" s="4">
        <v>60</v>
      </c>
      <c r="G30" s="5">
        <v>242.1</v>
      </c>
      <c r="H30" s="9">
        <f>G30*0.15</f>
        <v>36.314999999999998</v>
      </c>
      <c r="I30" s="10">
        <f>G30*0.25</f>
        <v>60.524999999999999</v>
      </c>
      <c r="J30" s="10">
        <f>G30+(G30*0.15)+(G30*0.25)</f>
        <v>338.93999999999994</v>
      </c>
      <c r="K30" s="10">
        <f t="shared" si="0"/>
        <v>372.83399999999995</v>
      </c>
      <c r="L30" s="6"/>
      <c r="M30" s="3" t="s">
        <v>114</v>
      </c>
      <c r="N30" s="6" t="s">
        <v>265</v>
      </c>
      <c r="O30" s="7" t="s">
        <v>268</v>
      </c>
    </row>
    <row r="31" spans="1:15" ht="60" x14ac:dyDescent="0.2">
      <c r="A31" s="2" t="s">
        <v>43</v>
      </c>
      <c r="B31" s="3" t="s">
        <v>320</v>
      </c>
      <c r="C31" s="3" t="s">
        <v>321</v>
      </c>
      <c r="D31" s="3" t="s">
        <v>123</v>
      </c>
      <c r="E31" s="3" t="s">
        <v>70</v>
      </c>
      <c r="F31" s="4">
        <v>5</v>
      </c>
      <c r="G31" s="5">
        <v>385.95</v>
      </c>
      <c r="H31" s="9">
        <f>G31*0.15</f>
        <v>57.892499999999998</v>
      </c>
      <c r="I31" s="10">
        <f>G31*0.25</f>
        <v>96.487499999999997</v>
      </c>
      <c r="J31" s="10">
        <f>G31+(G31*0.15)+(G31*0.25)</f>
        <v>540.32999999999993</v>
      </c>
      <c r="K31" s="10">
        <f t="shared" si="0"/>
        <v>594.36299999999994</v>
      </c>
      <c r="L31" s="6"/>
      <c r="M31" s="3" t="s">
        <v>322</v>
      </c>
      <c r="N31" s="6" t="s">
        <v>323</v>
      </c>
      <c r="O31" s="7" t="s">
        <v>324</v>
      </c>
    </row>
    <row r="32" spans="1:15" ht="60" x14ac:dyDescent="0.2">
      <c r="A32" s="2" t="s">
        <v>43</v>
      </c>
      <c r="B32" s="3" t="s">
        <v>320</v>
      </c>
      <c r="C32" s="3" t="s">
        <v>115</v>
      </c>
      <c r="D32" s="3" t="s">
        <v>123</v>
      </c>
      <c r="E32" s="3" t="s">
        <v>70</v>
      </c>
      <c r="F32" s="4">
        <v>7</v>
      </c>
      <c r="G32" s="5">
        <v>540.35</v>
      </c>
      <c r="H32" s="9">
        <f>G32*0.12</f>
        <v>64.841999999999999</v>
      </c>
      <c r="I32" s="10">
        <f>G32*0.18</f>
        <v>97.263000000000005</v>
      </c>
      <c r="J32" s="10">
        <f>G32+(G32*0.12)+(G32*0.18)</f>
        <v>702.45500000000004</v>
      </c>
      <c r="K32" s="10">
        <f t="shared" si="0"/>
        <v>772.70050000000015</v>
      </c>
      <c r="L32" s="6"/>
      <c r="M32" s="3" t="s">
        <v>322</v>
      </c>
      <c r="N32" s="6" t="s">
        <v>323</v>
      </c>
      <c r="O32" s="7" t="s">
        <v>325</v>
      </c>
    </row>
    <row r="33" spans="1:15" ht="60" x14ac:dyDescent="0.2">
      <c r="A33" s="2" t="s">
        <v>43</v>
      </c>
      <c r="B33" s="3" t="s">
        <v>320</v>
      </c>
      <c r="C33" s="3" t="s">
        <v>326</v>
      </c>
      <c r="D33" s="3" t="s">
        <v>123</v>
      </c>
      <c r="E33" s="3" t="s">
        <v>70</v>
      </c>
      <c r="F33" s="4">
        <v>10</v>
      </c>
      <c r="G33" s="5">
        <v>771.9</v>
      </c>
      <c r="H33" s="9">
        <f>G33*0.12</f>
        <v>92.628</v>
      </c>
      <c r="I33" s="10">
        <f>G33*0.18</f>
        <v>138.94199999999998</v>
      </c>
      <c r="J33" s="10">
        <f>G33+(G33*0.12)+(G33*0.18)</f>
        <v>1003.47</v>
      </c>
      <c r="K33" s="10">
        <f t="shared" si="0"/>
        <v>1103.817</v>
      </c>
      <c r="L33" s="6"/>
      <c r="M33" s="3" t="s">
        <v>322</v>
      </c>
      <c r="N33" s="6" t="s">
        <v>323</v>
      </c>
      <c r="O33" s="7" t="s">
        <v>327</v>
      </c>
    </row>
    <row r="34" spans="1:15" ht="105" x14ac:dyDescent="0.2">
      <c r="A34" s="2" t="s">
        <v>44</v>
      </c>
      <c r="B34" s="3" t="s">
        <v>312</v>
      </c>
      <c r="C34" s="3" t="s">
        <v>318</v>
      </c>
      <c r="D34" s="3" t="s">
        <v>314</v>
      </c>
      <c r="E34" s="3" t="s">
        <v>74</v>
      </c>
      <c r="F34" s="4">
        <v>10</v>
      </c>
      <c r="G34" s="5">
        <v>14362.65</v>
      </c>
      <c r="H34" s="9">
        <f>G34*0.12</f>
        <v>1723.5179999999998</v>
      </c>
      <c r="I34" s="10">
        <f>G34*0.18</f>
        <v>2585.277</v>
      </c>
      <c r="J34" s="10">
        <f>G34+(G34*0.12)+(G34*0.18)</f>
        <v>18671.445</v>
      </c>
      <c r="K34" s="10">
        <f t="shared" si="0"/>
        <v>20538.589500000002</v>
      </c>
      <c r="L34" s="6"/>
      <c r="M34" s="3" t="s">
        <v>315</v>
      </c>
      <c r="N34" s="6" t="s">
        <v>316</v>
      </c>
      <c r="O34" s="7" t="s">
        <v>319</v>
      </c>
    </row>
    <row r="35" spans="1:15" ht="105" x14ac:dyDescent="0.2">
      <c r="A35" s="2" t="s">
        <v>44</v>
      </c>
      <c r="B35" s="3" t="s">
        <v>312</v>
      </c>
      <c r="C35" s="3" t="s">
        <v>313</v>
      </c>
      <c r="D35" s="3" t="s">
        <v>314</v>
      </c>
      <c r="E35" s="3" t="s">
        <v>74</v>
      </c>
      <c r="F35" s="4">
        <v>30</v>
      </c>
      <c r="G35" s="5">
        <v>43088</v>
      </c>
      <c r="H35" s="9">
        <f>G35*0.12</f>
        <v>5170.5599999999995</v>
      </c>
      <c r="I35" s="10">
        <f>G35*0.18</f>
        <v>7755.84</v>
      </c>
      <c r="J35" s="10">
        <f>G35+(G35*0.12)+(G35*0.18)</f>
        <v>56014.399999999994</v>
      </c>
      <c r="K35" s="10">
        <f t="shared" si="0"/>
        <v>61615.839999999997</v>
      </c>
      <c r="L35" s="6"/>
      <c r="M35" s="3" t="s">
        <v>315</v>
      </c>
      <c r="N35" s="6" t="s">
        <v>316</v>
      </c>
      <c r="O35" s="7" t="s">
        <v>317</v>
      </c>
    </row>
    <row r="36" spans="1:15" ht="90" x14ac:dyDescent="0.2">
      <c r="A36" s="2" t="s">
        <v>25</v>
      </c>
      <c r="B36" s="3" t="s">
        <v>102</v>
      </c>
      <c r="C36" s="3" t="s">
        <v>165</v>
      </c>
      <c r="D36" s="3" t="s">
        <v>100</v>
      </c>
      <c r="E36" s="3" t="s">
        <v>55</v>
      </c>
      <c r="F36" s="4">
        <v>5</v>
      </c>
      <c r="G36" s="5">
        <v>16.62</v>
      </c>
      <c r="H36" s="11">
        <f>G36*0.18</f>
        <v>2.9916</v>
      </c>
      <c r="I36" s="10">
        <f>G36*0.31</f>
        <v>5.1522000000000006</v>
      </c>
      <c r="J36" s="10">
        <f>G36+(G36*0.18)+(G36*0.31)</f>
        <v>24.763800000000003</v>
      </c>
      <c r="K36" s="10">
        <f t="shared" ref="K36:K67" si="4">J36*1.1</f>
        <v>27.240180000000006</v>
      </c>
      <c r="L36" s="6"/>
      <c r="M36" s="3" t="s">
        <v>103</v>
      </c>
      <c r="N36" s="6" t="s">
        <v>166</v>
      </c>
      <c r="O36" s="7" t="s">
        <v>167</v>
      </c>
    </row>
    <row r="37" spans="1:15" ht="90" x14ac:dyDescent="0.2">
      <c r="A37" s="2" t="s">
        <v>25</v>
      </c>
      <c r="B37" s="3" t="s">
        <v>102</v>
      </c>
      <c r="C37" s="3" t="s">
        <v>168</v>
      </c>
      <c r="D37" s="3" t="s">
        <v>100</v>
      </c>
      <c r="E37" s="3" t="s">
        <v>55</v>
      </c>
      <c r="F37" s="4">
        <v>10</v>
      </c>
      <c r="G37" s="5">
        <v>33.25</v>
      </c>
      <c r="H37" s="11">
        <f>G37*0.18</f>
        <v>5.9849999999999994</v>
      </c>
      <c r="I37" s="10">
        <f>G37*0.31</f>
        <v>10.307499999999999</v>
      </c>
      <c r="J37" s="10">
        <f>G37+(G37*0.18)+(G37*0.31)</f>
        <v>49.542499999999997</v>
      </c>
      <c r="K37" s="10">
        <f t="shared" si="4"/>
        <v>54.496749999999999</v>
      </c>
      <c r="L37" s="6"/>
      <c r="M37" s="3" t="s">
        <v>103</v>
      </c>
      <c r="N37" s="6" t="s">
        <v>166</v>
      </c>
      <c r="O37" s="7" t="s">
        <v>169</v>
      </c>
    </row>
    <row r="38" spans="1:15" ht="90" x14ac:dyDescent="0.2">
      <c r="A38" s="2" t="s">
        <v>25</v>
      </c>
      <c r="B38" s="3" t="s">
        <v>102</v>
      </c>
      <c r="C38" s="3" t="s">
        <v>170</v>
      </c>
      <c r="D38" s="3" t="s">
        <v>100</v>
      </c>
      <c r="E38" s="3" t="s">
        <v>55</v>
      </c>
      <c r="F38" s="4">
        <v>100</v>
      </c>
      <c r="G38" s="5">
        <v>333.25</v>
      </c>
      <c r="H38" s="9">
        <f>G38*0.15</f>
        <v>49.987499999999997</v>
      </c>
      <c r="I38" s="10">
        <f>G38*0.25</f>
        <v>83.3125</v>
      </c>
      <c r="J38" s="10">
        <f>G38+(G38*0.15)+(G38*0.25)</f>
        <v>466.55</v>
      </c>
      <c r="K38" s="10">
        <f t="shared" si="4"/>
        <v>513.20500000000004</v>
      </c>
      <c r="L38" s="6"/>
      <c r="M38" s="3" t="s">
        <v>103</v>
      </c>
      <c r="N38" s="6" t="s">
        <v>166</v>
      </c>
      <c r="O38" s="7" t="s">
        <v>171</v>
      </c>
    </row>
    <row r="39" spans="1:15" ht="90" x14ac:dyDescent="0.2">
      <c r="A39" s="2" t="s">
        <v>25</v>
      </c>
      <c r="B39" s="3" t="s">
        <v>102</v>
      </c>
      <c r="C39" s="3" t="s">
        <v>180</v>
      </c>
      <c r="D39" s="3" t="s">
        <v>100</v>
      </c>
      <c r="E39" s="3" t="s">
        <v>55</v>
      </c>
      <c r="F39" s="4">
        <v>100</v>
      </c>
      <c r="G39" s="5">
        <v>475</v>
      </c>
      <c r="H39" s="9">
        <f>G39*0.15</f>
        <v>71.25</v>
      </c>
      <c r="I39" s="10">
        <f>G39*0.25</f>
        <v>118.75</v>
      </c>
      <c r="J39" s="10">
        <f>G39+(G39*0.15)+(G39*0.25)</f>
        <v>665</v>
      </c>
      <c r="K39" s="10">
        <f t="shared" si="4"/>
        <v>731.50000000000011</v>
      </c>
      <c r="L39" s="6"/>
      <c r="M39" s="3" t="s">
        <v>103</v>
      </c>
      <c r="N39" s="6" t="s">
        <v>166</v>
      </c>
      <c r="O39" s="7" t="s">
        <v>181</v>
      </c>
    </row>
    <row r="40" spans="1:15" ht="90" x14ac:dyDescent="0.2">
      <c r="A40" s="2" t="s">
        <v>25</v>
      </c>
      <c r="B40" s="3" t="s">
        <v>102</v>
      </c>
      <c r="C40" s="3" t="s">
        <v>200</v>
      </c>
      <c r="D40" s="3" t="s">
        <v>100</v>
      </c>
      <c r="E40" s="3" t="s">
        <v>55</v>
      </c>
      <c r="F40" s="4">
        <v>100</v>
      </c>
      <c r="G40" s="5">
        <v>742</v>
      </c>
      <c r="H40" s="9">
        <f t="shared" ref="H40:H70" si="5">G40*0.12</f>
        <v>89.039999999999992</v>
      </c>
      <c r="I40" s="10">
        <f t="shared" ref="I40:I70" si="6">G40*0.18</f>
        <v>133.56</v>
      </c>
      <c r="J40" s="10">
        <f t="shared" ref="J40:J70" si="7">G40+(G40*0.12)+(G40*0.18)</f>
        <v>964.59999999999991</v>
      </c>
      <c r="K40" s="10">
        <f t="shared" si="4"/>
        <v>1061.06</v>
      </c>
      <c r="L40" s="6"/>
      <c r="M40" s="3" t="s">
        <v>103</v>
      </c>
      <c r="N40" s="6" t="s">
        <v>166</v>
      </c>
      <c r="O40" s="7" t="s">
        <v>201</v>
      </c>
    </row>
    <row r="41" spans="1:15" ht="90" x14ac:dyDescent="0.2">
      <c r="A41" s="2" t="s">
        <v>25</v>
      </c>
      <c r="B41" s="3" t="s">
        <v>102</v>
      </c>
      <c r="C41" s="3" t="s">
        <v>172</v>
      </c>
      <c r="D41" s="3" t="s">
        <v>100</v>
      </c>
      <c r="E41" s="3" t="s">
        <v>55</v>
      </c>
      <c r="F41" s="4">
        <v>240</v>
      </c>
      <c r="G41" s="5">
        <v>798</v>
      </c>
      <c r="H41" s="9">
        <f t="shared" si="5"/>
        <v>95.759999999999991</v>
      </c>
      <c r="I41" s="10">
        <f t="shared" si="6"/>
        <v>143.63999999999999</v>
      </c>
      <c r="J41" s="10">
        <f t="shared" si="7"/>
        <v>1037.4000000000001</v>
      </c>
      <c r="K41" s="10">
        <f t="shared" si="4"/>
        <v>1141.1400000000001</v>
      </c>
      <c r="L41" s="6"/>
      <c r="M41" s="3" t="s">
        <v>103</v>
      </c>
      <c r="N41" s="6" t="s">
        <v>166</v>
      </c>
      <c r="O41" s="7" t="s">
        <v>173</v>
      </c>
    </row>
    <row r="42" spans="1:15" ht="90" x14ac:dyDescent="0.2">
      <c r="A42" s="2" t="s">
        <v>25</v>
      </c>
      <c r="B42" s="3" t="s">
        <v>102</v>
      </c>
      <c r="C42" s="3" t="s">
        <v>174</v>
      </c>
      <c r="D42" s="3" t="s">
        <v>100</v>
      </c>
      <c r="E42" s="3" t="s">
        <v>55</v>
      </c>
      <c r="F42" s="4">
        <v>250</v>
      </c>
      <c r="G42" s="5">
        <v>831.25</v>
      </c>
      <c r="H42" s="9">
        <f t="shared" si="5"/>
        <v>99.75</v>
      </c>
      <c r="I42" s="10">
        <f t="shared" si="6"/>
        <v>149.625</v>
      </c>
      <c r="J42" s="10">
        <f t="shared" si="7"/>
        <v>1080.625</v>
      </c>
      <c r="K42" s="10">
        <f t="shared" si="4"/>
        <v>1188.6875</v>
      </c>
      <c r="L42" s="6"/>
      <c r="M42" s="3" t="s">
        <v>103</v>
      </c>
      <c r="N42" s="6" t="s">
        <v>166</v>
      </c>
      <c r="O42" s="7" t="s">
        <v>175</v>
      </c>
    </row>
    <row r="43" spans="1:15" ht="90" x14ac:dyDescent="0.2">
      <c r="A43" s="2" t="s">
        <v>25</v>
      </c>
      <c r="B43" s="3" t="s">
        <v>102</v>
      </c>
      <c r="C43" s="3" t="s">
        <v>190</v>
      </c>
      <c r="D43" s="3" t="s">
        <v>100</v>
      </c>
      <c r="E43" s="3" t="s">
        <v>55</v>
      </c>
      <c r="F43" s="4">
        <v>100</v>
      </c>
      <c r="G43" s="5">
        <v>950</v>
      </c>
      <c r="H43" s="9">
        <f t="shared" si="5"/>
        <v>114</v>
      </c>
      <c r="I43" s="10">
        <f t="shared" si="6"/>
        <v>171</v>
      </c>
      <c r="J43" s="10">
        <f t="shared" si="7"/>
        <v>1235</v>
      </c>
      <c r="K43" s="10">
        <f t="shared" si="4"/>
        <v>1358.5</v>
      </c>
      <c r="L43" s="6"/>
      <c r="M43" s="3" t="s">
        <v>103</v>
      </c>
      <c r="N43" s="6" t="s">
        <v>166</v>
      </c>
      <c r="O43" s="7" t="s">
        <v>191</v>
      </c>
    </row>
    <row r="44" spans="1:15" ht="90" x14ac:dyDescent="0.2">
      <c r="A44" s="2" t="s">
        <v>25</v>
      </c>
      <c r="B44" s="3" t="s">
        <v>102</v>
      </c>
      <c r="C44" s="3" t="s">
        <v>182</v>
      </c>
      <c r="D44" s="3" t="s">
        <v>100</v>
      </c>
      <c r="E44" s="3" t="s">
        <v>55</v>
      </c>
      <c r="F44" s="4">
        <v>240</v>
      </c>
      <c r="G44" s="5">
        <v>1140</v>
      </c>
      <c r="H44" s="9">
        <f t="shared" si="5"/>
        <v>136.79999999999998</v>
      </c>
      <c r="I44" s="10">
        <f t="shared" si="6"/>
        <v>205.2</v>
      </c>
      <c r="J44" s="10">
        <f t="shared" si="7"/>
        <v>1482</v>
      </c>
      <c r="K44" s="10">
        <f t="shared" si="4"/>
        <v>1630.2</v>
      </c>
      <c r="L44" s="6"/>
      <c r="M44" s="3" t="s">
        <v>103</v>
      </c>
      <c r="N44" s="6" t="s">
        <v>166</v>
      </c>
      <c r="O44" s="7" t="s">
        <v>183</v>
      </c>
    </row>
    <row r="45" spans="1:15" ht="90" x14ac:dyDescent="0.2">
      <c r="A45" s="2" t="s">
        <v>25</v>
      </c>
      <c r="B45" s="3" t="s">
        <v>102</v>
      </c>
      <c r="C45" s="3" t="s">
        <v>184</v>
      </c>
      <c r="D45" s="3" t="s">
        <v>100</v>
      </c>
      <c r="E45" s="3" t="s">
        <v>55</v>
      </c>
      <c r="F45" s="4">
        <v>250</v>
      </c>
      <c r="G45" s="5">
        <v>1187.5</v>
      </c>
      <c r="H45" s="9">
        <f t="shared" si="5"/>
        <v>142.5</v>
      </c>
      <c r="I45" s="10">
        <f t="shared" si="6"/>
        <v>213.75</v>
      </c>
      <c r="J45" s="10">
        <f t="shared" si="7"/>
        <v>1543.75</v>
      </c>
      <c r="K45" s="10">
        <f t="shared" si="4"/>
        <v>1698.1250000000002</v>
      </c>
      <c r="L45" s="6"/>
      <c r="M45" s="3" t="s">
        <v>103</v>
      </c>
      <c r="N45" s="6" t="s">
        <v>166</v>
      </c>
      <c r="O45" s="7" t="s">
        <v>185</v>
      </c>
    </row>
    <row r="46" spans="1:15" ht="90" x14ac:dyDescent="0.2">
      <c r="A46" s="2" t="s">
        <v>25</v>
      </c>
      <c r="B46" s="3" t="s">
        <v>102</v>
      </c>
      <c r="C46" s="3" t="s">
        <v>176</v>
      </c>
      <c r="D46" s="3" t="s">
        <v>100</v>
      </c>
      <c r="E46" s="3" t="s">
        <v>55</v>
      </c>
      <c r="F46" s="4">
        <v>480</v>
      </c>
      <c r="G46" s="5">
        <v>1596</v>
      </c>
      <c r="H46" s="9">
        <f t="shared" si="5"/>
        <v>191.51999999999998</v>
      </c>
      <c r="I46" s="10">
        <f t="shared" si="6"/>
        <v>287.27999999999997</v>
      </c>
      <c r="J46" s="10">
        <f t="shared" si="7"/>
        <v>2074.8000000000002</v>
      </c>
      <c r="K46" s="10">
        <f t="shared" si="4"/>
        <v>2282.2800000000002</v>
      </c>
      <c r="L46" s="6"/>
      <c r="M46" s="3" t="s">
        <v>103</v>
      </c>
      <c r="N46" s="6" t="s">
        <v>166</v>
      </c>
      <c r="O46" s="7" t="s">
        <v>177</v>
      </c>
    </row>
    <row r="47" spans="1:15" ht="90" x14ac:dyDescent="0.2">
      <c r="A47" s="2" t="s">
        <v>25</v>
      </c>
      <c r="B47" s="3" t="s">
        <v>102</v>
      </c>
      <c r="C47" s="3" t="s">
        <v>178</v>
      </c>
      <c r="D47" s="3" t="s">
        <v>100</v>
      </c>
      <c r="E47" s="3" t="s">
        <v>55</v>
      </c>
      <c r="F47" s="4">
        <v>500</v>
      </c>
      <c r="G47" s="5">
        <v>1662.5</v>
      </c>
      <c r="H47" s="9">
        <f t="shared" si="5"/>
        <v>199.5</v>
      </c>
      <c r="I47" s="10">
        <f t="shared" si="6"/>
        <v>299.25</v>
      </c>
      <c r="J47" s="10">
        <f t="shared" si="7"/>
        <v>2161.25</v>
      </c>
      <c r="K47" s="10">
        <f t="shared" si="4"/>
        <v>2377.375</v>
      </c>
      <c r="L47" s="6"/>
      <c r="M47" s="3" t="s">
        <v>103</v>
      </c>
      <c r="N47" s="6" t="s">
        <v>166</v>
      </c>
      <c r="O47" s="7" t="s">
        <v>179</v>
      </c>
    </row>
    <row r="48" spans="1:15" ht="90" x14ac:dyDescent="0.2">
      <c r="A48" s="2" t="s">
        <v>25</v>
      </c>
      <c r="B48" s="3" t="s">
        <v>102</v>
      </c>
      <c r="C48" s="3" t="s">
        <v>202</v>
      </c>
      <c r="D48" s="3" t="s">
        <v>100</v>
      </c>
      <c r="E48" s="3" t="s">
        <v>55</v>
      </c>
      <c r="F48" s="4">
        <v>240</v>
      </c>
      <c r="G48" s="5">
        <v>1780.8</v>
      </c>
      <c r="H48" s="9">
        <f t="shared" si="5"/>
        <v>213.696</v>
      </c>
      <c r="I48" s="10">
        <f t="shared" si="6"/>
        <v>320.54399999999998</v>
      </c>
      <c r="J48" s="10">
        <f t="shared" si="7"/>
        <v>2315.04</v>
      </c>
      <c r="K48" s="10">
        <f t="shared" si="4"/>
        <v>2546.5440000000003</v>
      </c>
      <c r="L48" s="6"/>
      <c r="M48" s="3" t="s">
        <v>103</v>
      </c>
      <c r="N48" s="6" t="s">
        <v>166</v>
      </c>
      <c r="O48" s="7" t="s">
        <v>203</v>
      </c>
    </row>
    <row r="49" spans="1:15" ht="90" x14ac:dyDescent="0.2">
      <c r="A49" s="2" t="s">
        <v>25</v>
      </c>
      <c r="B49" s="3" t="s">
        <v>102</v>
      </c>
      <c r="C49" s="3" t="s">
        <v>204</v>
      </c>
      <c r="D49" s="3" t="s">
        <v>100</v>
      </c>
      <c r="E49" s="3" t="s">
        <v>55</v>
      </c>
      <c r="F49" s="4">
        <v>250</v>
      </c>
      <c r="G49" s="5">
        <v>1855</v>
      </c>
      <c r="H49" s="9">
        <f t="shared" si="5"/>
        <v>222.6</v>
      </c>
      <c r="I49" s="10">
        <f t="shared" si="6"/>
        <v>333.9</v>
      </c>
      <c r="J49" s="10">
        <f t="shared" si="7"/>
        <v>2411.5</v>
      </c>
      <c r="K49" s="10">
        <f t="shared" si="4"/>
        <v>2652.65</v>
      </c>
      <c r="L49" s="6"/>
      <c r="M49" s="3" t="s">
        <v>103</v>
      </c>
      <c r="N49" s="6" t="s">
        <v>166</v>
      </c>
      <c r="O49" s="7" t="s">
        <v>205</v>
      </c>
    </row>
    <row r="50" spans="1:15" ht="90" x14ac:dyDescent="0.2">
      <c r="A50" s="2" t="s">
        <v>25</v>
      </c>
      <c r="B50" s="3" t="s">
        <v>102</v>
      </c>
      <c r="C50" s="3" t="s">
        <v>210</v>
      </c>
      <c r="D50" s="3" t="s">
        <v>100</v>
      </c>
      <c r="E50" s="3" t="s">
        <v>55</v>
      </c>
      <c r="F50" s="4">
        <v>100</v>
      </c>
      <c r="G50" s="5">
        <v>1855</v>
      </c>
      <c r="H50" s="9">
        <f t="shared" si="5"/>
        <v>222.6</v>
      </c>
      <c r="I50" s="10">
        <f t="shared" si="6"/>
        <v>333.9</v>
      </c>
      <c r="J50" s="10">
        <f t="shared" si="7"/>
        <v>2411.5</v>
      </c>
      <c r="K50" s="10">
        <f t="shared" si="4"/>
        <v>2652.65</v>
      </c>
      <c r="L50" s="6"/>
      <c r="M50" s="3" t="s">
        <v>103</v>
      </c>
      <c r="N50" s="6" t="s">
        <v>166</v>
      </c>
      <c r="O50" s="7" t="s">
        <v>211</v>
      </c>
    </row>
    <row r="51" spans="1:15" ht="90" x14ac:dyDescent="0.2">
      <c r="A51" s="2" t="s">
        <v>25</v>
      </c>
      <c r="B51" s="3" t="s">
        <v>102</v>
      </c>
      <c r="C51" s="3" t="s">
        <v>186</v>
      </c>
      <c r="D51" s="3" t="s">
        <v>100</v>
      </c>
      <c r="E51" s="3" t="s">
        <v>55</v>
      </c>
      <c r="F51" s="4">
        <v>480</v>
      </c>
      <c r="G51" s="5">
        <v>2280</v>
      </c>
      <c r="H51" s="9">
        <f t="shared" si="5"/>
        <v>273.59999999999997</v>
      </c>
      <c r="I51" s="10">
        <f t="shared" si="6"/>
        <v>410.4</v>
      </c>
      <c r="J51" s="10">
        <f t="shared" si="7"/>
        <v>2964</v>
      </c>
      <c r="K51" s="10">
        <f t="shared" si="4"/>
        <v>3260.4</v>
      </c>
      <c r="L51" s="6"/>
      <c r="M51" s="3" t="s">
        <v>103</v>
      </c>
      <c r="N51" s="6" t="s">
        <v>166</v>
      </c>
      <c r="O51" s="7" t="s">
        <v>187</v>
      </c>
    </row>
    <row r="52" spans="1:15" ht="90" x14ac:dyDescent="0.2">
      <c r="A52" s="2" t="s">
        <v>25</v>
      </c>
      <c r="B52" s="3" t="s">
        <v>102</v>
      </c>
      <c r="C52" s="3" t="s">
        <v>192</v>
      </c>
      <c r="D52" s="3" t="s">
        <v>100</v>
      </c>
      <c r="E52" s="3" t="s">
        <v>55</v>
      </c>
      <c r="F52" s="4">
        <v>240</v>
      </c>
      <c r="G52" s="5">
        <v>2280</v>
      </c>
      <c r="H52" s="9">
        <f t="shared" si="5"/>
        <v>273.59999999999997</v>
      </c>
      <c r="I52" s="10">
        <f t="shared" si="6"/>
        <v>410.4</v>
      </c>
      <c r="J52" s="10">
        <f t="shared" si="7"/>
        <v>2964</v>
      </c>
      <c r="K52" s="10">
        <f t="shared" si="4"/>
        <v>3260.4</v>
      </c>
      <c r="L52" s="6"/>
      <c r="M52" s="3" t="s">
        <v>103</v>
      </c>
      <c r="N52" s="6" t="s">
        <v>166</v>
      </c>
      <c r="O52" s="7" t="s">
        <v>193</v>
      </c>
    </row>
    <row r="53" spans="1:15" ht="90" x14ac:dyDescent="0.2">
      <c r="A53" s="2" t="s">
        <v>25</v>
      </c>
      <c r="B53" s="3" t="s">
        <v>102</v>
      </c>
      <c r="C53" s="3" t="s">
        <v>188</v>
      </c>
      <c r="D53" s="3" t="s">
        <v>100</v>
      </c>
      <c r="E53" s="3" t="s">
        <v>55</v>
      </c>
      <c r="F53" s="4">
        <v>500</v>
      </c>
      <c r="G53" s="5">
        <v>2375</v>
      </c>
      <c r="H53" s="9">
        <f t="shared" si="5"/>
        <v>285</v>
      </c>
      <c r="I53" s="10">
        <f t="shared" si="6"/>
        <v>427.5</v>
      </c>
      <c r="J53" s="10">
        <f t="shared" si="7"/>
        <v>3087.5</v>
      </c>
      <c r="K53" s="10">
        <f t="shared" si="4"/>
        <v>3396.2500000000005</v>
      </c>
      <c r="L53" s="6"/>
      <c r="M53" s="3" t="s">
        <v>103</v>
      </c>
      <c r="N53" s="6" t="s">
        <v>166</v>
      </c>
      <c r="O53" s="7" t="s">
        <v>189</v>
      </c>
    </row>
    <row r="54" spans="1:15" ht="90" x14ac:dyDescent="0.2">
      <c r="A54" s="2" t="s">
        <v>25</v>
      </c>
      <c r="B54" s="3" t="s">
        <v>102</v>
      </c>
      <c r="C54" s="3" t="s">
        <v>194</v>
      </c>
      <c r="D54" s="3" t="s">
        <v>100</v>
      </c>
      <c r="E54" s="3" t="s">
        <v>55</v>
      </c>
      <c r="F54" s="4">
        <v>250</v>
      </c>
      <c r="G54" s="5">
        <v>2375</v>
      </c>
      <c r="H54" s="9">
        <f t="shared" si="5"/>
        <v>285</v>
      </c>
      <c r="I54" s="10">
        <f t="shared" si="6"/>
        <v>427.5</v>
      </c>
      <c r="J54" s="10">
        <f t="shared" si="7"/>
        <v>3087.5</v>
      </c>
      <c r="K54" s="10">
        <f t="shared" si="4"/>
        <v>3396.2500000000005</v>
      </c>
      <c r="L54" s="6"/>
      <c r="M54" s="3" t="s">
        <v>103</v>
      </c>
      <c r="N54" s="6" t="s">
        <v>166</v>
      </c>
      <c r="O54" s="7" t="s">
        <v>195</v>
      </c>
    </row>
    <row r="55" spans="1:15" ht="90" x14ac:dyDescent="0.2">
      <c r="A55" s="2" t="s">
        <v>25</v>
      </c>
      <c r="B55" s="3" t="s">
        <v>102</v>
      </c>
      <c r="C55" s="3" t="s">
        <v>206</v>
      </c>
      <c r="D55" s="3" t="s">
        <v>100</v>
      </c>
      <c r="E55" s="3" t="s">
        <v>55</v>
      </c>
      <c r="F55" s="4">
        <v>480</v>
      </c>
      <c r="G55" s="5">
        <v>3561.6</v>
      </c>
      <c r="H55" s="9">
        <f t="shared" si="5"/>
        <v>427.392</v>
      </c>
      <c r="I55" s="10">
        <f t="shared" si="6"/>
        <v>641.08799999999997</v>
      </c>
      <c r="J55" s="10">
        <f t="shared" si="7"/>
        <v>4630.08</v>
      </c>
      <c r="K55" s="10">
        <f t="shared" si="4"/>
        <v>5093.0880000000006</v>
      </c>
      <c r="L55" s="6"/>
      <c r="M55" s="3" t="s">
        <v>103</v>
      </c>
      <c r="N55" s="6" t="s">
        <v>166</v>
      </c>
      <c r="O55" s="7" t="s">
        <v>207</v>
      </c>
    </row>
    <row r="56" spans="1:15" ht="90" x14ac:dyDescent="0.2">
      <c r="A56" s="2" t="s">
        <v>25</v>
      </c>
      <c r="B56" s="3" t="s">
        <v>102</v>
      </c>
      <c r="C56" s="3" t="s">
        <v>208</v>
      </c>
      <c r="D56" s="3" t="s">
        <v>100</v>
      </c>
      <c r="E56" s="3" t="s">
        <v>55</v>
      </c>
      <c r="F56" s="4">
        <v>500</v>
      </c>
      <c r="G56" s="5">
        <v>3710</v>
      </c>
      <c r="H56" s="9">
        <f t="shared" si="5"/>
        <v>445.2</v>
      </c>
      <c r="I56" s="10">
        <f t="shared" si="6"/>
        <v>667.8</v>
      </c>
      <c r="J56" s="10">
        <f t="shared" si="7"/>
        <v>4823</v>
      </c>
      <c r="K56" s="10">
        <f t="shared" si="4"/>
        <v>5305.3</v>
      </c>
      <c r="L56" s="6"/>
      <c r="M56" s="3" t="s">
        <v>103</v>
      </c>
      <c r="N56" s="6" t="s">
        <v>166</v>
      </c>
      <c r="O56" s="7" t="s">
        <v>209</v>
      </c>
    </row>
    <row r="57" spans="1:15" ht="90" x14ac:dyDescent="0.2">
      <c r="A57" s="2" t="s">
        <v>25</v>
      </c>
      <c r="B57" s="3" t="s">
        <v>102</v>
      </c>
      <c r="C57" s="3" t="s">
        <v>220</v>
      </c>
      <c r="D57" s="3" t="s">
        <v>100</v>
      </c>
      <c r="E57" s="3" t="s">
        <v>55</v>
      </c>
      <c r="F57" s="4">
        <v>100</v>
      </c>
      <c r="G57" s="5">
        <v>3710</v>
      </c>
      <c r="H57" s="9">
        <f t="shared" si="5"/>
        <v>445.2</v>
      </c>
      <c r="I57" s="10">
        <f t="shared" si="6"/>
        <v>667.8</v>
      </c>
      <c r="J57" s="10">
        <f t="shared" si="7"/>
        <v>4823</v>
      </c>
      <c r="K57" s="10">
        <f t="shared" si="4"/>
        <v>5305.3</v>
      </c>
      <c r="L57" s="6"/>
      <c r="M57" s="3" t="s">
        <v>103</v>
      </c>
      <c r="N57" s="6" t="s">
        <v>166</v>
      </c>
      <c r="O57" s="7" t="s">
        <v>221</v>
      </c>
    </row>
    <row r="58" spans="1:15" ht="90" x14ac:dyDescent="0.2">
      <c r="A58" s="2" t="s">
        <v>25</v>
      </c>
      <c r="B58" s="3" t="s">
        <v>102</v>
      </c>
      <c r="C58" s="3" t="s">
        <v>212</v>
      </c>
      <c r="D58" s="3" t="s">
        <v>100</v>
      </c>
      <c r="E58" s="3" t="s">
        <v>55</v>
      </c>
      <c r="F58" s="4">
        <v>240</v>
      </c>
      <c r="G58" s="5">
        <v>4452</v>
      </c>
      <c r="H58" s="9">
        <f t="shared" si="5"/>
        <v>534.24</v>
      </c>
      <c r="I58" s="10">
        <f t="shared" si="6"/>
        <v>801.36</v>
      </c>
      <c r="J58" s="10">
        <f t="shared" si="7"/>
        <v>5787.5999999999995</v>
      </c>
      <c r="K58" s="10">
        <f t="shared" si="4"/>
        <v>6366.36</v>
      </c>
      <c r="L58" s="6"/>
      <c r="M58" s="3" t="s">
        <v>103</v>
      </c>
      <c r="N58" s="6" t="s">
        <v>166</v>
      </c>
      <c r="O58" s="7" t="s">
        <v>213</v>
      </c>
    </row>
    <row r="59" spans="1:15" ht="90" x14ac:dyDescent="0.2">
      <c r="A59" s="2" t="s">
        <v>25</v>
      </c>
      <c r="B59" s="3" t="s">
        <v>102</v>
      </c>
      <c r="C59" s="3" t="s">
        <v>196</v>
      </c>
      <c r="D59" s="3" t="s">
        <v>100</v>
      </c>
      <c r="E59" s="3" t="s">
        <v>55</v>
      </c>
      <c r="F59" s="4">
        <v>480</v>
      </c>
      <c r="G59" s="5">
        <v>4560</v>
      </c>
      <c r="H59" s="9">
        <f t="shared" si="5"/>
        <v>547.19999999999993</v>
      </c>
      <c r="I59" s="10">
        <f t="shared" si="6"/>
        <v>820.8</v>
      </c>
      <c r="J59" s="10">
        <f t="shared" si="7"/>
        <v>5928</v>
      </c>
      <c r="K59" s="10">
        <f t="shared" si="4"/>
        <v>6520.8</v>
      </c>
      <c r="L59" s="6"/>
      <c r="M59" s="3" t="s">
        <v>103</v>
      </c>
      <c r="N59" s="6" t="s">
        <v>166</v>
      </c>
      <c r="O59" s="7" t="s">
        <v>197</v>
      </c>
    </row>
    <row r="60" spans="1:15" ht="90" x14ac:dyDescent="0.2">
      <c r="A60" s="2" t="s">
        <v>25</v>
      </c>
      <c r="B60" s="3" t="s">
        <v>102</v>
      </c>
      <c r="C60" s="3" t="s">
        <v>214</v>
      </c>
      <c r="D60" s="3" t="s">
        <v>100</v>
      </c>
      <c r="E60" s="3" t="s">
        <v>55</v>
      </c>
      <c r="F60" s="4">
        <v>250</v>
      </c>
      <c r="G60" s="5">
        <v>4637.5</v>
      </c>
      <c r="H60" s="9">
        <f t="shared" si="5"/>
        <v>556.5</v>
      </c>
      <c r="I60" s="10">
        <f t="shared" si="6"/>
        <v>834.75</v>
      </c>
      <c r="J60" s="10">
        <f t="shared" si="7"/>
        <v>6028.75</v>
      </c>
      <c r="K60" s="10">
        <f t="shared" si="4"/>
        <v>6631.6250000000009</v>
      </c>
      <c r="L60" s="6"/>
      <c r="M60" s="3" t="s">
        <v>103</v>
      </c>
      <c r="N60" s="6" t="s">
        <v>166</v>
      </c>
      <c r="O60" s="7" t="s">
        <v>215</v>
      </c>
    </row>
    <row r="61" spans="1:15" ht="90" x14ac:dyDescent="0.2">
      <c r="A61" s="2" t="s">
        <v>25</v>
      </c>
      <c r="B61" s="3" t="s">
        <v>102</v>
      </c>
      <c r="C61" s="3" t="s">
        <v>198</v>
      </c>
      <c r="D61" s="3" t="s">
        <v>100</v>
      </c>
      <c r="E61" s="3" t="s">
        <v>55</v>
      </c>
      <c r="F61" s="4">
        <v>500</v>
      </c>
      <c r="G61" s="5">
        <v>4750</v>
      </c>
      <c r="H61" s="9">
        <f t="shared" si="5"/>
        <v>570</v>
      </c>
      <c r="I61" s="10">
        <f t="shared" si="6"/>
        <v>855</v>
      </c>
      <c r="J61" s="10">
        <f t="shared" si="7"/>
        <v>6175</v>
      </c>
      <c r="K61" s="10">
        <f t="shared" si="4"/>
        <v>6792.5000000000009</v>
      </c>
      <c r="L61" s="6"/>
      <c r="M61" s="3" t="s">
        <v>103</v>
      </c>
      <c r="N61" s="6" t="s">
        <v>166</v>
      </c>
      <c r="O61" s="7" t="s">
        <v>199</v>
      </c>
    </row>
    <row r="62" spans="1:15" ht="90" x14ac:dyDescent="0.2">
      <c r="A62" s="2" t="s">
        <v>25</v>
      </c>
      <c r="B62" s="3" t="s">
        <v>102</v>
      </c>
      <c r="C62" s="3" t="s">
        <v>216</v>
      </c>
      <c r="D62" s="3" t="s">
        <v>100</v>
      </c>
      <c r="E62" s="3" t="s">
        <v>55</v>
      </c>
      <c r="F62" s="4">
        <v>480</v>
      </c>
      <c r="G62" s="5">
        <v>8904</v>
      </c>
      <c r="H62" s="9">
        <f t="shared" si="5"/>
        <v>1068.48</v>
      </c>
      <c r="I62" s="10">
        <f t="shared" si="6"/>
        <v>1602.72</v>
      </c>
      <c r="J62" s="10">
        <f t="shared" si="7"/>
        <v>11575.199999999999</v>
      </c>
      <c r="K62" s="10">
        <f t="shared" si="4"/>
        <v>12732.72</v>
      </c>
      <c r="L62" s="6"/>
      <c r="M62" s="3" t="s">
        <v>103</v>
      </c>
      <c r="N62" s="6" t="s">
        <v>166</v>
      </c>
      <c r="O62" s="7" t="s">
        <v>217</v>
      </c>
    </row>
    <row r="63" spans="1:15" ht="90" x14ac:dyDescent="0.2">
      <c r="A63" s="2" t="s">
        <v>25</v>
      </c>
      <c r="B63" s="3" t="s">
        <v>102</v>
      </c>
      <c r="C63" s="3" t="s">
        <v>222</v>
      </c>
      <c r="D63" s="3" t="s">
        <v>100</v>
      </c>
      <c r="E63" s="3" t="s">
        <v>55</v>
      </c>
      <c r="F63" s="4">
        <v>240</v>
      </c>
      <c r="G63" s="5">
        <v>8904</v>
      </c>
      <c r="H63" s="9">
        <f t="shared" si="5"/>
        <v>1068.48</v>
      </c>
      <c r="I63" s="10">
        <f t="shared" si="6"/>
        <v>1602.72</v>
      </c>
      <c r="J63" s="10">
        <f t="shared" si="7"/>
        <v>11575.199999999999</v>
      </c>
      <c r="K63" s="10">
        <f t="shared" si="4"/>
        <v>12732.72</v>
      </c>
      <c r="L63" s="6"/>
      <c r="M63" s="3" t="s">
        <v>103</v>
      </c>
      <c r="N63" s="6" t="s">
        <v>166</v>
      </c>
      <c r="O63" s="7" t="s">
        <v>223</v>
      </c>
    </row>
    <row r="64" spans="1:15" ht="90" x14ac:dyDescent="0.2">
      <c r="A64" s="2" t="s">
        <v>25</v>
      </c>
      <c r="B64" s="3" t="s">
        <v>102</v>
      </c>
      <c r="C64" s="3" t="s">
        <v>218</v>
      </c>
      <c r="D64" s="3" t="s">
        <v>100</v>
      </c>
      <c r="E64" s="3" t="s">
        <v>55</v>
      </c>
      <c r="F64" s="4">
        <v>500</v>
      </c>
      <c r="G64" s="5">
        <v>9275</v>
      </c>
      <c r="H64" s="9">
        <f t="shared" si="5"/>
        <v>1113</v>
      </c>
      <c r="I64" s="10">
        <f t="shared" si="6"/>
        <v>1669.5</v>
      </c>
      <c r="J64" s="10">
        <f t="shared" si="7"/>
        <v>12057.5</v>
      </c>
      <c r="K64" s="10">
        <f t="shared" si="4"/>
        <v>13263.250000000002</v>
      </c>
      <c r="L64" s="6"/>
      <c r="M64" s="3" t="s">
        <v>103</v>
      </c>
      <c r="N64" s="6" t="s">
        <v>166</v>
      </c>
      <c r="O64" s="7" t="s">
        <v>219</v>
      </c>
    </row>
    <row r="65" spans="1:15" ht="90" x14ac:dyDescent="0.2">
      <c r="A65" s="2" t="s">
        <v>25</v>
      </c>
      <c r="B65" s="3" t="s">
        <v>102</v>
      </c>
      <c r="C65" s="3" t="s">
        <v>224</v>
      </c>
      <c r="D65" s="3" t="s">
        <v>100</v>
      </c>
      <c r="E65" s="3" t="s">
        <v>55</v>
      </c>
      <c r="F65" s="4">
        <v>250</v>
      </c>
      <c r="G65" s="5">
        <v>9275</v>
      </c>
      <c r="H65" s="9">
        <f t="shared" si="5"/>
        <v>1113</v>
      </c>
      <c r="I65" s="10">
        <f t="shared" si="6"/>
        <v>1669.5</v>
      </c>
      <c r="J65" s="10">
        <f t="shared" si="7"/>
        <v>12057.5</v>
      </c>
      <c r="K65" s="10">
        <f t="shared" si="4"/>
        <v>13263.250000000002</v>
      </c>
      <c r="L65" s="6"/>
      <c r="M65" s="3" t="s">
        <v>103</v>
      </c>
      <c r="N65" s="6" t="s">
        <v>166</v>
      </c>
      <c r="O65" s="7" t="s">
        <v>225</v>
      </c>
    </row>
    <row r="66" spans="1:15" ht="90" x14ac:dyDescent="0.2">
      <c r="A66" s="2" t="s">
        <v>25</v>
      </c>
      <c r="B66" s="3" t="s">
        <v>102</v>
      </c>
      <c r="C66" s="3" t="s">
        <v>226</v>
      </c>
      <c r="D66" s="3" t="s">
        <v>100</v>
      </c>
      <c r="E66" s="3" t="s">
        <v>55</v>
      </c>
      <c r="F66" s="4">
        <v>480</v>
      </c>
      <c r="G66" s="5">
        <v>17808</v>
      </c>
      <c r="H66" s="9">
        <f t="shared" si="5"/>
        <v>2136.96</v>
      </c>
      <c r="I66" s="10">
        <f t="shared" si="6"/>
        <v>3205.44</v>
      </c>
      <c r="J66" s="10">
        <f t="shared" si="7"/>
        <v>23150.399999999998</v>
      </c>
      <c r="K66" s="10">
        <f t="shared" si="4"/>
        <v>25465.439999999999</v>
      </c>
      <c r="L66" s="6"/>
      <c r="M66" s="3" t="s">
        <v>103</v>
      </c>
      <c r="N66" s="6" t="s">
        <v>166</v>
      </c>
      <c r="O66" s="7" t="s">
        <v>227</v>
      </c>
    </row>
    <row r="67" spans="1:15" ht="90" x14ac:dyDescent="0.2">
      <c r="A67" s="2" t="s">
        <v>25</v>
      </c>
      <c r="B67" s="3" t="s">
        <v>102</v>
      </c>
      <c r="C67" s="3" t="s">
        <v>228</v>
      </c>
      <c r="D67" s="3" t="s">
        <v>100</v>
      </c>
      <c r="E67" s="3" t="s">
        <v>55</v>
      </c>
      <c r="F67" s="4">
        <v>500</v>
      </c>
      <c r="G67" s="5">
        <v>18550</v>
      </c>
      <c r="H67" s="9">
        <f t="shared" si="5"/>
        <v>2226</v>
      </c>
      <c r="I67" s="10">
        <f t="shared" si="6"/>
        <v>3339</v>
      </c>
      <c r="J67" s="10">
        <f t="shared" si="7"/>
        <v>24115</v>
      </c>
      <c r="K67" s="10">
        <f t="shared" si="4"/>
        <v>26526.500000000004</v>
      </c>
      <c r="L67" s="6"/>
      <c r="M67" s="3" t="s">
        <v>103</v>
      </c>
      <c r="N67" s="6" t="s">
        <v>166</v>
      </c>
      <c r="O67" s="7" t="s">
        <v>229</v>
      </c>
    </row>
    <row r="68" spans="1:15" ht="135" x14ac:dyDescent="0.2">
      <c r="A68" s="2" t="s">
        <v>132</v>
      </c>
      <c r="B68" s="3" t="s">
        <v>141</v>
      </c>
      <c r="C68" s="3" t="s">
        <v>142</v>
      </c>
      <c r="D68" s="3" t="s">
        <v>143</v>
      </c>
      <c r="E68" s="3" t="s">
        <v>144</v>
      </c>
      <c r="F68" s="4">
        <v>1</v>
      </c>
      <c r="G68" s="5">
        <v>3057.9</v>
      </c>
      <c r="H68" s="9">
        <f t="shared" si="5"/>
        <v>366.94799999999998</v>
      </c>
      <c r="I68" s="10">
        <f t="shared" si="6"/>
        <v>550.42200000000003</v>
      </c>
      <c r="J68" s="10">
        <f t="shared" si="7"/>
        <v>3975.27</v>
      </c>
      <c r="K68" s="10">
        <f t="shared" ref="K68:K99" si="8">J68*1.1</f>
        <v>4372.7970000000005</v>
      </c>
      <c r="L68" s="6"/>
      <c r="M68" s="3" t="s">
        <v>145</v>
      </c>
      <c r="N68" s="6" t="s">
        <v>146</v>
      </c>
      <c r="O68" s="7" t="s">
        <v>133</v>
      </c>
    </row>
    <row r="69" spans="1:15" ht="135" x14ac:dyDescent="0.2">
      <c r="A69" s="2" t="s">
        <v>132</v>
      </c>
      <c r="B69" s="3" t="s">
        <v>141</v>
      </c>
      <c r="C69" s="3" t="s">
        <v>142</v>
      </c>
      <c r="D69" s="3" t="s">
        <v>143</v>
      </c>
      <c r="E69" s="3" t="s">
        <v>144</v>
      </c>
      <c r="F69" s="4">
        <v>1</v>
      </c>
      <c r="G69" s="5">
        <v>3057.9</v>
      </c>
      <c r="H69" s="9">
        <f t="shared" si="5"/>
        <v>366.94799999999998</v>
      </c>
      <c r="I69" s="10">
        <f t="shared" si="6"/>
        <v>550.42200000000003</v>
      </c>
      <c r="J69" s="10">
        <f t="shared" si="7"/>
        <v>3975.27</v>
      </c>
      <c r="K69" s="10">
        <f t="shared" si="8"/>
        <v>4372.7970000000005</v>
      </c>
      <c r="L69" s="6"/>
      <c r="M69" s="3" t="s">
        <v>145</v>
      </c>
      <c r="N69" s="6" t="s">
        <v>366</v>
      </c>
      <c r="O69" s="7" t="s">
        <v>367</v>
      </c>
    </row>
    <row r="70" spans="1:15" ht="75" x14ac:dyDescent="0.2">
      <c r="A70" s="2" t="s">
        <v>43</v>
      </c>
      <c r="B70" s="3" t="s">
        <v>43</v>
      </c>
      <c r="C70" s="3" t="s">
        <v>248</v>
      </c>
      <c r="D70" s="3" t="s">
        <v>87</v>
      </c>
      <c r="E70" s="3" t="s">
        <v>70</v>
      </c>
      <c r="F70" s="4">
        <v>1</v>
      </c>
      <c r="G70" s="5">
        <v>906.5</v>
      </c>
      <c r="H70" s="9">
        <f t="shared" si="5"/>
        <v>108.78</v>
      </c>
      <c r="I70" s="10">
        <f t="shared" si="6"/>
        <v>163.16999999999999</v>
      </c>
      <c r="J70" s="10">
        <f t="shared" si="7"/>
        <v>1178.45</v>
      </c>
      <c r="K70" s="10">
        <f t="shared" si="8"/>
        <v>1296.2950000000001</v>
      </c>
      <c r="L70" s="6"/>
      <c r="M70" s="3" t="s">
        <v>249</v>
      </c>
      <c r="N70" s="6" t="s">
        <v>250</v>
      </c>
      <c r="O70" s="7" t="s">
        <v>251</v>
      </c>
    </row>
    <row r="71" spans="1:15" ht="45" x14ac:dyDescent="0.2">
      <c r="A71" s="2" t="s">
        <v>26</v>
      </c>
      <c r="B71" s="3" t="s">
        <v>40</v>
      </c>
      <c r="C71" s="3" t="s">
        <v>230</v>
      </c>
      <c r="D71" s="3" t="s">
        <v>89</v>
      </c>
      <c r="E71" s="3" t="s">
        <v>59</v>
      </c>
      <c r="F71" s="4">
        <v>60</v>
      </c>
      <c r="G71" s="5">
        <v>31.75</v>
      </c>
      <c r="H71" s="11">
        <f>G71*0.18</f>
        <v>5.7149999999999999</v>
      </c>
      <c r="I71" s="10">
        <f>G71*0.31</f>
        <v>9.8424999999999994</v>
      </c>
      <c r="J71" s="10">
        <f>G71+(G71*0.18)+(G71*0.31)</f>
        <v>47.307500000000005</v>
      </c>
      <c r="K71" s="10">
        <f t="shared" si="8"/>
        <v>52.038250000000012</v>
      </c>
      <c r="L71" s="6"/>
      <c r="M71" s="3" t="s">
        <v>41</v>
      </c>
      <c r="N71" s="6" t="s">
        <v>231</v>
      </c>
      <c r="O71" s="7" t="s">
        <v>232</v>
      </c>
    </row>
    <row r="72" spans="1:15" ht="60" x14ac:dyDescent="0.2">
      <c r="A72" s="2" t="s">
        <v>84</v>
      </c>
      <c r="B72" s="3" t="s">
        <v>18</v>
      </c>
      <c r="C72" s="3" t="s">
        <v>82</v>
      </c>
      <c r="D72" s="3" t="s">
        <v>125</v>
      </c>
      <c r="E72" s="3" t="s">
        <v>67</v>
      </c>
      <c r="F72" s="4">
        <v>1</v>
      </c>
      <c r="G72" s="5">
        <v>10050.4</v>
      </c>
      <c r="H72" s="9">
        <f>G72*0.12</f>
        <v>1206.048</v>
      </c>
      <c r="I72" s="10">
        <f>G72*0.18</f>
        <v>1809.0719999999999</v>
      </c>
      <c r="J72" s="10">
        <f>G72+(G72*0.12)+(G72*0.18)</f>
        <v>13065.52</v>
      </c>
      <c r="K72" s="10">
        <f t="shared" si="8"/>
        <v>14372.072000000002</v>
      </c>
      <c r="L72" s="6"/>
      <c r="M72" s="3" t="s">
        <v>19</v>
      </c>
      <c r="N72" s="6" t="s">
        <v>247</v>
      </c>
      <c r="O72" s="7" t="s">
        <v>21</v>
      </c>
    </row>
    <row r="73" spans="1:15" ht="60" x14ac:dyDescent="0.2">
      <c r="A73" s="2" t="s">
        <v>84</v>
      </c>
      <c r="B73" s="3" t="s">
        <v>18</v>
      </c>
      <c r="C73" s="3" t="s">
        <v>85</v>
      </c>
      <c r="D73" s="3" t="s">
        <v>125</v>
      </c>
      <c r="E73" s="3" t="s">
        <v>67</v>
      </c>
      <c r="F73" s="4">
        <v>1</v>
      </c>
      <c r="G73" s="5">
        <v>20026.66</v>
      </c>
      <c r="H73" s="9">
        <f>G73*0.12</f>
        <v>2403.1992</v>
      </c>
      <c r="I73" s="10">
        <f>G73*0.18</f>
        <v>3604.7988</v>
      </c>
      <c r="J73" s="10">
        <f>G73+(G73*0.12)+(G73*0.18)</f>
        <v>26034.657999999999</v>
      </c>
      <c r="K73" s="10">
        <f t="shared" si="8"/>
        <v>28638.123800000001</v>
      </c>
      <c r="L73" s="6"/>
      <c r="M73" s="3" t="s">
        <v>19</v>
      </c>
      <c r="N73" s="6" t="s">
        <v>247</v>
      </c>
      <c r="O73" s="7" t="s">
        <v>20</v>
      </c>
    </row>
    <row r="74" spans="1:15" ht="60" x14ac:dyDescent="0.2">
      <c r="A74" s="2" t="s">
        <v>14</v>
      </c>
      <c r="B74" s="3" t="s">
        <v>15</v>
      </c>
      <c r="C74" s="3" t="s">
        <v>350</v>
      </c>
      <c r="D74" s="3" t="s">
        <v>122</v>
      </c>
      <c r="E74" s="3" t="s">
        <v>69</v>
      </c>
      <c r="F74" s="4">
        <v>1</v>
      </c>
      <c r="G74" s="5">
        <v>13.07</v>
      </c>
      <c r="H74" s="11">
        <f>G74*0.18</f>
        <v>2.3525999999999998</v>
      </c>
      <c r="I74" s="10">
        <f>G74*0.31</f>
        <v>4.0517000000000003</v>
      </c>
      <c r="J74" s="10">
        <f>G74+(G74*0.18)+(G74*0.31)</f>
        <v>19.474299999999999</v>
      </c>
      <c r="K74" s="10">
        <f t="shared" si="8"/>
        <v>21.42173</v>
      </c>
      <c r="L74" s="6"/>
      <c r="M74" s="3" t="s">
        <v>351</v>
      </c>
      <c r="N74" s="6" t="s">
        <v>352</v>
      </c>
      <c r="O74" s="7" t="s">
        <v>353</v>
      </c>
    </row>
    <row r="75" spans="1:15" ht="75" x14ac:dyDescent="0.2">
      <c r="A75" s="2" t="s">
        <v>14</v>
      </c>
      <c r="B75" s="3" t="s">
        <v>15</v>
      </c>
      <c r="C75" s="3" t="s">
        <v>354</v>
      </c>
      <c r="D75" s="3" t="s">
        <v>122</v>
      </c>
      <c r="E75" s="3" t="s">
        <v>69</v>
      </c>
      <c r="F75" s="4">
        <v>40</v>
      </c>
      <c r="G75" s="5">
        <v>349.53</v>
      </c>
      <c r="H75" s="9">
        <f>G75*0.15</f>
        <v>52.429499999999997</v>
      </c>
      <c r="I75" s="10">
        <f>G75*0.25</f>
        <v>87.382499999999993</v>
      </c>
      <c r="J75" s="10">
        <f>G75+(G75*0.15)+(G75*0.25)</f>
        <v>489.34199999999998</v>
      </c>
      <c r="K75" s="10">
        <f t="shared" si="8"/>
        <v>538.27620000000002</v>
      </c>
      <c r="L75" s="6"/>
      <c r="M75" s="3" t="s">
        <v>351</v>
      </c>
      <c r="N75" s="6" t="s">
        <v>352</v>
      </c>
      <c r="O75" s="7" t="s">
        <v>355</v>
      </c>
    </row>
    <row r="76" spans="1:15" ht="75" x14ac:dyDescent="0.2">
      <c r="A76" s="2" t="s">
        <v>14</v>
      </c>
      <c r="B76" s="3" t="s">
        <v>15</v>
      </c>
      <c r="C76" s="3" t="s">
        <v>356</v>
      </c>
      <c r="D76" s="3" t="s">
        <v>122</v>
      </c>
      <c r="E76" s="3" t="s">
        <v>69</v>
      </c>
      <c r="F76" s="4">
        <v>40</v>
      </c>
      <c r="G76" s="5">
        <v>349.53</v>
      </c>
      <c r="H76" s="9">
        <f>G76*0.15</f>
        <v>52.429499999999997</v>
      </c>
      <c r="I76" s="10">
        <f>G76*0.25</f>
        <v>87.382499999999993</v>
      </c>
      <c r="J76" s="10">
        <f>G76+(G76*0.15)+(G76*0.25)</f>
        <v>489.34199999999998</v>
      </c>
      <c r="K76" s="10">
        <f t="shared" si="8"/>
        <v>538.27620000000002</v>
      </c>
      <c r="L76" s="6"/>
      <c r="M76" s="3" t="s">
        <v>351</v>
      </c>
      <c r="N76" s="6" t="s">
        <v>352</v>
      </c>
      <c r="O76" s="7" t="s">
        <v>357</v>
      </c>
    </row>
    <row r="77" spans="1:15" ht="75" x14ac:dyDescent="0.2">
      <c r="A77" s="2" t="s">
        <v>14</v>
      </c>
      <c r="B77" s="3" t="s">
        <v>15</v>
      </c>
      <c r="C77" s="3" t="s">
        <v>358</v>
      </c>
      <c r="D77" s="3" t="s">
        <v>122</v>
      </c>
      <c r="E77" s="3" t="s">
        <v>69</v>
      </c>
      <c r="F77" s="4">
        <v>8</v>
      </c>
      <c r="G77" s="5">
        <v>986.93</v>
      </c>
      <c r="H77" s="9">
        <f>G77*0.12</f>
        <v>118.43159999999999</v>
      </c>
      <c r="I77" s="10">
        <f>G77*0.18</f>
        <v>177.64739999999998</v>
      </c>
      <c r="J77" s="10">
        <f>G77+(G77*0.12)+(G77*0.18)</f>
        <v>1283.009</v>
      </c>
      <c r="K77" s="10">
        <f t="shared" si="8"/>
        <v>1411.3099000000002</v>
      </c>
      <c r="L77" s="6"/>
      <c r="M77" s="3" t="s">
        <v>351</v>
      </c>
      <c r="N77" s="6" t="s">
        <v>352</v>
      </c>
      <c r="O77" s="7" t="s">
        <v>359</v>
      </c>
    </row>
    <row r="78" spans="1:15" ht="75" x14ac:dyDescent="0.2">
      <c r="A78" s="2" t="s">
        <v>14</v>
      </c>
      <c r="B78" s="3" t="s">
        <v>15</v>
      </c>
      <c r="C78" s="3" t="s">
        <v>360</v>
      </c>
      <c r="D78" s="3" t="s">
        <v>122</v>
      </c>
      <c r="E78" s="3" t="s">
        <v>69</v>
      </c>
      <c r="F78" s="4">
        <v>8</v>
      </c>
      <c r="G78" s="5">
        <v>986.93</v>
      </c>
      <c r="H78" s="9">
        <f>G78*0.12</f>
        <v>118.43159999999999</v>
      </c>
      <c r="I78" s="10">
        <f>G78*0.18</f>
        <v>177.64739999999998</v>
      </c>
      <c r="J78" s="10">
        <f>G78+(G78*0.12)+(G78*0.18)</f>
        <v>1283.009</v>
      </c>
      <c r="K78" s="10">
        <f t="shared" si="8"/>
        <v>1411.3099000000002</v>
      </c>
      <c r="L78" s="6"/>
      <c r="M78" s="3" t="s">
        <v>351</v>
      </c>
      <c r="N78" s="6" t="s">
        <v>352</v>
      </c>
      <c r="O78" s="7" t="s">
        <v>361</v>
      </c>
    </row>
    <row r="79" spans="1:15" ht="75" x14ac:dyDescent="0.2">
      <c r="A79" s="2" t="s">
        <v>28</v>
      </c>
      <c r="B79" s="3" t="s">
        <v>127</v>
      </c>
      <c r="C79" s="3" t="s">
        <v>310</v>
      </c>
      <c r="D79" s="3" t="s">
        <v>305</v>
      </c>
      <c r="E79" s="3" t="s">
        <v>65</v>
      </c>
      <c r="F79" s="4">
        <v>30</v>
      </c>
      <c r="G79" s="5">
        <v>239.16</v>
      </c>
      <c r="H79" s="9">
        <f>G79*0.15</f>
        <v>35.873999999999995</v>
      </c>
      <c r="I79" s="10">
        <f>G79*0.25</f>
        <v>59.79</v>
      </c>
      <c r="J79" s="10">
        <f>G79+(G79*0.15)+(G79*0.25)</f>
        <v>334.82400000000001</v>
      </c>
      <c r="K79" s="10">
        <f t="shared" si="8"/>
        <v>368.30640000000005</v>
      </c>
      <c r="L79" s="6"/>
      <c r="M79" s="3" t="s">
        <v>128</v>
      </c>
      <c r="N79" s="6" t="s">
        <v>306</v>
      </c>
      <c r="O79" s="7" t="s">
        <v>311</v>
      </c>
    </row>
    <row r="80" spans="1:15" ht="75" x14ac:dyDescent="0.2">
      <c r="A80" s="2" t="s">
        <v>28</v>
      </c>
      <c r="B80" s="3" t="s">
        <v>127</v>
      </c>
      <c r="C80" s="3" t="s">
        <v>308</v>
      </c>
      <c r="D80" s="3" t="s">
        <v>305</v>
      </c>
      <c r="E80" s="3" t="s">
        <v>65</v>
      </c>
      <c r="F80" s="4">
        <v>60</v>
      </c>
      <c r="G80" s="5">
        <v>325.95</v>
      </c>
      <c r="H80" s="9">
        <f>G80*0.15</f>
        <v>48.892499999999998</v>
      </c>
      <c r="I80" s="10">
        <f>G80*0.25</f>
        <v>81.487499999999997</v>
      </c>
      <c r="J80" s="10">
        <f>G80+(G80*0.15)+(G80*0.25)</f>
        <v>456.33</v>
      </c>
      <c r="K80" s="10">
        <f t="shared" si="8"/>
        <v>501.96300000000002</v>
      </c>
      <c r="L80" s="6"/>
      <c r="M80" s="3" t="s">
        <v>128</v>
      </c>
      <c r="N80" s="6" t="s">
        <v>306</v>
      </c>
      <c r="O80" s="7" t="s">
        <v>309</v>
      </c>
    </row>
    <row r="81" spans="1:15" ht="75" x14ac:dyDescent="0.2">
      <c r="A81" s="2" t="s">
        <v>28</v>
      </c>
      <c r="B81" s="3" t="s">
        <v>127</v>
      </c>
      <c r="C81" s="3" t="s">
        <v>304</v>
      </c>
      <c r="D81" s="3" t="s">
        <v>305</v>
      </c>
      <c r="E81" s="3" t="s">
        <v>65</v>
      </c>
      <c r="F81" s="4">
        <v>90</v>
      </c>
      <c r="G81" s="5">
        <v>527</v>
      </c>
      <c r="H81" s="9">
        <f>G81*0.12</f>
        <v>63.239999999999995</v>
      </c>
      <c r="I81" s="10">
        <f>G81*0.18</f>
        <v>94.86</v>
      </c>
      <c r="J81" s="10">
        <f>G81+(G81*0.12)+(G81*0.18)</f>
        <v>685.1</v>
      </c>
      <c r="K81" s="10">
        <f t="shared" si="8"/>
        <v>753.61000000000013</v>
      </c>
      <c r="L81" s="6"/>
      <c r="M81" s="3" t="s">
        <v>128</v>
      </c>
      <c r="N81" s="6" t="s">
        <v>306</v>
      </c>
      <c r="O81" s="7" t="s">
        <v>307</v>
      </c>
    </row>
    <row r="82" spans="1:15" ht="60" x14ac:dyDescent="0.2">
      <c r="A82" s="2" t="s">
        <v>27</v>
      </c>
      <c r="B82" s="3" t="s">
        <v>27</v>
      </c>
      <c r="C82" s="3" t="s">
        <v>110</v>
      </c>
      <c r="D82" s="3" t="s">
        <v>121</v>
      </c>
      <c r="E82" s="3" t="s">
        <v>80</v>
      </c>
      <c r="F82" s="4">
        <v>5</v>
      </c>
      <c r="G82" s="5">
        <v>48.06</v>
      </c>
      <c r="H82" s="11">
        <f>G82*0.18</f>
        <v>8.6508000000000003</v>
      </c>
      <c r="I82" s="10">
        <f>G82*0.31</f>
        <v>14.8986</v>
      </c>
      <c r="J82" s="10">
        <f>G82+(G82*0.18)+(G82*0.31)</f>
        <v>71.609400000000008</v>
      </c>
      <c r="K82" s="10">
        <f t="shared" si="8"/>
        <v>78.770340000000019</v>
      </c>
      <c r="L82" s="6"/>
      <c r="M82" s="3" t="s">
        <v>29</v>
      </c>
      <c r="N82" s="6" t="s">
        <v>284</v>
      </c>
      <c r="O82" s="7" t="s">
        <v>42</v>
      </c>
    </row>
    <row r="83" spans="1:15" ht="75" x14ac:dyDescent="0.2">
      <c r="A83" s="2" t="s">
        <v>47</v>
      </c>
      <c r="B83" s="3" t="s">
        <v>134</v>
      </c>
      <c r="C83" s="3" t="s">
        <v>135</v>
      </c>
      <c r="D83" s="3" t="s">
        <v>136</v>
      </c>
      <c r="E83" s="3" t="s">
        <v>137</v>
      </c>
      <c r="F83" s="4">
        <v>1</v>
      </c>
      <c r="G83" s="5">
        <v>1110.46</v>
      </c>
      <c r="H83" s="9">
        <f>G83*0.12</f>
        <v>133.2552</v>
      </c>
      <c r="I83" s="10">
        <f>G83*0.18</f>
        <v>199.8828</v>
      </c>
      <c r="J83" s="10">
        <f>G83+(G83*0.12)+(G83*0.18)</f>
        <v>1443.5980000000002</v>
      </c>
      <c r="K83" s="10">
        <f t="shared" si="8"/>
        <v>1587.9578000000004</v>
      </c>
      <c r="L83" s="6"/>
      <c r="M83" s="3" t="s">
        <v>138</v>
      </c>
      <c r="N83" s="6" t="s">
        <v>139</v>
      </c>
      <c r="O83" s="7" t="s">
        <v>140</v>
      </c>
    </row>
    <row r="84" spans="1:15" ht="75" x14ac:dyDescent="0.2">
      <c r="A84" s="2" t="s">
        <v>30</v>
      </c>
      <c r="B84" s="3" t="s">
        <v>30</v>
      </c>
      <c r="C84" s="3" t="s">
        <v>328</v>
      </c>
      <c r="D84" s="3" t="s">
        <v>118</v>
      </c>
      <c r="E84" s="3" t="s">
        <v>76</v>
      </c>
      <c r="F84" s="4">
        <v>50</v>
      </c>
      <c r="G84" s="5">
        <v>334.95</v>
      </c>
      <c r="H84" s="9">
        <f>G84*0.15</f>
        <v>50.2425</v>
      </c>
      <c r="I84" s="10">
        <f>G84*0.25</f>
        <v>83.737499999999997</v>
      </c>
      <c r="J84" s="10">
        <f>G84+(G84*0.15)+(G84*0.25)</f>
        <v>468.93</v>
      </c>
      <c r="K84" s="10">
        <f t="shared" si="8"/>
        <v>515.82300000000009</v>
      </c>
      <c r="L84" s="6"/>
      <c r="M84" s="3" t="s">
        <v>329</v>
      </c>
      <c r="N84" s="6" t="s">
        <v>330</v>
      </c>
      <c r="O84" s="7" t="s">
        <v>331</v>
      </c>
    </row>
    <row r="85" spans="1:15" ht="60" x14ac:dyDescent="0.2">
      <c r="A85" s="2" t="s">
        <v>31</v>
      </c>
      <c r="B85" s="3" t="s">
        <v>278</v>
      </c>
      <c r="C85" s="3" t="s">
        <v>234</v>
      </c>
      <c r="D85" s="3" t="s">
        <v>279</v>
      </c>
      <c r="E85" s="3" t="s">
        <v>78</v>
      </c>
      <c r="F85" s="4">
        <v>5</v>
      </c>
      <c r="G85" s="5">
        <v>749.05</v>
      </c>
      <c r="H85" s="9">
        <f>G85*0.12</f>
        <v>89.885999999999996</v>
      </c>
      <c r="I85" s="10">
        <f>G85*0.18</f>
        <v>134.82899999999998</v>
      </c>
      <c r="J85" s="10">
        <f>G85+(G85*0.12)+(G85*0.18)</f>
        <v>973.76499999999987</v>
      </c>
      <c r="K85" s="10">
        <f t="shared" si="8"/>
        <v>1071.1415</v>
      </c>
      <c r="L85" s="6"/>
      <c r="M85" s="3" t="s">
        <v>280</v>
      </c>
      <c r="N85" s="6" t="s">
        <v>281</v>
      </c>
      <c r="O85" s="7" t="s">
        <v>283</v>
      </c>
    </row>
    <row r="86" spans="1:15" ht="60" x14ac:dyDescent="0.2">
      <c r="A86" s="2" t="s">
        <v>31</v>
      </c>
      <c r="B86" s="3" t="s">
        <v>278</v>
      </c>
      <c r="C86" s="3" t="s">
        <v>88</v>
      </c>
      <c r="D86" s="3" t="s">
        <v>279</v>
      </c>
      <c r="E86" s="3" t="s">
        <v>78</v>
      </c>
      <c r="F86" s="4">
        <v>10</v>
      </c>
      <c r="G86" s="5">
        <v>1014.43</v>
      </c>
      <c r="H86" s="9">
        <f>G86*0.12</f>
        <v>121.73159999999999</v>
      </c>
      <c r="I86" s="10">
        <f>G86*0.18</f>
        <v>182.59739999999999</v>
      </c>
      <c r="J86" s="10">
        <f>G86+(G86*0.12)+(G86*0.18)</f>
        <v>1318.759</v>
      </c>
      <c r="K86" s="10">
        <f t="shared" si="8"/>
        <v>1450.6349000000002</v>
      </c>
      <c r="L86" s="6"/>
      <c r="M86" s="3" t="s">
        <v>280</v>
      </c>
      <c r="N86" s="6" t="s">
        <v>281</v>
      </c>
      <c r="O86" s="7" t="s">
        <v>282</v>
      </c>
    </row>
    <row r="87" spans="1:15" ht="60" x14ac:dyDescent="0.2">
      <c r="A87" s="2" t="s">
        <v>39</v>
      </c>
      <c r="B87" s="3" t="s">
        <v>233</v>
      </c>
      <c r="C87" s="3" t="s">
        <v>234</v>
      </c>
      <c r="D87" s="3" t="s">
        <v>235</v>
      </c>
      <c r="E87" s="3" t="s">
        <v>75</v>
      </c>
      <c r="F87" s="4">
        <v>5</v>
      </c>
      <c r="G87" s="5">
        <v>485.52</v>
      </c>
      <c r="H87" s="9">
        <f>G87*0.15</f>
        <v>72.827999999999989</v>
      </c>
      <c r="I87" s="10">
        <f>G87*0.25</f>
        <v>121.38</v>
      </c>
      <c r="J87" s="10">
        <f>G87+(G87*0.15)+(G87*0.25)</f>
        <v>679.72799999999995</v>
      </c>
      <c r="K87" s="10">
        <f t="shared" si="8"/>
        <v>747.70079999999996</v>
      </c>
      <c r="L87" s="6"/>
      <c r="M87" s="3" t="s">
        <v>236</v>
      </c>
      <c r="N87" s="6" t="s">
        <v>237</v>
      </c>
      <c r="O87" s="7" t="s">
        <v>238</v>
      </c>
    </row>
    <row r="88" spans="1:15" ht="45" x14ac:dyDescent="0.2">
      <c r="A88" s="2" t="s">
        <v>32</v>
      </c>
      <c r="B88" s="3" t="s">
        <v>32</v>
      </c>
      <c r="C88" s="3" t="s">
        <v>131</v>
      </c>
      <c r="D88" s="3" t="s">
        <v>116</v>
      </c>
      <c r="E88" s="3" t="s">
        <v>108</v>
      </c>
      <c r="F88" s="4">
        <v>5</v>
      </c>
      <c r="G88" s="5">
        <v>1045.8599999999999</v>
      </c>
      <c r="H88" s="9">
        <f>G88*0.12</f>
        <v>125.50319999999998</v>
      </c>
      <c r="I88" s="10">
        <f>G88*0.18</f>
        <v>188.25479999999999</v>
      </c>
      <c r="J88" s="10">
        <f>G88+(G88*0.12)+(G88*0.18)</f>
        <v>1359.6179999999997</v>
      </c>
      <c r="K88" s="10">
        <f t="shared" si="8"/>
        <v>1495.5797999999998</v>
      </c>
      <c r="L88" s="6"/>
      <c r="M88" s="3" t="s">
        <v>252</v>
      </c>
      <c r="N88" s="6" t="s">
        <v>253</v>
      </c>
      <c r="O88" s="7" t="s">
        <v>254</v>
      </c>
    </row>
    <row r="89" spans="1:15" ht="45" x14ac:dyDescent="0.2">
      <c r="A89" s="2" t="s">
        <v>32</v>
      </c>
      <c r="B89" s="3" t="s">
        <v>32</v>
      </c>
      <c r="C89" s="3" t="s">
        <v>130</v>
      </c>
      <c r="D89" s="3" t="s">
        <v>116</v>
      </c>
      <c r="E89" s="3" t="s">
        <v>108</v>
      </c>
      <c r="F89" s="4">
        <v>10</v>
      </c>
      <c r="G89" s="5">
        <v>2091.71</v>
      </c>
      <c r="H89" s="9">
        <f>G89*0.12</f>
        <v>251.0052</v>
      </c>
      <c r="I89" s="10">
        <f>G89*0.18</f>
        <v>376.50779999999997</v>
      </c>
      <c r="J89" s="10">
        <f>G89+(G89*0.12)+(G89*0.18)</f>
        <v>2719.223</v>
      </c>
      <c r="K89" s="10">
        <f t="shared" si="8"/>
        <v>2991.1453000000001</v>
      </c>
      <c r="L89" s="6"/>
      <c r="M89" s="3" t="s">
        <v>252</v>
      </c>
      <c r="N89" s="6" t="s">
        <v>253</v>
      </c>
      <c r="O89" s="7" t="s">
        <v>256</v>
      </c>
    </row>
    <row r="90" spans="1:15" ht="45" x14ac:dyDescent="0.2">
      <c r="A90" s="2" t="s">
        <v>32</v>
      </c>
      <c r="B90" s="3" t="s">
        <v>32</v>
      </c>
      <c r="C90" s="3" t="s">
        <v>129</v>
      </c>
      <c r="D90" s="3" t="s">
        <v>116</v>
      </c>
      <c r="E90" s="3" t="s">
        <v>108</v>
      </c>
      <c r="F90" s="4">
        <v>20</v>
      </c>
      <c r="G90" s="5">
        <v>4183.43</v>
      </c>
      <c r="H90" s="9">
        <f>G90*0.12</f>
        <v>502.01160000000004</v>
      </c>
      <c r="I90" s="10">
        <f>G90*0.18</f>
        <v>753.01740000000007</v>
      </c>
      <c r="J90" s="10">
        <f>G90+(G90*0.12)+(G90*0.18)</f>
        <v>5438.4589999999998</v>
      </c>
      <c r="K90" s="10">
        <f t="shared" si="8"/>
        <v>5982.3049000000001</v>
      </c>
      <c r="L90" s="6"/>
      <c r="M90" s="3" t="s">
        <v>252</v>
      </c>
      <c r="N90" s="6" t="s">
        <v>253</v>
      </c>
      <c r="O90" s="7" t="s">
        <v>255</v>
      </c>
    </row>
    <row r="91" spans="1:15" ht="60" x14ac:dyDescent="0.2">
      <c r="A91" s="2" t="s">
        <v>39</v>
      </c>
      <c r="B91" s="3" t="s">
        <v>332</v>
      </c>
      <c r="C91" s="3" t="s">
        <v>333</v>
      </c>
      <c r="D91" s="3" t="s">
        <v>334</v>
      </c>
      <c r="E91" s="3" t="s">
        <v>75</v>
      </c>
      <c r="F91" s="4">
        <v>10</v>
      </c>
      <c r="G91" s="5">
        <v>929.06</v>
      </c>
      <c r="H91" s="9">
        <f>G91*0.12</f>
        <v>111.48719999999999</v>
      </c>
      <c r="I91" s="10">
        <f>G91*0.18</f>
        <v>167.23079999999999</v>
      </c>
      <c r="J91" s="10">
        <f>G91+(G91*0.12)+(G91*0.18)</f>
        <v>1207.778</v>
      </c>
      <c r="K91" s="10">
        <f t="shared" si="8"/>
        <v>1328.5558000000001</v>
      </c>
      <c r="L91" s="6"/>
      <c r="M91" s="3" t="s">
        <v>335</v>
      </c>
      <c r="N91" s="6" t="s">
        <v>336</v>
      </c>
      <c r="O91" s="7" t="s">
        <v>337</v>
      </c>
    </row>
    <row r="92" spans="1:15" ht="60" x14ac:dyDescent="0.2">
      <c r="A92" s="2" t="s">
        <v>51</v>
      </c>
      <c r="B92" s="3" t="s">
        <v>52</v>
      </c>
      <c r="C92" s="3" t="s">
        <v>285</v>
      </c>
      <c r="D92" s="3" t="s">
        <v>117</v>
      </c>
      <c r="E92" s="3"/>
      <c r="F92" s="4">
        <v>1</v>
      </c>
      <c r="G92" s="5">
        <v>157063.54999999999</v>
      </c>
      <c r="H92" s="9">
        <f>G92*0.12</f>
        <v>18847.625999999997</v>
      </c>
      <c r="I92" s="10">
        <f>G92*0.18</f>
        <v>28271.438999999998</v>
      </c>
      <c r="J92" s="10">
        <f>G92+(G92*0.12)+(G92*0.18)</f>
        <v>204182.61499999999</v>
      </c>
      <c r="K92" s="10">
        <f t="shared" si="8"/>
        <v>224600.87650000001</v>
      </c>
      <c r="L92" s="6"/>
      <c r="M92" s="3" t="s">
        <v>53</v>
      </c>
      <c r="N92" s="6" t="s">
        <v>303</v>
      </c>
      <c r="O92" s="7" t="s">
        <v>54</v>
      </c>
    </row>
    <row r="93" spans="1:15" ht="105" x14ac:dyDescent="0.2">
      <c r="A93" s="2" t="s">
        <v>77</v>
      </c>
      <c r="B93" s="3" t="s">
        <v>48</v>
      </c>
      <c r="C93" s="3" t="s">
        <v>260</v>
      </c>
      <c r="D93" s="3" t="s">
        <v>261</v>
      </c>
      <c r="E93" s="3" t="s">
        <v>57</v>
      </c>
      <c r="F93" s="4">
        <v>10</v>
      </c>
      <c r="G93" s="5">
        <v>349.53</v>
      </c>
      <c r="H93" s="9">
        <f>G93*0.15</f>
        <v>52.429499999999997</v>
      </c>
      <c r="I93" s="10">
        <f>G93*0.25</f>
        <v>87.382499999999993</v>
      </c>
      <c r="J93" s="10">
        <f>G93+(G93*0.15)+(G93*0.25)</f>
        <v>489.34199999999998</v>
      </c>
      <c r="K93" s="10">
        <f t="shared" si="8"/>
        <v>538.27620000000002</v>
      </c>
      <c r="L93" s="6"/>
      <c r="M93" s="3" t="s">
        <v>49</v>
      </c>
      <c r="N93" s="6" t="s">
        <v>262</v>
      </c>
      <c r="O93" s="7" t="s">
        <v>263</v>
      </c>
    </row>
    <row r="94" spans="1:15" ht="75" x14ac:dyDescent="0.2">
      <c r="A94" s="2" t="s">
        <v>33</v>
      </c>
      <c r="B94" s="3" t="s">
        <v>33</v>
      </c>
      <c r="C94" s="3" t="s">
        <v>97</v>
      </c>
      <c r="D94" s="3" t="s">
        <v>121</v>
      </c>
      <c r="E94" s="3" t="s">
        <v>60</v>
      </c>
      <c r="F94" s="4">
        <v>5</v>
      </c>
      <c r="G94" s="5">
        <v>29.78</v>
      </c>
      <c r="H94" s="11">
        <f>G94*0.18</f>
        <v>5.3604000000000003</v>
      </c>
      <c r="I94" s="10">
        <f>G94*0.31</f>
        <v>9.2317999999999998</v>
      </c>
      <c r="J94" s="10">
        <f>G94+(G94*0.18)+(G94*0.31)</f>
        <v>44.372199999999999</v>
      </c>
      <c r="K94" s="10">
        <f t="shared" si="8"/>
        <v>48.809420000000003</v>
      </c>
      <c r="L94" s="6"/>
      <c r="M94" s="3" t="s">
        <v>98</v>
      </c>
      <c r="N94" s="6" t="s">
        <v>246</v>
      </c>
      <c r="O94" s="7" t="s">
        <v>99</v>
      </c>
    </row>
    <row r="95" spans="1:15" ht="60" x14ac:dyDescent="0.2">
      <c r="A95" s="2" t="s">
        <v>34</v>
      </c>
      <c r="B95" s="3" t="s">
        <v>34</v>
      </c>
      <c r="C95" s="3" t="s">
        <v>124</v>
      </c>
      <c r="D95" s="3" t="s">
        <v>109</v>
      </c>
      <c r="E95" s="3" t="s">
        <v>62</v>
      </c>
      <c r="F95" s="4">
        <v>1</v>
      </c>
      <c r="G95" s="5">
        <v>73.69</v>
      </c>
      <c r="H95" s="9">
        <f>G95*0.15</f>
        <v>11.0535</v>
      </c>
      <c r="I95" s="10">
        <f>G95*0.25</f>
        <v>18.422499999999999</v>
      </c>
      <c r="J95" s="10">
        <f>G95+(G95*0.15)+(G95*0.25)</f>
        <v>103.166</v>
      </c>
      <c r="K95" s="10">
        <f t="shared" si="8"/>
        <v>113.48260000000001</v>
      </c>
      <c r="L95" s="6"/>
      <c r="M95" s="3" t="s">
        <v>362</v>
      </c>
      <c r="N95" s="6" t="s">
        <v>363</v>
      </c>
      <c r="O95" s="7" t="s">
        <v>365</v>
      </c>
    </row>
    <row r="96" spans="1:15" ht="60" x14ac:dyDescent="0.2">
      <c r="A96" s="2" t="s">
        <v>34</v>
      </c>
      <c r="B96" s="3" t="s">
        <v>34</v>
      </c>
      <c r="C96" s="3" t="s">
        <v>83</v>
      </c>
      <c r="D96" s="3" t="s">
        <v>109</v>
      </c>
      <c r="E96" s="3" t="s">
        <v>62</v>
      </c>
      <c r="F96" s="4">
        <v>1</v>
      </c>
      <c r="G96" s="5">
        <v>147.38</v>
      </c>
      <c r="H96" s="9">
        <f>G96*0.15</f>
        <v>22.106999999999999</v>
      </c>
      <c r="I96" s="10">
        <f>G96*0.25</f>
        <v>36.844999999999999</v>
      </c>
      <c r="J96" s="10">
        <f>G96+(G96*0.15)+(G96*0.25)</f>
        <v>206.33199999999999</v>
      </c>
      <c r="K96" s="10">
        <f t="shared" si="8"/>
        <v>226.96520000000001</v>
      </c>
      <c r="L96" s="6"/>
      <c r="M96" s="3" t="s">
        <v>362</v>
      </c>
      <c r="N96" s="6" t="s">
        <v>363</v>
      </c>
      <c r="O96" s="7" t="s">
        <v>364</v>
      </c>
    </row>
    <row r="97" spans="1:15" ht="60" x14ac:dyDescent="0.2">
      <c r="A97" s="2" t="s">
        <v>35</v>
      </c>
      <c r="B97" s="3" t="s">
        <v>45</v>
      </c>
      <c r="C97" s="3" t="s">
        <v>86</v>
      </c>
      <c r="D97" s="3" t="s">
        <v>89</v>
      </c>
      <c r="E97" s="3" t="s">
        <v>61</v>
      </c>
      <c r="F97" s="4">
        <v>40</v>
      </c>
      <c r="G97" s="5">
        <v>24.34</v>
      </c>
      <c r="H97" s="11">
        <f>G97*0.18</f>
        <v>4.3811999999999998</v>
      </c>
      <c r="I97" s="10">
        <f>G97*0.31</f>
        <v>7.5453999999999999</v>
      </c>
      <c r="J97" s="10">
        <f>G97+(G97*0.18)+(G97*0.31)</f>
        <v>36.266599999999997</v>
      </c>
      <c r="K97" s="10">
        <f t="shared" si="8"/>
        <v>39.893259999999998</v>
      </c>
      <c r="L97" s="6"/>
      <c r="M97" s="3" t="s">
        <v>46</v>
      </c>
      <c r="N97" s="6" t="s">
        <v>147</v>
      </c>
      <c r="O97" s="7" t="s">
        <v>148</v>
      </c>
    </row>
    <row r="98" spans="1:15" ht="60" x14ac:dyDescent="0.2">
      <c r="A98" s="2" t="s">
        <v>35</v>
      </c>
      <c r="B98" s="3" t="s">
        <v>45</v>
      </c>
      <c r="C98" s="3" t="s">
        <v>66</v>
      </c>
      <c r="D98" s="3" t="s">
        <v>89</v>
      </c>
      <c r="E98" s="3" t="s">
        <v>61</v>
      </c>
      <c r="F98" s="4">
        <v>50</v>
      </c>
      <c r="G98" s="5">
        <v>30.43</v>
      </c>
      <c r="H98" s="11">
        <f>G98*0.18</f>
        <v>5.4773999999999994</v>
      </c>
      <c r="I98" s="10">
        <f>G98*0.31</f>
        <v>9.4332999999999991</v>
      </c>
      <c r="J98" s="10">
        <f>G98+(G98*0.18)+(G98*0.31)</f>
        <v>45.340699999999998</v>
      </c>
      <c r="K98" s="10">
        <f t="shared" si="8"/>
        <v>49.874770000000005</v>
      </c>
      <c r="L98" s="6"/>
      <c r="M98" s="3" t="s">
        <v>46</v>
      </c>
      <c r="N98" s="6" t="s">
        <v>147</v>
      </c>
      <c r="O98" s="7" t="s">
        <v>149</v>
      </c>
    </row>
    <row r="99" spans="1:15" ht="45" x14ac:dyDescent="0.2">
      <c r="A99" s="2" t="s">
        <v>35</v>
      </c>
      <c r="B99" s="3" t="s">
        <v>45</v>
      </c>
      <c r="C99" s="3" t="s">
        <v>150</v>
      </c>
      <c r="D99" s="3" t="s">
        <v>89</v>
      </c>
      <c r="E99" s="3" t="s">
        <v>61</v>
      </c>
      <c r="F99" s="4">
        <v>60</v>
      </c>
      <c r="G99" s="5">
        <v>36.51</v>
      </c>
      <c r="H99" s="11">
        <f>G99*0.18</f>
        <v>6.5717999999999996</v>
      </c>
      <c r="I99" s="10">
        <f>G99*0.31</f>
        <v>11.318099999999999</v>
      </c>
      <c r="J99" s="10">
        <f>G99+(G99*0.18)+(G99*0.31)</f>
        <v>54.399900000000002</v>
      </c>
      <c r="K99" s="10">
        <f t="shared" si="8"/>
        <v>59.839890000000004</v>
      </c>
      <c r="L99" s="6"/>
      <c r="M99" s="3" t="s">
        <v>46</v>
      </c>
      <c r="N99" s="6" t="s">
        <v>147</v>
      </c>
      <c r="O99" s="7" t="s">
        <v>151</v>
      </c>
    </row>
    <row r="100" spans="1:15" ht="45" x14ac:dyDescent="0.2">
      <c r="A100" s="2" t="s">
        <v>35</v>
      </c>
      <c r="B100" s="3" t="s">
        <v>45</v>
      </c>
      <c r="C100" s="3" t="s">
        <v>79</v>
      </c>
      <c r="D100" s="3" t="s">
        <v>89</v>
      </c>
      <c r="E100" s="3" t="s">
        <v>61</v>
      </c>
      <c r="F100" s="4">
        <v>100</v>
      </c>
      <c r="G100" s="5">
        <v>60.85</v>
      </c>
      <c r="H100" s="9">
        <f>G100*0.15</f>
        <v>9.1274999999999995</v>
      </c>
      <c r="I100" s="10">
        <f>G100*0.25</f>
        <v>15.2125</v>
      </c>
      <c r="J100" s="10">
        <f>G100+(G100*0.15)+(G100*0.25)</f>
        <v>85.190000000000012</v>
      </c>
      <c r="K100" s="10">
        <f t="shared" ref="K100:K131" si="9">J100*1.1</f>
        <v>93.709000000000017</v>
      </c>
      <c r="L100" s="6"/>
      <c r="M100" s="3" t="s">
        <v>46</v>
      </c>
      <c r="N100" s="6" t="s">
        <v>147</v>
      </c>
      <c r="O100" s="7" t="s">
        <v>152</v>
      </c>
    </row>
  </sheetData>
  <mergeCells count="1">
    <mergeCell ref="A1:O1"/>
  </mergeCells>
  <pageMargins left="0.7" right="0.7" top="0.75" bottom="0.75" header="0.3" footer="0.3"/>
  <pageSetup paperSize="9" scale="5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01.01-19.01.2020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2020-01-19T14:37:07Z</dcterms:created>
  <dcterms:modified xsi:type="dcterms:W3CDTF">2020-01-21T13:53:50Z</dcterms:modified>
</cp:coreProperties>
</file>