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525"/>
  </bookViews>
  <sheets>
    <sheet name="Реестр цен 11-20.12.19" sheetId="4" r:id="rId1"/>
  </sheets>
  <definedNames>
    <definedName name="_xlnm._FilterDatabase" localSheetId="0" hidden="1">'Реестр цен 11-20.12.19'!$A$3:$O$182</definedName>
  </definedNames>
  <calcPr calcId="191029"/>
  <fileRecoveryPr autoRecover="0"/>
</workbook>
</file>

<file path=xl/calcChain.xml><?xml version="1.0" encoding="utf-8"?>
<calcChain xmlns="http://schemas.openxmlformats.org/spreadsheetml/2006/main">
  <c r="H94" i="4" l="1"/>
  <c r="I94" i="4"/>
  <c r="J94" i="4"/>
  <c r="K94" i="4"/>
  <c r="H180" i="4"/>
  <c r="I180" i="4"/>
  <c r="J180" i="4"/>
  <c r="K180" i="4"/>
  <c r="H84" i="4"/>
  <c r="I84" i="4"/>
  <c r="J84" i="4"/>
  <c r="K84" i="4"/>
  <c r="H7" i="4"/>
  <c r="I7" i="4"/>
  <c r="J7" i="4"/>
  <c r="K7" i="4"/>
  <c r="H159" i="4"/>
  <c r="I159" i="4"/>
  <c r="J159" i="4"/>
  <c r="K159" i="4"/>
  <c r="H160" i="4"/>
  <c r="I160" i="4"/>
  <c r="J160" i="4"/>
  <c r="K160" i="4"/>
  <c r="H161" i="4"/>
  <c r="I161" i="4"/>
  <c r="J161" i="4"/>
  <c r="K161" i="4"/>
  <c r="H162" i="4"/>
  <c r="I162" i="4"/>
  <c r="J162" i="4"/>
  <c r="K162" i="4"/>
  <c r="H71" i="4"/>
  <c r="I71" i="4"/>
  <c r="J71" i="4"/>
  <c r="K71" i="4"/>
  <c r="H60" i="4"/>
  <c r="I60" i="4"/>
  <c r="J60" i="4"/>
  <c r="K60" i="4"/>
  <c r="H95" i="4"/>
  <c r="I95" i="4"/>
  <c r="J95" i="4"/>
  <c r="K95" i="4"/>
  <c r="H85" i="4"/>
  <c r="I85" i="4"/>
  <c r="J85" i="4"/>
  <c r="K85" i="4"/>
  <c r="H176" i="4"/>
  <c r="I176" i="4"/>
  <c r="J176" i="4"/>
  <c r="K176" i="4"/>
  <c r="H96" i="4"/>
  <c r="I96" i="4"/>
  <c r="J96" i="4"/>
  <c r="K96" i="4"/>
  <c r="H135" i="4"/>
  <c r="I135" i="4"/>
  <c r="J135" i="4"/>
  <c r="K135" i="4"/>
  <c r="H136" i="4"/>
  <c r="I136" i="4"/>
  <c r="J136" i="4"/>
  <c r="K136" i="4"/>
  <c r="H148" i="4"/>
  <c r="I148" i="4"/>
  <c r="J148" i="4"/>
  <c r="K148" i="4"/>
  <c r="H40" i="4"/>
  <c r="I40" i="4"/>
  <c r="J40" i="4"/>
  <c r="K40" i="4"/>
  <c r="H41" i="4"/>
  <c r="I41" i="4"/>
  <c r="J41" i="4"/>
  <c r="K41" i="4"/>
  <c r="H72" i="4"/>
  <c r="I72" i="4"/>
  <c r="J72" i="4"/>
  <c r="K72" i="4"/>
  <c r="H163" i="4"/>
  <c r="I163" i="4"/>
  <c r="J163" i="4"/>
  <c r="K163" i="4"/>
  <c r="H164" i="4"/>
  <c r="I164" i="4"/>
  <c r="J164" i="4"/>
  <c r="K164" i="4"/>
  <c r="H165" i="4"/>
  <c r="I165" i="4"/>
  <c r="J165" i="4"/>
  <c r="K165" i="4"/>
  <c r="H166" i="4"/>
  <c r="I166" i="4"/>
  <c r="J166" i="4"/>
  <c r="K166" i="4"/>
  <c r="H42" i="4"/>
  <c r="I42" i="4"/>
  <c r="J42" i="4"/>
  <c r="K42" i="4"/>
  <c r="H43" i="4"/>
  <c r="I43" i="4"/>
  <c r="J43" i="4"/>
  <c r="K43" i="4"/>
  <c r="H73" i="4"/>
  <c r="I73" i="4"/>
  <c r="J73" i="4"/>
  <c r="K73" i="4"/>
  <c r="H177" i="4"/>
  <c r="I177" i="4"/>
  <c r="J177" i="4"/>
  <c r="K177" i="4"/>
  <c r="H137" i="4"/>
  <c r="I137" i="4"/>
  <c r="J137" i="4"/>
  <c r="K137" i="4"/>
  <c r="H138" i="4"/>
  <c r="I138" i="4"/>
  <c r="J138" i="4"/>
  <c r="K138" i="4"/>
  <c r="H44" i="4"/>
  <c r="I44" i="4"/>
  <c r="J44" i="4"/>
  <c r="K44" i="4"/>
  <c r="H45" i="4"/>
  <c r="I45" i="4"/>
  <c r="J45" i="4"/>
  <c r="K45" i="4"/>
  <c r="H139" i="4"/>
  <c r="I139" i="4"/>
  <c r="J139" i="4"/>
  <c r="K139" i="4"/>
  <c r="H140" i="4"/>
  <c r="I140" i="4"/>
  <c r="J140" i="4"/>
  <c r="K140" i="4"/>
  <c r="H74" i="4"/>
  <c r="I74" i="4"/>
  <c r="J74" i="4"/>
  <c r="K74" i="4"/>
  <c r="H68" i="4"/>
  <c r="I68" i="4"/>
  <c r="J68" i="4"/>
  <c r="K68" i="4"/>
  <c r="H78" i="4"/>
  <c r="I78" i="4"/>
  <c r="J78" i="4"/>
  <c r="K78" i="4"/>
  <c r="H129" i="4"/>
  <c r="I129" i="4"/>
  <c r="J129" i="4"/>
  <c r="K129" i="4"/>
  <c r="H61" i="4"/>
  <c r="I61" i="4"/>
  <c r="J61" i="4"/>
  <c r="K61" i="4"/>
  <c r="H167" i="4"/>
  <c r="I167" i="4"/>
  <c r="J167" i="4"/>
  <c r="K167" i="4"/>
  <c r="H168" i="4"/>
  <c r="I168" i="4"/>
  <c r="J168" i="4"/>
  <c r="K168" i="4"/>
  <c r="H178" i="4"/>
  <c r="I178" i="4"/>
  <c r="J178" i="4"/>
  <c r="K178" i="4"/>
  <c r="H123" i="4"/>
  <c r="I123" i="4"/>
  <c r="J123" i="4"/>
  <c r="K123" i="4"/>
  <c r="H141" i="4"/>
  <c r="I141" i="4"/>
  <c r="J141" i="4"/>
  <c r="K141" i="4"/>
  <c r="H142" i="4"/>
  <c r="I142" i="4"/>
  <c r="J142" i="4"/>
  <c r="K142" i="4"/>
  <c r="H169" i="4"/>
  <c r="I169" i="4"/>
  <c r="J169" i="4"/>
  <c r="K169" i="4"/>
  <c r="H131" i="4"/>
  <c r="I131" i="4"/>
  <c r="J131" i="4"/>
  <c r="K131" i="4"/>
  <c r="H172" i="4"/>
  <c r="I172" i="4"/>
  <c r="J172" i="4"/>
  <c r="K172" i="4"/>
  <c r="H173" i="4"/>
  <c r="I173" i="4"/>
  <c r="J173" i="4"/>
  <c r="K173" i="4"/>
  <c r="H143" i="4"/>
  <c r="I143" i="4"/>
  <c r="J143" i="4"/>
  <c r="K143" i="4"/>
  <c r="H144" i="4"/>
  <c r="I144" i="4"/>
  <c r="J144" i="4"/>
  <c r="K144" i="4"/>
  <c r="H97" i="4"/>
  <c r="I97" i="4"/>
  <c r="J97" i="4"/>
  <c r="K97" i="4"/>
  <c r="H130" i="4"/>
  <c r="I130" i="4"/>
  <c r="J130" i="4"/>
  <c r="K130" i="4"/>
  <c r="H132" i="4"/>
  <c r="I132" i="4"/>
  <c r="J132" i="4"/>
  <c r="K132" i="4"/>
  <c r="H147" i="4"/>
  <c r="I147" i="4"/>
  <c r="J147" i="4"/>
  <c r="K147" i="4"/>
  <c r="H145" i="4"/>
  <c r="I145" i="4"/>
  <c r="J145" i="4"/>
  <c r="K145" i="4"/>
  <c r="H146" i="4"/>
  <c r="I146" i="4"/>
  <c r="J146" i="4"/>
  <c r="K146" i="4"/>
  <c r="H170" i="4"/>
  <c r="I170" i="4"/>
  <c r="J170" i="4"/>
  <c r="K170" i="4"/>
  <c r="H62" i="4"/>
  <c r="I62" i="4"/>
  <c r="J62" i="4"/>
  <c r="K62" i="4"/>
  <c r="H133" i="4"/>
  <c r="I133" i="4"/>
  <c r="J133" i="4"/>
  <c r="K133" i="4"/>
  <c r="H124" i="4"/>
  <c r="I124" i="4"/>
  <c r="J124" i="4"/>
  <c r="K124" i="4"/>
  <c r="H98" i="4"/>
  <c r="I98" i="4"/>
  <c r="J98" i="4"/>
  <c r="K98" i="4"/>
  <c r="H46" i="4"/>
  <c r="I46" i="4"/>
  <c r="J46" i="4"/>
  <c r="K46" i="4"/>
  <c r="H47" i="4"/>
  <c r="I47" i="4"/>
  <c r="J47" i="4"/>
  <c r="K47" i="4"/>
  <c r="H171" i="4"/>
  <c r="I171" i="4"/>
  <c r="J171" i="4"/>
  <c r="K171" i="4"/>
  <c r="H63" i="4"/>
  <c r="I63" i="4"/>
  <c r="J63" i="4"/>
  <c r="K63" i="4"/>
  <c r="H48" i="4"/>
  <c r="I48" i="4"/>
  <c r="J48" i="4"/>
  <c r="K48" i="4"/>
  <c r="H49" i="4"/>
  <c r="I49" i="4"/>
  <c r="J49" i="4"/>
  <c r="K49" i="4"/>
  <c r="H99" i="4"/>
  <c r="I99" i="4"/>
  <c r="J99" i="4"/>
  <c r="K99" i="4"/>
  <c r="H50" i="4"/>
  <c r="I50" i="4"/>
  <c r="J50" i="4"/>
  <c r="K50" i="4"/>
  <c r="H51" i="4"/>
  <c r="I51" i="4"/>
  <c r="J51" i="4"/>
  <c r="K51" i="4"/>
  <c r="H125" i="4"/>
  <c r="I125" i="4"/>
  <c r="J125" i="4"/>
  <c r="K125" i="4"/>
  <c r="H66" i="4"/>
  <c r="I66" i="4"/>
  <c r="J66" i="4"/>
  <c r="K66" i="4"/>
  <c r="H67" i="4"/>
  <c r="I67" i="4"/>
  <c r="J67" i="4"/>
  <c r="K67" i="4"/>
  <c r="H121" i="4"/>
  <c r="I121" i="4"/>
  <c r="J121" i="4"/>
  <c r="K121" i="4"/>
  <c r="H65" i="4"/>
  <c r="I65" i="4"/>
  <c r="J65" i="4"/>
  <c r="K65" i="4"/>
  <c r="H9" i="4"/>
  <c r="I9" i="4"/>
  <c r="J9" i="4"/>
  <c r="K9" i="4"/>
  <c r="H10" i="4"/>
  <c r="I10" i="4"/>
  <c r="J10" i="4"/>
  <c r="K10" i="4"/>
  <c r="J182" i="4"/>
  <c r="K182" i="4"/>
  <c r="I182" i="4"/>
  <c r="H182" i="4"/>
  <c r="H33" i="4"/>
  <c r="I33" i="4"/>
  <c r="J33" i="4"/>
  <c r="K33" i="4"/>
  <c r="H34" i="4"/>
  <c r="I34" i="4"/>
  <c r="J34" i="4"/>
  <c r="K34" i="4"/>
  <c r="H35" i="4"/>
  <c r="I35" i="4"/>
  <c r="J35" i="4"/>
  <c r="K35" i="4"/>
  <c r="H100" i="4"/>
  <c r="I100" i="4"/>
  <c r="J100" i="4"/>
  <c r="K100" i="4"/>
  <c r="H79" i="4"/>
  <c r="I79" i="4"/>
  <c r="J79" i="4"/>
  <c r="K79" i="4"/>
  <c r="H36" i="4"/>
  <c r="I36" i="4"/>
  <c r="J36" i="4"/>
  <c r="K36" i="4"/>
  <c r="H37" i="4"/>
  <c r="I37" i="4"/>
  <c r="J37" i="4"/>
  <c r="K37" i="4"/>
  <c r="H38" i="4"/>
  <c r="I38" i="4"/>
  <c r="J38" i="4"/>
  <c r="K38" i="4"/>
  <c r="H39" i="4"/>
  <c r="I39" i="4"/>
  <c r="J39" i="4"/>
  <c r="K39" i="4"/>
  <c r="H151" i="4"/>
  <c r="I151" i="4"/>
  <c r="J151" i="4"/>
  <c r="K151" i="4"/>
  <c r="H152" i="4"/>
  <c r="I152" i="4"/>
  <c r="J152" i="4"/>
  <c r="K152" i="4"/>
  <c r="H81" i="4"/>
  <c r="I81" i="4"/>
  <c r="J81" i="4"/>
  <c r="K81" i="4"/>
  <c r="H87" i="4"/>
  <c r="I87" i="4"/>
  <c r="J87" i="4"/>
  <c r="K87" i="4"/>
  <c r="H55" i="4"/>
  <c r="I55" i="4"/>
  <c r="J55" i="4"/>
  <c r="K55" i="4"/>
  <c r="H149" i="4"/>
  <c r="I149" i="4"/>
  <c r="J149" i="4"/>
  <c r="K149" i="4"/>
  <c r="H101" i="4"/>
  <c r="I101" i="4"/>
  <c r="J101" i="4"/>
  <c r="K101" i="4"/>
  <c r="H102" i="4"/>
  <c r="I102" i="4"/>
  <c r="J102" i="4"/>
  <c r="K102" i="4"/>
  <c r="H103" i="4"/>
  <c r="I103" i="4"/>
  <c r="J103" i="4"/>
  <c r="K103" i="4"/>
  <c r="H104" i="4"/>
  <c r="I104" i="4"/>
  <c r="J104" i="4"/>
  <c r="K104" i="4"/>
  <c r="H82" i="4"/>
  <c r="I82" i="4"/>
  <c r="J82" i="4"/>
  <c r="K82" i="4"/>
  <c r="H5" i="4"/>
  <c r="I5" i="4"/>
  <c r="J5" i="4"/>
  <c r="K5" i="4"/>
  <c r="H64" i="4"/>
  <c r="I64" i="4"/>
  <c r="J64" i="4"/>
  <c r="K64" i="4"/>
  <c r="H11" i="4"/>
  <c r="I11" i="4"/>
  <c r="J11" i="4"/>
  <c r="K11" i="4"/>
  <c r="H92" i="4"/>
  <c r="I92" i="4"/>
  <c r="J92" i="4"/>
  <c r="K92" i="4"/>
  <c r="H153" i="4"/>
  <c r="I153" i="4"/>
  <c r="J153" i="4"/>
  <c r="K153" i="4"/>
  <c r="H154" i="4"/>
  <c r="I154" i="4"/>
  <c r="J154" i="4"/>
  <c r="K154" i="4"/>
  <c r="H69" i="4"/>
  <c r="I69" i="4"/>
  <c r="J69" i="4"/>
  <c r="K69" i="4"/>
  <c r="H122" i="4"/>
  <c r="I122" i="4"/>
  <c r="J122" i="4"/>
  <c r="K122" i="4"/>
  <c r="H56" i="4"/>
  <c r="I56" i="4"/>
  <c r="J56" i="4"/>
  <c r="K56" i="4"/>
  <c r="H83" i="4"/>
  <c r="I83" i="4"/>
  <c r="J83" i="4"/>
  <c r="K83" i="4"/>
  <c r="H105" i="4"/>
  <c r="I105" i="4"/>
  <c r="J105" i="4"/>
  <c r="K105" i="4"/>
  <c r="H106" i="4"/>
  <c r="I106" i="4"/>
  <c r="J106" i="4"/>
  <c r="K106" i="4"/>
  <c r="H107" i="4"/>
  <c r="I107" i="4"/>
  <c r="J107" i="4"/>
  <c r="K107" i="4"/>
  <c r="H108" i="4"/>
  <c r="I108" i="4"/>
  <c r="J108" i="4"/>
  <c r="K108" i="4"/>
  <c r="H109" i="4"/>
  <c r="I109" i="4"/>
  <c r="J109" i="4"/>
  <c r="K109" i="4"/>
  <c r="H110" i="4"/>
  <c r="I110" i="4"/>
  <c r="J110" i="4"/>
  <c r="K110" i="4"/>
  <c r="H111" i="4"/>
  <c r="I111" i="4"/>
  <c r="J111" i="4"/>
  <c r="K111" i="4"/>
  <c r="H112" i="4"/>
  <c r="I112" i="4"/>
  <c r="J112" i="4"/>
  <c r="K112" i="4"/>
  <c r="H14" i="4"/>
  <c r="I14" i="4"/>
  <c r="J14" i="4"/>
  <c r="K14" i="4"/>
  <c r="H150" i="4"/>
  <c r="I150" i="4"/>
  <c r="J150" i="4"/>
  <c r="K150" i="4"/>
  <c r="H113" i="4"/>
  <c r="I113" i="4"/>
  <c r="J113" i="4"/>
  <c r="K113" i="4"/>
  <c r="H114" i="4"/>
  <c r="I114" i="4"/>
  <c r="J114" i="4"/>
  <c r="K114" i="4"/>
  <c r="H115" i="4"/>
  <c r="I115" i="4"/>
  <c r="J115" i="4"/>
  <c r="K115" i="4"/>
  <c r="H116" i="4"/>
  <c r="I116" i="4"/>
  <c r="J116" i="4"/>
  <c r="K116" i="4"/>
  <c r="H57" i="4"/>
  <c r="I57" i="4"/>
  <c r="J57" i="4"/>
  <c r="K57" i="4"/>
  <c r="H12" i="4"/>
  <c r="I12" i="4"/>
  <c r="J12" i="4"/>
  <c r="K12" i="4"/>
  <c r="H15" i="4"/>
  <c r="I15" i="4"/>
  <c r="J15" i="4"/>
  <c r="K15" i="4"/>
  <c r="H181" i="4"/>
  <c r="I181" i="4"/>
  <c r="J181" i="4"/>
  <c r="K181" i="4"/>
  <c r="H91" i="4"/>
  <c r="I91" i="4"/>
  <c r="J91" i="4"/>
  <c r="K91" i="4"/>
  <c r="H117" i="4"/>
  <c r="I117" i="4"/>
  <c r="J117" i="4"/>
  <c r="K117" i="4"/>
  <c r="H118" i="4"/>
  <c r="I118" i="4"/>
  <c r="J118" i="4"/>
  <c r="K118" i="4"/>
  <c r="H119" i="4"/>
  <c r="I119" i="4"/>
  <c r="J119" i="4"/>
  <c r="K119" i="4"/>
  <c r="H120" i="4"/>
  <c r="I120" i="4"/>
  <c r="J120" i="4"/>
  <c r="K120" i="4"/>
  <c r="H155" i="4"/>
  <c r="I155" i="4"/>
  <c r="J155" i="4"/>
  <c r="K155" i="4"/>
  <c r="H156" i="4"/>
  <c r="I156" i="4"/>
  <c r="J156" i="4"/>
  <c r="K156" i="4"/>
  <c r="H80" i="4"/>
  <c r="I80" i="4"/>
  <c r="J80" i="4"/>
  <c r="K80" i="4"/>
  <c r="H134" i="4"/>
  <c r="I134" i="4"/>
  <c r="J134" i="4"/>
  <c r="K134" i="4"/>
  <c r="H179" i="4"/>
  <c r="I179" i="4"/>
  <c r="J179" i="4"/>
  <c r="K179" i="4"/>
  <c r="H157" i="4"/>
  <c r="I157" i="4"/>
  <c r="J157" i="4"/>
  <c r="K157" i="4"/>
  <c r="H158" i="4"/>
  <c r="I158" i="4"/>
  <c r="J158" i="4"/>
  <c r="K158" i="4"/>
  <c r="H58" i="4"/>
  <c r="I58" i="4"/>
  <c r="J58" i="4"/>
  <c r="K58" i="4"/>
  <c r="H4" i="4"/>
  <c r="I4" i="4"/>
  <c r="J4" i="4"/>
  <c r="K4" i="4"/>
  <c r="H6" i="4"/>
  <c r="I6" i="4"/>
  <c r="J6" i="4"/>
  <c r="K6" i="4"/>
  <c r="H93" i="4"/>
  <c r="I93" i="4"/>
  <c r="J93" i="4"/>
  <c r="K93" i="4"/>
  <c r="H59" i="4"/>
  <c r="I59" i="4"/>
  <c r="J59" i="4"/>
  <c r="K59" i="4"/>
  <c r="H13" i="4"/>
  <c r="I13" i="4"/>
  <c r="J13" i="4"/>
  <c r="K13" i="4"/>
  <c r="H70" i="4"/>
  <c r="I70" i="4"/>
  <c r="J70" i="4"/>
  <c r="K70" i="4"/>
  <c r="J32" i="4"/>
  <c r="K32" i="4"/>
  <c r="I32" i="4"/>
  <c r="H32" i="4"/>
  <c r="H31" i="4"/>
  <c r="I31" i="4"/>
  <c r="J31" i="4"/>
  <c r="K31" i="4"/>
  <c r="H54" i="4"/>
  <c r="I54" i="4"/>
  <c r="J54" i="4"/>
  <c r="K54" i="4"/>
  <c r="H175" i="4"/>
  <c r="I175" i="4"/>
  <c r="J175" i="4"/>
  <c r="K175" i="4"/>
  <c r="H16" i="4"/>
  <c r="I16" i="4"/>
  <c r="J16" i="4"/>
  <c r="K16" i="4"/>
  <c r="H17" i="4"/>
  <c r="I17" i="4"/>
  <c r="J17" i="4"/>
  <c r="K17" i="4"/>
  <c r="H18" i="4"/>
  <c r="I18" i="4"/>
  <c r="J18" i="4"/>
  <c r="K18" i="4"/>
  <c r="H19" i="4"/>
  <c r="I19" i="4"/>
  <c r="J19" i="4"/>
  <c r="K19" i="4"/>
  <c r="H52" i="4"/>
  <c r="I52" i="4"/>
  <c r="J52" i="4"/>
  <c r="K52" i="4"/>
  <c r="H20" i="4"/>
  <c r="I20" i="4"/>
  <c r="J20" i="4"/>
  <c r="K20" i="4"/>
  <c r="H21" i="4"/>
  <c r="I21" i="4"/>
  <c r="J21" i="4"/>
  <c r="K21" i="4"/>
  <c r="H22" i="4"/>
  <c r="I22" i="4"/>
  <c r="J22" i="4"/>
  <c r="K22" i="4"/>
  <c r="H23" i="4"/>
  <c r="I23" i="4"/>
  <c r="J23" i="4"/>
  <c r="K23" i="4"/>
  <c r="H88" i="4"/>
  <c r="I88" i="4"/>
  <c r="J88" i="4"/>
  <c r="K88" i="4"/>
  <c r="H89" i="4"/>
  <c r="I89" i="4"/>
  <c r="J89" i="4"/>
  <c r="K89" i="4"/>
  <c r="H90" i="4"/>
  <c r="I90" i="4"/>
  <c r="J90" i="4"/>
  <c r="K90" i="4"/>
  <c r="H126" i="4"/>
  <c r="I126" i="4"/>
  <c r="J126" i="4"/>
  <c r="K126" i="4"/>
  <c r="H127" i="4"/>
  <c r="I127" i="4"/>
  <c r="J127" i="4"/>
  <c r="K127" i="4"/>
  <c r="H128" i="4"/>
  <c r="I128" i="4"/>
  <c r="J128" i="4"/>
  <c r="K128" i="4"/>
  <c r="H75" i="4"/>
  <c r="I75" i="4"/>
  <c r="J75" i="4"/>
  <c r="K75" i="4"/>
  <c r="H76" i="4"/>
  <c r="I76" i="4"/>
  <c r="J76" i="4"/>
  <c r="K76" i="4"/>
  <c r="H77" i="4"/>
  <c r="I77" i="4"/>
  <c r="J77" i="4"/>
  <c r="K77" i="4"/>
  <c r="H86" i="4"/>
  <c r="I86" i="4"/>
  <c r="J86" i="4"/>
  <c r="K86" i="4"/>
  <c r="H24" i="4"/>
  <c r="I24" i="4"/>
  <c r="J24" i="4"/>
  <c r="K24" i="4"/>
  <c r="H25" i="4"/>
  <c r="I25" i="4"/>
  <c r="J25" i="4"/>
  <c r="K25" i="4"/>
  <c r="H26" i="4"/>
  <c r="I26" i="4"/>
  <c r="J26" i="4"/>
  <c r="K26" i="4"/>
  <c r="H27" i="4"/>
  <c r="I27" i="4"/>
  <c r="J27" i="4"/>
  <c r="K27" i="4"/>
  <c r="H53" i="4"/>
  <c r="I53" i="4"/>
  <c r="J53" i="4"/>
  <c r="K53" i="4"/>
  <c r="H8" i="4"/>
  <c r="I8" i="4"/>
  <c r="J8" i="4"/>
  <c r="K8" i="4"/>
  <c r="H28" i="4"/>
  <c r="I28" i="4"/>
  <c r="J28" i="4"/>
  <c r="K28" i="4"/>
  <c r="H29" i="4"/>
  <c r="I29" i="4"/>
  <c r="J29" i="4"/>
  <c r="K29" i="4"/>
  <c r="H30" i="4"/>
  <c r="I30" i="4"/>
  <c r="J30" i="4"/>
  <c r="K30" i="4"/>
  <c r="J174" i="4"/>
  <c r="K174" i="4"/>
  <c r="I174" i="4"/>
  <c r="H174" i="4"/>
</calcChain>
</file>

<file path=xl/sharedStrings.xml><?xml version="1.0" encoding="utf-8"?>
<sst xmlns="http://schemas.openxmlformats.org/spreadsheetml/2006/main" count="1448" uniqueCount="614">
  <si>
    <t xml:space="preserve">Вл.Вып.к.Перв.Уп.Втор.Уп.Пр.Федеральное казенное учреждение здравоохранения "Российский научно-исследовательский противочумный институт "Микроб" Федеральной службы по надзору в сфере защиты прав потребителей и благополучия человека (ФКУЗ РосНИПЧИ "Микроб" Роспотребнадзора"), Россия (6452024470); </t>
  </si>
  <si>
    <t>порошок для приготовления раствора для внутривенного и внутримышечного введения, 1000 мг+1000 мг, 1 шт. - флаконы (10)  / в комплекте с растворителем (ампулы) 5 мл-10 шт. и скарификатором ампульным, если необходим для ампул данного типа / - пачки картонные</t>
  </si>
  <si>
    <t xml:space="preserve">Вл.Открытое акционерное общество "Борисовский завод медицинских препаратов" (ОАО "БЗМП"), Республика Беларусь (600125834); Вып.к.Перв.Уп.Втор.Уп.Пр.Открытое акционерное общество "Борисовский завод медицинских препаратов" (ОАО "БЗМП"), Республика Беларусь (600125834); </t>
  </si>
  <si>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</si>
  <si>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</si>
  <si>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</si>
  <si>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</si>
  <si>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Код АТХ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</si>
  <si>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</si>
  <si>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</si>
  <si>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</si>
  <si>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</si>
  <si>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</si>
  <si>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</si>
  <si>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Аминокапроновая кислота</t>
  </si>
  <si>
    <t>Бетагистин</t>
  </si>
  <si>
    <t>Вестибо</t>
  </si>
  <si>
    <t>ЛСР-004481/07</t>
  </si>
  <si>
    <t>Бисопролол</t>
  </si>
  <si>
    <t>Вода</t>
  </si>
  <si>
    <t>Вода для инъекций</t>
  </si>
  <si>
    <t>Гадодиамид</t>
  </si>
  <si>
    <t>Декстроза</t>
  </si>
  <si>
    <t>Глюкоза</t>
  </si>
  <si>
    <t>Глатирамера ацетат</t>
  </si>
  <si>
    <t>Доксициклин</t>
  </si>
  <si>
    <t>Доцетаксел</t>
  </si>
  <si>
    <t>Дротаверин</t>
  </si>
  <si>
    <t>Иммуноглобулин антирабический из сыворотки крови лошади жидкий</t>
  </si>
  <si>
    <t>Р N002639/01</t>
  </si>
  <si>
    <t>Клопидогрел</t>
  </si>
  <si>
    <t>Лопирел</t>
  </si>
  <si>
    <t>ЛСР-007008/08</t>
  </si>
  <si>
    <t>Кофеин</t>
  </si>
  <si>
    <t>Кофеин-бензоат натрия</t>
  </si>
  <si>
    <t>Леводопа+[Бенсеразид]</t>
  </si>
  <si>
    <t>Левофлоксацин</t>
  </si>
  <si>
    <t>Лизиноприл</t>
  </si>
  <si>
    <t>Лизинотон</t>
  </si>
  <si>
    <t>П N016170/01</t>
  </si>
  <si>
    <t>Лоратадин</t>
  </si>
  <si>
    <t>Магния сульфат</t>
  </si>
  <si>
    <t>Метотрексат</t>
  </si>
  <si>
    <t>Метотрексат-Эбеве</t>
  </si>
  <si>
    <t>П N015225/01</t>
  </si>
  <si>
    <t>П N015225/03</t>
  </si>
  <si>
    <t>Натрия тиосульфат</t>
  </si>
  <si>
    <t>Натрия хлорид</t>
  </si>
  <si>
    <t>Р N003758/01</t>
  </si>
  <si>
    <t>Паклитаксел</t>
  </si>
  <si>
    <t>Оксалиплатин</t>
  </si>
  <si>
    <t>Плаксат</t>
  </si>
  <si>
    <t>ЛСР-000001</t>
  </si>
  <si>
    <t>Омепразол</t>
  </si>
  <si>
    <t>Офлоксацин</t>
  </si>
  <si>
    <t>Паклитаксел-Эбеве</t>
  </si>
  <si>
    <t>П N015197/01</t>
  </si>
  <si>
    <t>Пиридоксин</t>
  </si>
  <si>
    <t>Урсодезоксихолевая кислота</t>
  </si>
  <si>
    <t>Фоллитропин альфа</t>
  </si>
  <si>
    <t>Хлоропирамин</t>
  </si>
  <si>
    <t>Цефоперазон+[Сульбактам]</t>
  </si>
  <si>
    <t>Циклосерин</t>
  </si>
  <si>
    <t>ЛС-001108</t>
  </si>
  <si>
    <t>Цитарабин</t>
  </si>
  <si>
    <t>Алексан</t>
  </si>
  <si>
    <t>П N016185/01</t>
  </si>
  <si>
    <t>Эноксапарин натрия</t>
  </si>
  <si>
    <t>Клексан</t>
  </si>
  <si>
    <t>П N014462/01</t>
  </si>
  <si>
    <t>3587080000207</t>
  </si>
  <si>
    <t>3587080001273</t>
  </si>
  <si>
    <t>Этанол</t>
  </si>
  <si>
    <t>Этиловый спирт</t>
  </si>
  <si>
    <t>ЛСР-000282/10</t>
  </si>
  <si>
    <t>4605903002821</t>
  </si>
  <si>
    <t>4605903002425</t>
  </si>
  <si>
    <t>4605903002173</t>
  </si>
  <si>
    <t>4605903001138</t>
  </si>
  <si>
    <t>4605903002845</t>
  </si>
  <si>
    <t>Этопозид</t>
  </si>
  <si>
    <t>Этопозид-Эбеве</t>
  </si>
  <si>
    <t>П N015174/01</t>
  </si>
  <si>
    <t>Мельдоний</t>
  </si>
  <si>
    <t>П N015614/01</t>
  </si>
  <si>
    <t>П N010971</t>
  </si>
  <si>
    <t>4810201008516</t>
  </si>
  <si>
    <t>П N016215/01</t>
  </si>
  <si>
    <t>4810201008615</t>
  </si>
  <si>
    <t>ЛСР-002329/10</t>
  </si>
  <si>
    <t>Теризидон</t>
  </si>
  <si>
    <t>Моксифлоксацин</t>
  </si>
  <si>
    <t>ЛСР-005097/10</t>
  </si>
  <si>
    <t>Эверолимус</t>
  </si>
  <si>
    <t>Афинитор</t>
  </si>
  <si>
    <t>ЛСР-002260/10</t>
  </si>
  <si>
    <t>ЛП-001690</t>
  </si>
  <si>
    <t>Ривароксабан</t>
  </si>
  <si>
    <t>Ксарелто</t>
  </si>
  <si>
    <t>4810201000138</t>
  </si>
  <si>
    <t>4810201001845</t>
  </si>
  <si>
    <t>4810201000374</t>
  </si>
  <si>
    <t>ЛП-002065</t>
  </si>
  <si>
    <t>Авелокс</t>
  </si>
  <si>
    <t>П N012034/01</t>
  </si>
  <si>
    <t>4008500128275</t>
  </si>
  <si>
    <t>Микафунгин</t>
  </si>
  <si>
    <t>Микамин</t>
  </si>
  <si>
    <t>ЛСР-009005/09</t>
  </si>
  <si>
    <t>ЛП-001457</t>
  </si>
  <si>
    <t>4008500017517</t>
  </si>
  <si>
    <t>Левостар</t>
  </si>
  <si>
    <t>ЛСР-006453/09</t>
  </si>
  <si>
    <t>Пирибедил</t>
  </si>
  <si>
    <t>8906010811259</t>
  </si>
  <si>
    <t>ЛП-002763</t>
  </si>
  <si>
    <t>ЛП-002858</t>
  </si>
  <si>
    <t>ЛП-002825</t>
  </si>
  <si>
    <t>4601808011586</t>
  </si>
  <si>
    <t>4601808011623</t>
  </si>
  <si>
    <t>4601808011661</t>
  </si>
  <si>
    <t>4601808011708</t>
  </si>
  <si>
    <t>4607141998683</t>
  </si>
  <si>
    <t>B05CB01</t>
  </si>
  <si>
    <t>B05BA03</t>
  </si>
  <si>
    <t>L01CD02</t>
  </si>
  <si>
    <t>B01AC04</t>
  </si>
  <si>
    <t>C09AA03</t>
  </si>
  <si>
    <t>L01CD01</t>
  </si>
  <si>
    <t>D08AX08</t>
  </si>
  <si>
    <t>V07AB</t>
  </si>
  <si>
    <t>J01MA12</t>
  </si>
  <si>
    <t>L03AX13</t>
  </si>
  <si>
    <t>V03AB06</t>
  </si>
  <si>
    <t>ЛП-002559</t>
  </si>
  <si>
    <t>A11HA02</t>
  </si>
  <si>
    <t>J06BB05</t>
  </si>
  <si>
    <t>J04AB01</t>
  </si>
  <si>
    <t>капсулы, 300 мг, 10 шт. - упаковки ячейковые контурные (3)  - пачки картонные</t>
  </si>
  <si>
    <t>N07CA01</t>
  </si>
  <si>
    <t>R06AX13</t>
  </si>
  <si>
    <t>A03AD02</t>
  </si>
  <si>
    <t>A05AA02</t>
  </si>
  <si>
    <t>C07AB07</t>
  </si>
  <si>
    <t>капсулы, 300 мг, 10 шт. - упаковки ячейковые контурные (2)  - пачки картонные</t>
  </si>
  <si>
    <t>капсулы, 300 мг, 10 шт. - упаковки ячейковые контурные (1)  - пачки картонные</t>
  </si>
  <si>
    <t>L01BA01</t>
  </si>
  <si>
    <t>Омал</t>
  </si>
  <si>
    <t>A02BC01</t>
  </si>
  <si>
    <t>ЛП-003416</t>
  </si>
  <si>
    <t>капсулы, 150 мг, 10 шт. - упаковки ячейковые контурные (2)  - пачки картонные</t>
  </si>
  <si>
    <t>капсулы, 150 мг, 10 шт. - упаковки ячейковые контурные (3)  - пачки картонные</t>
  </si>
  <si>
    <t>капсулы, 150 мг, 10 шт. - упаковки ячейковые контурные (1)  - пачки картонные</t>
  </si>
  <si>
    <t>B01AB05</t>
  </si>
  <si>
    <t>капсулы, 250 мг, 10 шт. - стрипы (10)  - пачки картонные</t>
  </si>
  <si>
    <t>J01MA14</t>
  </si>
  <si>
    <t>J04AK03</t>
  </si>
  <si>
    <t>раствор для инъекций, 10 мг/мл, 5 мл - флаконы (1)  - пачки картонные</t>
  </si>
  <si>
    <t>B05XA05</t>
  </si>
  <si>
    <t>L01BC01</t>
  </si>
  <si>
    <t>J01DD62</t>
  </si>
  <si>
    <t>R06AC03</t>
  </si>
  <si>
    <t>C01EB</t>
  </si>
  <si>
    <t>4660007811533</t>
  </si>
  <si>
    <t>4660007811441</t>
  </si>
  <si>
    <t>4660007811465</t>
  </si>
  <si>
    <t>4660007811526</t>
  </si>
  <si>
    <t>4660007811458</t>
  </si>
  <si>
    <t>4660007811540</t>
  </si>
  <si>
    <t>N04BA02</t>
  </si>
  <si>
    <t>L01XA03</t>
  </si>
  <si>
    <t>V08CA03</t>
  </si>
  <si>
    <t>лиофилизат для приготовления раствора для внутривенного введения, 40 мг,  - флаконы (1)  - пачки картонные</t>
  </si>
  <si>
    <t>B01AF01</t>
  </si>
  <si>
    <t>L01XE10</t>
  </si>
  <si>
    <t>L01CB01</t>
  </si>
  <si>
    <t>раствор для инъекций, 10 мг/мл, 0.75 мл - шприцы (1)  - с иглой (1) с автоматической системой защиты иглы - пачки картонные</t>
  </si>
  <si>
    <t>раствор для инъекций, 10 мг/мл, 1.5 мл - шприцы (1)  - с иглой (1) с автоматической системой защиты иглы - пачки картонные</t>
  </si>
  <si>
    <t>B02AA01</t>
  </si>
  <si>
    <t>N06BC01</t>
  </si>
  <si>
    <t>раствор для инъекций, 20 мг/мл, 5 мл - флаконы (1)  - пачки картонные</t>
  </si>
  <si>
    <t>J01AA02</t>
  </si>
  <si>
    <t xml:space="preserve">Вл.Вып.к.Перв.Уп.Втор.Уп.Пр.Закрытое акционерное общество "БИОКАД" (ЗАО "БИОКАД"), Россия (5024048000); </t>
  </si>
  <si>
    <t>N04BC08</t>
  </si>
  <si>
    <t>Тимексон</t>
  </si>
  <si>
    <t>ЛП-003875</t>
  </si>
  <si>
    <t>лиофилизат для приготовления раствора для инфузий, 50 мг,  - флакон (1)  - пачка картонная</t>
  </si>
  <si>
    <t>J02AX05</t>
  </si>
  <si>
    <t>лиофилизат для приготовления раствора для инфузий, 100 мг,  - флакон (1)  - пачка картонная</t>
  </si>
  <si>
    <t>таблетки покрытые пленочной оболочкой, 400 мг, 5 шт. - блистеры (1)  - пачки картонные</t>
  </si>
  <si>
    <t>таблетки покрытые пленочной оболочкой, 500 мг, 5 шт. - блистер (2)  - пачка картонная</t>
  </si>
  <si>
    <t>ЛП-003657</t>
  </si>
  <si>
    <t>капли глазные и ушные, 0.3%, 5 мл - флакон (1)  - пачка  картонная</t>
  </si>
  <si>
    <t>S03AA</t>
  </si>
  <si>
    <t>ЛП-004323</t>
  </si>
  <si>
    <t>раствор для инъекций, 50 мг/мл, 1 мл - ампулы (10)  / в комплекте с ножом ампульным или скарификатором, если необходим для ампул данного типа / - пачка картонная с картонным вкладышем для фиксации ампул</t>
  </si>
  <si>
    <t>раствор для инъекций, 50 мг/мл, 1 мл - ампулы (10)  / в комплекте с ножом ампульным или скарификатором, если необходим для ампул данного типа / - пачка картонная</t>
  </si>
  <si>
    <t xml:space="preserve">раствор для подкожного введения, 200 мг/мл, 1 мл - ампулы (10)  / в комплекте с ножом ампульным, если необходим для ампул данного типа / - пачка картонная </t>
  </si>
  <si>
    <t>раствор для подкожного введения, 200 мг/мл, 1 мл - ампулы (10)  / в комплекте с ножом ампульным, если необходим для ампул данного типа / - пачки картонные с картонным вкладышем для фиксации ампул</t>
  </si>
  <si>
    <t>концентрат для приготовления раствора для инфузий, 6 мг/мл, 50 мл - флаконы (1)  - пачки картонные</t>
  </si>
  <si>
    <t>концентрат для приготовления раствора для инфузий, 6 мг/мл, 5 мл - флаконы (1)  - пачки картонные</t>
  </si>
  <si>
    <t>концентрат для приготовления раствора для инфузий, 6 мг/мл, 16.7 мл - флаконы (1)  - пачки картонные</t>
  </si>
  <si>
    <t xml:space="preserve">Вл.Вып.к.Перв.Уп.Втор.Уп.Пр.ОАО "Кемеровская фармацевтическая фабрика", Россия (4200000365); </t>
  </si>
  <si>
    <t xml:space="preserve">Вл.Вып.к.Перв.Уп.Втор.Уп.Пр.Закрытое акционерное общество "Канонфарма продакшн" (ЗАО "Канонфарма продакшн"), Россия (5050026081); </t>
  </si>
  <si>
    <t>раствор для подкожного введения, 20 мг/мл, 1 мл - шприцы (28)  / в комплекте с салфетками спиртовыми - 28 шт. / - пачки картонные</t>
  </si>
  <si>
    <t xml:space="preserve">Вл.Вып.к.Перв.Уп.Втор.Уп.Пр.ПАО "Биосинтез", Россия (5834001025); </t>
  </si>
  <si>
    <t>таблетки покрытые пленочной оболочкой, 15 мг, 14 шт. - блистеры (2)  - пачки картонные</t>
  </si>
  <si>
    <t xml:space="preserve">Вл.Вып.к.Перв.Уп.Втор.Уп.Пр.Общество с ограниченной ответственностью "Гротекс" (ООО "Гротекс"), Россия (7814459396); </t>
  </si>
  <si>
    <t>G03GA05</t>
  </si>
  <si>
    <t xml:space="preserve">Вл.Общество с ограниченной ответственностью "Велфарм" (ООО "Велфарм"), Россия (7733691513); Вып.к.Перв.Уп.Втор.Уп.Пр.Общество с ограниченной ответственностью "Велфарм" (ООО "Велфарм"), Россия (7733691513); </t>
  </si>
  <si>
    <t xml:space="preserve">Вл.Вып.к.Перв.Уп.Втор.Уп.Пр.Открытое акционерное общество "Борисовский завод медицинских препаратов" (ОАО "БЗМП"), Республика Беларусь (600125834); </t>
  </si>
  <si>
    <t>Пронокогнил</t>
  </si>
  <si>
    <t>таблетки с контролируемым высвобождением, покрытые пленочной оболочкой, 50 мг, 30 шт. - упаковки ячейковые контурные (1)  - пачки картонные</t>
  </si>
  <si>
    <t>ЛП-004803</t>
  </si>
  <si>
    <t>раствор для инъекций, 50мг/мл, 10 мл - флаконы (1)  - пачки картонные</t>
  </si>
  <si>
    <t>раствор для инъекций, 50мг/мл, 20 мл - флаконы (1)  - пачки картонные</t>
  </si>
  <si>
    <t xml:space="preserve">Иммуноглобулин антирабический </t>
  </si>
  <si>
    <t>раствор для инъекций, 5 мл - ампулы (5)  / в комплекте с иммуноглобулином антирабическим в разведении 1:100 (ампулы) 1 мл-5 шт. / - пачки  картонные</t>
  </si>
  <si>
    <t>таблетки, 5 мг, 14 шт. - блистер (2)  - пачка картонная</t>
  </si>
  <si>
    <t>концентрат для приготовления раствора для инфузий, 100 мг/5 мл, 5 мл - флаконы (1)  - коробка картонная</t>
  </si>
  <si>
    <t>концентрат для приготовления раствора для инфузий, 200 мг/10 мл, 10 мл - флаконы (1)  - коробка картонная</t>
  </si>
  <si>
    <t>таблетки, 10 мг, 14 шт. - блистер (2)  - пачка картонная</t>
  </si>
  <si>
    <t>раствор для инъекций, 10 мг/мл, 1 мл - шприцы (1)  - с иглой (1) с автоматической системой защиты иглы - пачки картонные</t>
  </si>
  <si>
    <t>концентрат для приготовления раствора для инфузий, 5000 мг/50 мл, 50 мл - флаконы (1)  - пачки картонные</t>
  </si>
  <si>
    <t>Юнидокс Солютаб</t>
  </si>
  <si>
    <t>П N013102/01</t>
  </si>
  <si>
    <t>4810201017976</t>
  </si>
  <si>
    <t xml:space="preserve">Вл.Общество с ограниченной ответственностью  "ПРОМОМЕД РУС" (ООО "ПРОМОМЕД РУС"), Россия (7701379527); Вып.к.Перв.Уп.Втор.Уп.Пр.Акционерное Общество "Биохимик"  (АО "Биохимик"), Россия (1325030352); </t>
  </si>
  <si>
    <t xml:space="preserve">Вл.Сандоз д.д., Словения (SI76665623); Вып.к.Перв.Уп.Втор.Уп.Пр.Эбеве Фарма Гес.м.б.Х. Нфг. КГ, Австрия (ATU52861808); </t>
  </si>
  <si>
    <t xml:space="preserve">Вл.Новартис Фарма АГ, Швейцария (CHE-106.052.527); Перв.Уп.Пр.Новартис Фарма Штейн АГ, Швейцария (CHE 108.644.360); Вып.к.Втор.Уп.Общество с ограниченной ответственностью "СКОПИНСКИЙ ФАРМАЦЕВТИЧЕСКИЙ ЗАВОД" (ООО "СКОПИНФАРМ"), Россия (6219007417); </t>
  </si>
  <si>
    <t xml:space="preserve">Вл.Байер АГ, Германия (DE123659859); Вып.к.Перв.Уп.Втор.Уп.Пр.Байер АГ, Германия (DE123659859); 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</si>
  <si>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"Озон" (ООО "Озон"), Россия (6345002063); </t>
  </si>
  <si>
    <t>Цефоперазон+Сульбактам</t>
  </si>
  <si>
    <t>таблетки, 20 мг, 14 шт. - блистер (2)  - пачка картонная</t>
  </si>
  <si>
    <t>раствор для внутривенного и внутримышечного введения, 250 мг/мл, 5 мл - ампулы (10)  / в комплекте с ножом ампульным или скарификатором, если необходим для ампул данного типа / - пачка картонная</t>
  </si>
  <si>
    <t>4810201016160</t>
  </si>
  <si>
    <t>4810201017693</t>
  </si>
  <si>
    <t xml:space="preserve">Вл.ООО "Джодас Экспоим", Россия (7723733387); Вып.к.Перв.Уп.Втор.Уп.Пр.Джодас Экспоим Пвт.Лтд, Индия (36AABCJ8653L1Z3); </t>
  </si>
  <si>
    <t xml:space="preserve">Вл.Актавис Групп ПТС ехф, Исландия (91568); Вып.к.Перв.Уп.Втор.Уп.Пр.Актавис Италия С.п.А., Италия (09193481000); </t>
  </si>
  <si>
    <t>4607098451699</t>
  </si>
  <si>
    <t>порошок для приготовления раствора для внутривенного и внутримышечного введения, 500 мг+500 мг, 1 шт. - флаконы (1)  - пачки картонные</t>
  </si>
  <si>
    <t>порошок для приготовления раствора для внутривенного и внутримышечного введения, 250 мг+250 мг, 1 шт. - флаконы (1)  - пачки картонные</t>
  </si>
  <si>
    <t xml:space="preserve">Вл.АО "ГлаксоСмитКляйн Трейдинг", Россия (7703129836); Вып.к.Перв.Уп.Втор.Уп.Пр.ГлаксоСмитКляйн Мэньюфэкчуринг С.п.А., Италия (000000000000); </t>
  </si>
  <si>
    <t>Урцевел</t>
  </si>
  <si>
    <t>ЛП-005457</t>
  </si>
  <si>
    <t>4810201017488</t>
  </si>
  <si>
    <t>таблетки диспергируемые, 100 мг, 10 шт. - блистер (1)  - пачка картонная</t>
  </si>
  <si>
    <t xml:space="preserve">Вл.ООО "Джодас Экспоим", Россия (7723733387); Вып.к.Перв.Уп.Втор.Уп.Пр.Станекс Драгз энд Кемикалз Пвт.Лтд., Индия (36AAICS7104A1ZQ); </t>
  </si>
  <si>
    <t>таблетки диспергируемые, 100 мг, 10 шт. - блистеры (2)  - пачки картонные</t>
  </si>
  <si>
    <t>4607098451736</t>
  </si>
  <si>
    <t>4607176250077</t>
  </si>
  <si>
    <t xml:space="preserve">Вл.Лок-Бета Фармасьютикалс (И) Пвт.Лтд, Индия (AAACL7288G); Вып.к.Перв.Уп.Втор.Уп.Пр.Лок-Бета Фармасьютикалс (И) Пвт.Лтд, Индия (AAACL7288G); </t>
  </si>
  <si>
    <t xml:space="preserve">Вл.Общество с ограниченной ответственностью Химико-фармацевтический концерн "Медполимер" (ООО ХФК "Медполимер"), Россия (7806551951); Вып.к.Перв.Уп.Втор.Уп.Пр.Открытое акционерное общество "Фирма Медполимер" (ОАО "Фирма Медполимер"), Россия (7806008745); </t>
  </si>
  <si>
    <t xml:space="preserve">Вл.ОАО Научно-производственный концерн "ЭСКОМ", Россия (2634040279); Вып.к.Перв.Уп.Втор.Уп.Пр.Открытое акционерное общество "Фирма Медполимер" (ОАО "Фирма Медполимер"), Россия (7806008745); </t>
  </si>
  <si>
    <t>раствор для инфузий, , 3000 мл - контейнеры (1)  / с 1 портом / - ящики картонные (для стационаров)</t>
  </si>
  <si>
    <t>11.12.2019 837/20-19</t>
  </si>
  <si>
    <t>4605258008783</t>
  </si>
  <si>
    <t>раствор для инфузий, , 3500 мл - контейнеры (1)  / с 1 портом / - ящики картонные (для стационаров)</t>
  </si>
  <si>
    <t>4605258008790</t>
  </si>
  <si>
    <t>раствор для инфузий, , 2500 мл - контейнеры (1)  / с 1 портом / - ящики картонные (для стационаров)</t>
  </si>
  <si>
    <t>4605258008776</t>
  </si>
  <si>
    <t>раствор для инфузий, , 3000 мл - контейнеры (1)  / с 2 портами / - ящики картонные (для стационаров)</t>
  </si>
  <si>
    <t>4605258008905</t>
  </si>
  <si>
    <t>раствор для инфузий, , 3500 мл - контейнеры (1)  / с 2 портами / - пакеты</t>
  </si>
  <si>
    <t>4605258008851</t>
  </si>
  <si>
    <t>раствор для инфузий, , 3000 мл - контейнеры (1)  / с 1 портом / - пакеты</t>
  </si>
  <si>
    <t>4605258008721</t>
  </si>
  <si>
    <t>раствор для инфузий, , 3500 мл - контейнеры (1)  / с 2 портами / - ящики картонные (для стационаров)</t>
  </si>
  <si>
    <t>4605258008912</t>
  </si>
  <si>
    <t>раствор для инфузий, , 3500 мл - контейнеры (1)  / с 1 портом / - пакеты</t>
  </si>
  <si>
    <t>4605258008738</t>
  </si>
  <si>
    <t>раствор для инфузий, , 4000 мл - контейнеры (1)  / с 1 портом / - ящики картонные (для стационаров)</t>
  </si>
  <si>
    <t>4605258008806</t>
  </si>
  <si>
    <t>раствор для инфузий, , 4000 мл - контейнеры (1)  / с 2 портами / - ящики картонные (для стационаров)</t>
  </si>
  <si>
    <t>4605258008929</t>
  </si>
  <si>
    <t>раствор для инфузий, , 4000 мл - контейнеры (1)  / с 2 портами / - пакеты</t>
  </si>
  <si>
    <t>4605258008868</t>
  </si>
  <si>
    <t>раствор для инфузий, , 5000 мл - контейнеры (1)  / с 1 портом / - ящики картонные (для стационаров)</t>
  </si>
  <si>
    <t>4605258008813</t>
  </si>
  <si>
    <t>раствор для инфузий, , 2500 мл - контейнеры (1)  / с 2 портами / - пакеты</t>
  </si>
  <si>
    <t>4605258008837</t>
  </si>
  <si>
    <t>раствор для инфузий, , 2500 мл - контейнеры (1)  / с 2 портами / - ящики картонные (для стационаров)</t>
  </si>
  <si>
    <t>4605258008899</t>
  </si>
  <si>
    <t>раствор для инфузий, , 3000 мл - контейнеры (1)  / с 2 портами / - пакеты</t>
  </si>
  <si>
    <t>4605258008844</t>
  </si>
  <si>
    <t>раствор для инфузий, , 5000 мл - контейнеры (1)  / с 2 портами / - ящики картонные (для стационаров)</t>
  </si>
  <si>
    <t>4605258008936</t>
  </si>
  <si>
    <t>раствор для инфузий, , 2500 мл - контейнеры (1)  / с 1 портом / - пакеты</t>
  </si>
  <si>
    <t>4605258008714</t>
  </si>
  <si>
    <t>раствор для инфузий, , 4000 мл - контейнеры (1)  / с 1 портом / - пакеты</t>
  </si>
  <si>
    <t>4605258008745</t>
  </si>
  <si>
    <t>раствор для инфузий, , 5000 мл - контейнеры (1)  / с 1 портом / - пакеты</t>
  </si>
  <si>
    <t>4605258008752</t>
  </si>
  <si>
    <t>раствор для инфузий, , 5000 мл - контейнеры (1)  / с 2 портами / - пакеты</t>
  </si>
  <si>
    <t>4605258008875</t>
  </si>
  <si>
    <t>раствор для внутривенного введения, 0.5 ммоль/мл, 15 мл - шприцы (10)  - пачки картонные</t>
  </si>
  <si>
    <t>12.12.2019 20-4-4119720-изм</t>
  </si>
  <si>
    <t>8906055584057</t>
  </si>
  <si>
    <t>раствор для внутривенного введения, 0.5 ммоль/мл, 20 мл - шприцы (10)  - пачки картонные</t>
  </si>
  <si>
    <t>8906055584064</t>
  </si>
  <si>
    <t>раствор для внутривенного введения, 0.5 ммоль/мл, 10 мл - шприцы (10)  - пачки картонные</t>
  </si>
  <si>
    <t>8906055584040</t>
  </si>
  <si>
    <t>раствор для внутривенного введения, 0.5 ммоль/мл, 10 мл - флакон (10)  - пачки картонные</t>
  </si>
  <si>
    <t>8906055584019</t>
  </si>
  <si>
    <t>раствор для внутривенного введения, 0.5 ммоль/мл, 15 мл - флакон (1)  - пачки картонные</t>
  </si>
  <si>
    <t>8906055583999</t>
  </si>
  <si>
    <t>раствор для внутривенного введения, 0.5 ммоль/мл, 15 мл - флакон (10)  - пачки картонные</t>
  </si>
  <si>
    <t>8906055584026</t>
  </si>
  <si>
    <t>раствор для внутривенного введения, 0.5 ммоль/мл, 10 мл - флакон (1)  - пачки картонные</t>
  </si>
  <si>
    <t>8906055583982</t>
  </si>
  <si>
    <t>раствор для внутривенного введения, 0.5 ммоль/мл, 20 мл - флакон (10)  - пачки картонные</t>
  </si>
  <si>
    <t>8906055584033</t>
  </si>
  <si>
    <t>раствор для внутривенного введения, 0.5 ммоль/мл, 20 мл - флакон (1)  - пачки картонные</t>
  </si>
  <si>
    <t>8906055584002</t>
  </si>
  <si>
    <t>раствор для внутривенного введения, 0.5 ммоль/мл, 20 мл - шприцы (1)  - пачки картонные</t>
  </si>
  <si>
    <t>8906055583975</t>
  </si>
  <si>
    <t>раствор для внутривенного введения, 0.5 ммоль/мл, 15 мл - шприцы (1)  - пачки картонные</t>
  </si>
  <si>
    <t>8906055583968</t>
  </si>
  <si>
    <t>раствор для внутривенного введения, 0.5 ммоль/мл, 10 мл - шприцы (1)  - пачки картонные</t>
  </si>
  <si>
    <t>8906055583951</t>
  </si>
  <si>
    <t>12.12.2019 20-4-4122539-изм</t>
  </si>
  <si>
    <t>8906055582619</t>
  </si>
  <si>
    <t>таблетки покрытые пленочной оболочкой, 10 мг, 25 шт. - упаковки ячейковые контурные (2)  - пачки картонные</t>
  </si>
  <si>
    <t xml:space="preserve">Вл.Общество с ограниченной ответственностью "Атолл" (ООО "Атолл"), Россия (6345021323); Вып.к.Перв.Уп.Втор.Уп.Пр.ООО "Озон Фарм", Россия (6345022831); </t>
  </si>
  <si>
    <t>12.12.2019 20-4-4119563-изм</t>
  </si>
  <si>
    <t>4630015110621</t>
  </si>
  <si>
    <t>16.12.2019 838/20-19</t>
  </si>
  <si>
    <t>раствор для внутривенного и внутримышечного введения, 250 мг/мл, 5 мл - ампулы (10)  / в комплекте с ножом ампульным или скарификатором, если необходим для ампул данного типа / - коробка картонная</t>
  </si>
  <si>
    <t>Бензиэль®</t>
  </si>
  <si>
    <t>таблетки, 100 мг+25 мг, 10 шт. - упаковки ячейковые контурные (10)  - пачки картонные</t>
  </si>
  <si>
    <t>ЛП-005725</t>
  </si>
  <si>
    <t>16.12.2019 839/20-19</t>
  </si>
  <si>
    <t>4606486032410</t>
  </si>
  <si>
    <t>таблетки, 100 мг+25 мг, 10 шт. - упаковки ячейковые контурные (5)  - пачки картонные</t>
  </si>
  <si>
    <t>4606486032403</t>
  </si>
  <si>
    <t>таблетки, 100 мг+25 мг, 10 шт. - упаковки ячейковые контурные (3)  - пачки картонные</t>
  </si>
  <si>
    <t>4606486032397</t>
  </si>
  <si>
    <t>порошок для приготовления раствора для внутривенного и внутримышечного введения, 250 мг+250 мг, 1 шт. - флаконы (10)  / в комплекте с растворителем (ампулы) 5 мл-10 шт. и скарификатором ампульным, если необходим для ампул данного типа / - пачки картонные</t>
  </si>
  <si>
    <t>ЛП-005771</t>
  </si>
  <si>
    <t>16.12.2019 840/20-19</t>
  </si>
  <si>
    <t>4602509024547</t>
  </si>
  <si>
    <t>порошок для приготовления раствора для внутривенного и внутримышечного введения, 250 мг+250 мг, 1 шт. - флаконы (50)  - коробки картонные (для стационаров)</t>
  </si>
  <si>
    <t>4602509024486</t>
  </si>
  <si>
    <t>порошок для приготовления раствора для внутривенного и внутримышечного введения, 250 мг+250 мг, 1 шт. - флаконы (10)  - пачки картонные</t>
  </si>
  <si>
    <t>4602509024516</t>
  </si>
  <si>
    <t>4602509024493</t>
  </si>
  <si>
    <t>порошок для приготовления раствора для внутривенного и внутримышечного введения, 1000 мг+1000 мг, 1 шт. - флаконы (5)  - пачки картонные</t>
  </si>
  <si>
    <t>4602509024660</t>
  </si>
  <si>
    <t>порошок для приготовления раствора для внутривенного и внутримышечного введения, 1000 мг+1000 мг, 1 шт. - флаконы (5)  / в комплекте с растворителем (ампулы) 5 мл-5 шт. и скарификатором ампульным, если необходим для ампул данного типа / - пачки картонные</t>
  </si>
  <si>
    <t>4602509024691</t>
  </si>
  <si>
    <t>4602509024707</t>
  </si>
  <si>
    <t>порошок для приготовления раствора для внутривенного и внутримышечного введения, 1000 мг+1000 мг, 1 шт. - флаконы (1)  - пачки картонные</t>
  </si>
  <si>
    <t>4602509024653</t>
  </si>
  <si>
    <t>порошок для приготовления раствора для внутривенного и внутримышечного введения, 500 мг+500 мг, 1 шт. - флаконы (10)  - пачки картонные</t>
  </si>
  <si>
    <t>4602509024592</t>
  </si>
  <si>
    <t>4602509024578</t>
  </si>
  <si>
    <t>порошок для приготовления раствора для внутривенного и внутримышечного введения, 1000 мг+1000 мг, 1 шт. - флаконы (1)  / в комплекте с растворителем (ампулы) 5 мл-1 шт. и скарификатором ампульным, если необходим для ампул данного типа / - пачки картонные</t>
  </si>
  <si>
    <t>4602509024684</t>
  </si>
  <si>
    <t>порошок для приготовления раствора для внутривенного и внутримышечного введения, 1000 мг+1000 мг, 1 шт. - флаконы (10)  - пачки картонные</t>
  </si>
  <si>
    <t>4602509024677</t>
  </si>
  <si>
    <t>порошок для приготовления раствора для внутривенного и внутримышечного введения, 1000 мг+1000 мг, 1 шт. - флаконы (50)  - коробки картонные (для стационаров)</t>
  </si>
  <si>
    <t>4602509024646</t>
  </si>
  <si>
    <t>порошок для приготовления раствора для внутривенного и внутримышечного введения, 500 мг+500 мг, 1 шт. - флаконы (1)  / в комплекте с растворителем (ампулы) 5 мл-1 шт. и скарификатором ампульным, если необходим для ампул данного типа / - пачки картонные</t>
  </si>
  <si>
    <t>4602509024608</t>
  </si>
  <si>
    <t>порошок для приготовления раствора для внутривенного и внутримышечного введения, 500 мг+500 мг, 1 шт. - флаконы (50)  - коробки картонные (для стационаров)</t>
  </si>
  <si>
    <t>4602509024561</t>
  </si>
  <si>
    <t>порошок для приготовления раствора для внутривенного и внутримышечного введения, 500 мг+500 мг, 1 шт. - флаконы (5)  / в комплекте с растворителем (ампулы) 5 мл-5 шт. и скарификатором ампульным, если необходим для ампул данного типа / - пачки картонные</t>
  </si>
  <si>
    <t>4602509024615</t>
  </si>
  <si>
    <t>порошок для приготовления раствора для внутривенного и внутримышечного введения, 250 мг+250 мг, 1 шт. - флаконы (5)  - пачки картонные</t>
  </si>
  <si>
    <t>4602509024509</t>
  </si>
  <si>
    <t>порошок для приготовления раствора для внутривенного и внутримышечного введения, 250 мг+250 мг, 1 шт. - флаконы (5)  / в комплекте с растворителем (ампулы) 5 мл-5 шт. и скарификатором ампульным, если необходим для ампул данного типа / - пачки картонные</t>
  </si>
  <si>
    <t>4602509024530</t>
  </si>
  <si>
    <t>порошок для приготовления раствора для внутривенного и внутримышечного введения, 250 мг+250 мг, 1 шт. - флаконы (1)  / в комплекте с растворителем (ампулы) 5 мл-1 шт. и скарификатором ампульным, если необходим для ампул данного типа / - пачки картонные</t>
  </si>
  <si>
    <t>4602509024523</t>
  </si>
  <si>
    <t>порошок для приготовления раствора для внутривенного и внутримышечного введения, 500 мг+500 мг, 1 шт. - флаконы (10)  / в комплекте с растворителем (ампулы) 5 мл-10 шт. и скарификатором ампульным, если необходим для ампул данного типа / - пачки картонные</t>
  </si>
  <si>
    <t>4602509024622</t>
  </si>
  <si>
    <t>порошок для приготовления раствора для внутривенного и внутримышечного введения, 500 мг+500 мг, 1 шт. - флаконы (5)  - пачки картонные</t>
  </si>
  <si>
    <t>4602509024585</t>
  </si>
  <si>
    <t>16.12.2019 841/20-19</t>
  </si>
  <si>
    <t>раствор для подкожного введения, 200 мг/мл, 1 мл - ампулы (10)  / в комплекте с ножом ампульным, если необходим для ампул данного типа / - коробка картонная</t>
  </si>
  <si>
    <t>раствор для внутривенного введения, 400 мг/мл, 10 мл - ампула (100)  - пачка картонная</t>
  </si>
  <si>
    <t>16.12.2019 842/20-19</t>
  </si>
  <si>
    <t>4670028229125</t>
  </si>
  <si>
    <t>раствор для внутривенного введения, 400 мг/мл, 10 мл - ампула (50)  - пачка картонная</t>
  </si>
  <si>
    <t>4670028229118</t>
  </si>
  <si>
    <t>раствор для внутривенного введения, 400 мг/мл, 10 мл - ампула (20)  - пачка картонная</t>
  </si>
  <si>
    <t>4670028229101</t>
  </si>
  <si>
    <t>раствор для внутривенного введения, 400 мг/мл, 10 мл - ампула (5)  - пачка картонная</t>
  </si>
  <si>
    <t>4680013242527</t>
  </si>
  <si>
    <t>раствор для внутривенного введения, 400 мг/мл, 5 мл - ампула (100)  - пачка картонная</t>
  </si>
  <si>
    <t>4670028229095</t>
  </si>
  <si>
    <t>раствор для внутривенного введения, 400 мг/мл, 5 мл - ампула (50)  - пачка картонная</t>
  </si>
  <si>
    <t>4670028229088</t>
  </si>
  <si>
    <t>раствор для внутривенного введения, 400 мг/мл, 5 мл - ампула (20)  - пачка картонная</t>
  </si>
  <si>
    <t>4670028229071</t>
  </si>
  <si>
    <t>раствор для внутривенного введения, 400 мг/мл, 5 мл - ампула (10)  - пачка картонная</t>
  </si>
  <si>
    <t>4680013242510</t>
  </si>
  <si>
    <t>раствор для внутривенного введения, 400 мг/мл, 5 мл - ампула (5)  - пачка картонная</t>
  </si>
  <si>
    <t>4680013242503</t>
  </si>
  <si>
    <t>16.12.2019 843/20-19</t>
  </si>
  <si>
    <t>раствор для инъекций, 50 мг/мл, 1 мл - ампулы (10)  / в комплекте с ножом ампульным или скарификатором, если необходим для ампул данного типа / - коробка картонная</t>
  </si>
  <si>
    <t>16.12.2019 844/20-19</t>
  </si>
  <si>
    <t>растворитель для приготовления лекарственных форм для инъекций, 400 мл - контейнер (1)  / с 1 портом / - пакет</t>
  </si>
  <si>
    <t>16.12.2019 845/20-19</t>
  </si>
  <si>
    <t>4605258009018</t>
  </si>
  <si>
    <t>растворитель для приготовления лекарственных форм для инъекций, 200 мл - контейнер (1)  / с 2 портами / - пакет</t>
  </si>
  <si>
    <t>4605258009230</t>
  </si>
  <si>
    <t>растворитель для приготовления лекарственных форм для инъекций, 400 мл - контейнер (1)  / с 1 портом / - ящик картонный (для стационаров)</t>
  </si>
  <si>
    <t>4605258008011</t>
  </si>
  <si>
    <t>растворитель для приготовления лекарственных форм для инъекций, 400 мл - контейнер (1)  / с 2 портами / - пакет</t>
  </si>
  <si>
    <t>4605258009278</t>
  </si>
  <si>
    <t>растворитель для приготовления лекарственных форм для инъекций, 400 мл - контейнер (1)  / с 2 портами / - ящик картонный (для стационаров)</t>
  </si>
  <si>
    <t>4605258008158</t>
  </si>
  <si>
    <t>растворитель для приготовления лекарственных форм для инъекций, 100 мл - контейнер (1)  / с 1 портом / - ящик картонный (для стационаров)</t>
  </si>
  <si>
    <t>4605258007922</t>
  </si>
  <si>
    <t>растворитель для приготовления лекарственных форм для инъекций, 200 мл - контейнер (1)  / с 2 портами / - ящик картонный (для стационаров)</t>
  </si>
  <si>
    <t>4605258008110</t>
  </si>
  <si>
    <t>растворитель для приготовления лекарственных форм для инъекций, 250 мл - контейнер (1)  / с 2 портами / - ящик картонный (для стационаров)</t>
  </si>
  <si>
    <t>4605258008127</t>
  </si>
  <si>
    <t>растворитель для приготовления лекарственных форм для инъекций, 500 мл - контейнер (1)  / с 1 портом / - пакет</t>
  </si>
  <si>
    <t>4605258009032</t>
  </si>
  <si>
    <t>растворитель для приготовления лекарственных форм для инъекций, 250 мл - контейнер (1)  / с 2 портами / - пакет</t>
  </si>
  <si>
    <t>4605258009247</t>
  </si>
  <si>
    <t>растворитель для приготовления лекарственных форм для инъекций, 200 мл - контейнер (1)  / с 1 портом / - пакет</t>
  </si>
  <si>
    <t>4605258008974</t>
  </si>
  <si>
    <t>растворитель для приготовления лекарственных форм для инъекций, 100 мл - контейнер (1)  / с 1 портом / - пакет</t>
  </si>
  <si>
    <t>4605258008950</t>
  </si>
  <si>
    <t>растворитель для приготовления лекарственных форм для инъекций, 100 мл - контейнер (1)  / с 2 портами / - пакет</t>
  </si>
  <si>
    <t>4605258009216</t>
  </si>
  <si>
    <t>растворитель для приготовления лекарственных форм для инъекций, 250 мл - контейнер (1)  / с 1 портом / - пакет</t>
  </si>
  <si>
    <t>4605258008981</t>
  </si>
  <si>
    <t>растворитель для приготовления лекарственных форм для инъекций, 100 мл - контейнер (1)  / с 2 портами / - ящик картонный (для стационаров)</t>
  </si>
  <si>
    <t>4605258008097</t>
  </si>
  <si>
    <t>растворитель для приготовления лекарственных форм для инъекций, 200 мл - контейнер (1)  / с 1 портом / - ящик картонный (для стационаров)</t>
  </si>
  <si>
    <t>4605258007946</t>
  </si>
  <si>
    <t>растворитель для приготовления лекарственных форм для инъекций, 500 мл - контейнер (1)  / с 1 портом / - ящик картонный (для стационаров)</t>
  </si>
  <si>
    <t>4605258008035</t>
  </si>
  <si>
    <t>растворитель для приготовления лекарственных форм для инъекций, 250 мл - контейнер (1)  / с 1 портом / - ящик картонный (для стационаров)</t>
  </si>
  <si>
    <t>4605258007960</t>
  </si>
  <si>
    <t>растворитель для приготовления лекарственных форм для инъекций, 500 мл - контейнер (1)  / с 2 портами / - пакет</t>
  </si>
  <si>
    <t>4605258009292</t>
  </si>
  <si>
    <t>растворитель для приготовления лекарственных форм для инъекций, 500 мл - контейнер (1)  / с 2 портами / - ящик картонный (для стационаров)</t>
  </si>
  <si>
    <t>4605258008172</t>
  </si>
  <si>
    <t>растворитель для приготовления лекарственных форм для инъекций, 1000 мл - контейнер (1)  / с 1 портом / - пакет</t>
  </si>
  <si>
    <t>4605258009063</t>
  </si>
  <si>
    <t>растворитель для приготовления лекарственных форм для инъекций, 1000 мл - контейнер (1)  / с 1 портом / - ящик картонный (для стационаров)</t>
  </si>
  <si>
    <t>4605258008066</t>
  </si>
  <si>
    <t>растворитель для приготовления лекарственных форм для инъекций, 1000 мл - контейнер (1)  / с 2 портами / - пакет</t>
  </si>
  <si>
    <t>4605258009322</t>
  </si>
  <si>
    <t>растворитель для приготовления лекарственных форм для инъекций, 1000 мл - контейнер (1)  / с 2 портами / - ящик картонный (для стационаров)</t>
  </si>
  <si>
    <t>4605258008202</t>
  </si>
  <si>
    <t>Цефтолозан+[Тазобактам]</t>
  </si>
  <si>
    <t>Зербакса</t>
  </si>
  <si>
    <t>порошок для приготовления концентрата для приготовления раствора для инфузий, 1000 мг+500 мг,  - флаконы (10)  - пачки картонные</t>
  </si>
  <si>
    <t xml:space="preserve">Вл.ООО "МСД Фармасьютикалс", Россия (7706701593); Вып.к.Перв.Уп.Втор.Уп.Пр.Стери-Фарма ЛЛС, США (26-2372400 ); </t>
  </si>
  <si>
    <t>J01DI54</t>
  </si>
  <si>
    <t>ЛП-005085</t>
  </si>
  <si>
    <t>16.12.2019 846/20-19*</t>
  </si>
  <si>
    <t>4602210003237</t>
  </si>
  <si>
    <t xml:space="preserve">Вл.ООО "МСД Фармасьютикалс", Россия (7706701593); Перв.Уп.Пр.Стери-Фарма ЛЛС, США (26-2372400 ); Вып.к.Втор.Уп.Лаборатории Мерк Шарп и Доум-Шибре, Франция (FR12316331065); </t>
  </si>
  <si>
    <t>Меполизумаб</t>
  </si>
  <si>
    <t>НУКАЛА</t>
  </si>
  <si>
    <t>лиофилизат для приготовления раствора для подкожного введения, 100 мг,  - флаконы (1)  - пачки картонные</t>
  </si>
  <si>
    <t>R03DX09</t>
  </si>
  <si>
    <t>ЛП-004794</t>
  </si>
  <si>
    <t>16.12.2019 847/20-19*</t>
  </si>
  <si>
    <t>4607008133202</t>
  </si>
  <si>
    <t>Цефтазидим+[Авибактам]</t>
  </si>
  <si>
    <t>Завицефта</t>
  </si>
  <si>
    <t>порошок для приготовления концентрата для приготовления раствора для инфузий, 2000 мг+500 мг,  - флакон (10)  - пачка картонная</t>
  </si>
  <si>
    <t xml:space="preserve">Вл.Пфайзер Инк, США (13-5315170); Вып.к.Перв.Уп.Втор.Уп.Пр.ГлаксоСмитКляйн Мэньюфэкчуринг С.п.А., Италия (03302260231); </t>
  </si>
  <si>
    <t>J01DD52</t>
  </si>
  <si>
    <t>ЛП-004289</t>
  </si>
  <si>
    <t>16.12.2019 848/20-19*</t>
  </si>
  <si>
    <t>4607131044475</t>
  </si>
  <si>
    <t>раствор для инфузий, 50 мг/мл, 100 мл - бутылки (1)  - пачки картонные</t>
  </si>
  <si>
    <t>ЛП-004387</t>
  </si>
  <si>
    <t>17.12.2019 849/20-19</t>
  </si>
  <si>
    <t>4602884017226</t>
  </si>
  <si>
    <t>раствор для инъекций, 100 мг/мл, 5 мл - ампулы с кольцом излома, насечкой и точкой (5)  - упаковки ячейковые контурные (2) -пачки картонные</t>
  </si>
  <si>
    <t>ЛП-004485</t>
  </si>
  <si>
    <t>4602884017462</t>
  </si>
  <si>
    <t>раствор для внутривенного и внутримышечного введения, 20 мг/мл, 1 мл - ампулы с кольцом излома, точкой и насечкой (5)  - упаковки ячейковые контурные (2) - пачки картонные</t>
  </si>
  <si>
    <t>ЛП-004620</t>
  </si>
  <si>
    <t>4602884010159</t>
  </si>
  <si>
    <t>раствор для внутривенного и внутримышечного введения, 20 мг/мл, 1 мл - ампулы с кольцом излома, точкой и насечкой (5)  - упаковки ячейковые контурные (1) -  пачки картонные</t>
  </si>
  <si>
    <t>4602884010166</t>
  </si>
  <si>
    <t>раствор для внутривенного и внутримышечного введения, 20 мг/мл, 2 мл - ампулы с кольцом излома, точкой и насечкой (5)  - упаковки ячейковые контурные (2) - пачки картонные</t>
  </si>
  <si>
    <t>ЛП-004682</t>
  </si>
  <si>
    <t>4602884017448</t>
  </si>
  <si>
    <t>Примапур®</t>
  </si>
  <si>
    <t>раствор для подкожного введения, 22 мкг/0.5 мл, 0.5 мл - картриджи в шприц-ручках (1)  / в комплекте с иглами одноразовыми-5 шт. / - пачки картонные</t>
  </si>
  <si>
    <t xml:space="preserve">Вл.Общество с ограниченной ответственностью "АйВиФарма", Россия (7728815153); Вып.к.Перв.Уп.Втор.Уп.Пр.Общество с ограниченной ответственностью "Завод Медсинтез" (ООО "Завод Медсинтез"), Россия (6629012040); </t>
  </si>
  <si>
    <t>ЛП-005826</t>
  </si>
  <si>
    <t>17.12.2019 850/20-19</t>
  </si>
  <si>
    <t>4607069222433</t>
  </si>
  <si>
    <t>раствор для подкожного введения, 33 мкг/0.75 мл, 0.75 мл - картриджи в шприц-ручках (1)  / в комплекте с иглами одноразовыми-7 шт. / - пачки картонные</t>
  </si>
  <si>
    <t>4607069222440</t>
  </si>
  <si>
    <t>раствор для подкожного введения, 66 мкг/1.5 мл, 1.5 мл - картриджи в шприц-ручках (1)  / в комплекте с иглами одноразовыми-10 шт. / - пачки картонные</t>
  </si>
  <si>
    <t>4607069222457</t>
  </si>
  <si>
    <t>13.12.2019 20-4-4119855-изм</t>
  </si>
  <si>
    <t>7613421038571</t>
  </si>
  <si>
    <t>7613421038595</t>
  </si>
  <si>
    <t>7613421038588</t>
  </si>
  <si>
    <t>Доцетаксел Сандоз</t>
  </si>
  <si>
    <t>концентрат для приготовления раствора для инфузий, 10 мг/мл, 16 мл - флакон (1)  - пачка картонная</t>
  </si>
  <si>
    <t>13.12.2019 20-4-4119922-изм</t>
  </si>
  <si>
    <t>7613421038465</t>
  </si>
  <si>
    <t>концентрат для приготовления раствора для инфузий, 10 мг/мл, 8 мл - флакон (1)  - пачка картонная</t>
  </si>
  <si>
    <t>7613421038489</t>
  </si>
  <si>
    <t>концентрат для приготовления раствора для инфузий, 10 мг/мл, 2 мл - флакон (1)  - пачка картонная</t>
  </si>
  <si>
    <t>7613421038472</t>
  </si>
  <si>
    <t>13.12.2019 20-4-4119924-изм</t>
  </si>
  <si>
    <t>7613421038618</t>
  </si>
  <si>
    <t>7613421038601</t>
  </si>
  <si>
    <t>13.12.2019 20-4-4119925-изм</t>
  </si>
  <si>
    <t>7613421038564</t>
  </si>
  <si>
    <t>7613421038496</t>
  </si>
  <si>
    <t>7613421038557</t>
  </si>
  <si>
    <t>7613421038540</t>
  </si>
  <si>
    <t>13.12.2019 20-4-4119926-изм</t>
  </si>
  <si>
    <t>7613421038458</t>
  </si>
  <si>
    <t>раствор для инъекций, 10 мг/мл, 2 мл - шприц (1)  - пачки картонные</t>
  </si>
  <si>
    <t>13.12.2019 20-4-4119927-изм</t>
  </si>
  <si>
    <t>7613421038533</t>
  </si>
  <si>
    <t>13.12.2019 20-4-4119928-изм</t>
  </si>
  <si>
    <t>7613421038427</t>
  </si>
  <si>
    <t>7613421038441</t>
  </si>
  <si>
    <t>7613421038434</t>
  </si>
  <si>
    <t>Лафракс</t>
  </si>
  <si>
    <t>17.12.2019 20-4-4120013-изм</t>
  </si>
  <si>
    <t>4670028229057</t>
  </si>
  <si>
    <t>таблетки, 10 мг, 10 шт. - упаковки ячейковые контурные (3)  - пачка  картонная</t>
  </si>
  <si>
    <t>17.12.2019 20-4-4119970-изм</t>
  </si>
  <si>
    <t>4810201019338</t>
  </si>
  <si>
    <t>таблетки, 10 мг, 10 шт. - упаковки ячейковые контурные (1)  - пачка картонная</t>
  </si>
  <si>
    <t>4810201019321</t>
  </si>
  <si>
    <t>13.12.2019 20-4-4119789-изм</t>
  </si>
  <si>
    <t>капсулы, 250 мг, 100 шт. - банка (1)  - пачка картонная</t>
  </si>
  <si>
    <t>13.12.2019 20-4-4119787-изм</t>
  </si>
  <si>
    <t>4650099789230</t>
  </si>
  <si>
    <t>13.12.2019 20-4-4119690-изм</t>
  </si>
  <si>
    <t>4680020185480</t>
  </si>
  <si>
    <t>раствор для внутривенного введения, 300 мг/мл, 10 мл - ампулы (5)  - упаковки ячейковые контурные без покрытия (2) - пачки картонные</t>
  </si>
  <si>
    <t>13.12.2019 20-4-4119691-изм</t>
  </si>
  <si>
    <t>4680020186043</t>
  </si>
  <si>
    <t>раствор для наружного применения, 70%, 100 мл - флакон (1)  - пачка каротонная</t>
  </si>
  <si>
    <t>17.12.2019 20-4-4119966-изм</t>
  </si>
  <si>
    <t>раствор для наружного применения, 70%, 50 мл - флакон (1)  - пачка  картонная</t>
  </si>
  <si>
    <t>раствор для наружного применения, 70%, 31.5 л - канистра - для стационаров</t>
  </si>
  <si>
    <t>раствор для наружного применения, 70%, 21.5 л - канистра - для стационаров</t>
  </si>
  <si>
    <t>раствор для наружного применения, 70%, 10 л - канистра - для стационаров</t>
  </si>
  <si>
    <t>раствор для инъекций, 2000 анти-Ха МЕ/0.2 мл, 0.2 мл - шприцы (10)  - пачка картонная</t>
  </si>
  <si>
    <t xml:space="preserve">Вл.Санофи-Авентис Франс, Франция (FR42403335904); Перв.Уп.Пр.Санофи Винтроп Индустрия, Франция (FR45 775662257); Вып.к.Втор.Уп.ОАО "Фармстандарт-УфаВИТА", Россия (0274036993); </t>
  </si>
  <si>
    <t>13.12.2019 20-4-4119807-изм</t>
  </si>
  <si>
    <t>раствор для инъекций, 4000 анти-Ха МЕ/0.4 мл, 0.4 мл - шприцы (10)  - пачка картонная</t>
  </si>
  <si>
    <t>раствор для инъекций, 6000 анти-Ха МЕ/0.6 мл, 0.6 мл - шприцы (10)  - пачка картонная</t>
  </si>
  <si>
    <t>раствор для инъекций, 8000 анти-Ха МЕ/0.8 мл, 0.8 мл - шприцы (10)  - пачка картонная</t>
  </si>
  <si>
    <t>раствор для инъекций, 2000 анти-Ха МЕ/0.2 мл, 0.2 мл - шприц (2)  - пачка картонная</t>
  </si>
  <si>
    <t xml:space="preserve">Вл.Санофи-Авентис Франс, Франция (FR42403335904); Вып.к.Перв.Уп.Втор.Уп.Пр.Санофи Винтроп Индустрия, Франция (FR45 775662257); </t>
  </si>
  <si>
    <t>13.12.2019 20-4-4119809-изм</t>
  </si>
  <si>
    <t>раствор для инъекций, 6000 анти-Ха МЕ/0.6 мл, 0.6 мл - шприц (2)  - пачка картонная</t>
  </si>
  <si>
    <t xml:space="preserve">Вл.Астеллас Фарма Юроп Б.В., Нидерланды (NL001378995B01); Перв.Уп.Пр.Астеллас Фарма Тех Ко. Лтд, Япония (7010001139549); Вып.к.Втор.Уп.Акционерное общество "ОРТАТ" (АО "ОРТАТ"), Россия (4428000115); </t>
  </si>
  <si>
    <t>13.12.2019 20-4-4119823-изм</t>
  </si>
  <si>
    <t>4607098451637</t>
  </si>
  <si>
    <t>4607098451620</t>
  </si>
  <si>
    <t xml:space="preserve">Вл.ООО "Астеллас Фарма Продакшен", Россия (7709948951); Вып.к.Перв.Уп.Втор.Уп.Пр.Закрытое акционерное общество "ЗиО-Здоровье" (ЗАО "ЗиО-Здоровье"), Россия (5036046054); </t>
  </si>
  <si>
    <t>13.12.2019 20-4-4119827-изм</t>
  </si>
  <si>
    <t>таблетки, 10 мг, 10 шт. - блистер (3)  - пачки картонные</t>
  </si>
  <si>
    <t>16.12.2019 20-4-4119949-изм</t>
  </si>
  <si>
    <t>4610012020895</t>
  </si>
  <si>
    <t>таблетки, 2.5 мг, 10 шт. - блистер (3)  - пачки картонные</t>
  </si>
  <si>
    <t>16.12.2019 20-4-4119950-изм</t>
  </si>
  <si>
    <t>4610012020888</t>
  </si>
  <si>
    <t>13.12.2019 20-4-4119888-изм</t>
  </si>
  <si>
    <t>4607028397042</t>
  </si>
  <si>
    <t>таблетки покрытые пленочной оболочкой, 75 мг, 10 шт. - блистер (10)  - пачка картонная</t>
  </si>
  <si>
    <t xml:space="preserve">Вл.Актавис Групп ПТС ехф, Исландия (91568); Вып.к.Перв.Уп.Втор.Уп.Пр.Актавис Лтд, Мальта (11360007); </t>
  </si>
  <si>
    <t>17.12.2019 20-4-4120090-изм</t>
  </si>
  <si>
    <t>таблетки покрытые пленочной оболочкой, 75 мг, 7 шт. - блистер (4)  - пачка картонная</t>
  </si>
  <si>
    <t>4630013790498</t>
  </si>
  <si>
    <t>17.12.2019 20-4-4120091-изм</t>
  </si>
  <si>
    <t>4630013790016</t>
  </si>
  <si>
    <t>4630013790023</t>
  </si>
  <si>
    <t>4630013790030</t>
  </si>
  <si>
    <t>17.12.2019 20-4-4120292-изм</t>
  </si>
  <si>
    <t>4630013790054</t>
  </si>
  <si>
    <t>4630013790047</t>
  </si>
  <si>
    <t>таблетки, 24 мг, 10 шт. - блистер (3)  - пачка картонная</t>
  </si>
  <si>
    <t xml:space="preserve">Вл.Актавис Групп ПТС ехф, Исландия (91568); Пр.Каталент Германия Шорндорф ГмбХ, Германия (147321237); Вып.к.Перв.Уп.Втор.Уп.Балканфарма-Дупница АД, Болгария (819364374); </t>
  </si>
  <si>
    <t>17.12.2019 20-4-4120296-изм</t>
  </si>
  <si>
    <t>4630013790313</t>
  </si>
  <si>
    <t>17.12.2019 20-4-4120314-изм</t>
  </si>
  <si>
    <t>4630013790436</t>
  </si>
  <si>
    <t>Циклосерин-ЛОК-БЕТА</t>
  </si>
  <si>
    <t xml:space="preserve">Вл.Лок-Бета Фармасьютикалс (И) Пвт.Лтд, Индия (AAACL7288G); Вып.к.Перв.Уп.Втор.Уп.Пр.ООО "Эдвансд Фарма", Россия (3120099445); </t>
  </si>
  <si>
    <t>17.12.2019 20-4-4120247-изм</t>
  </si>
  <si>
    <t>4620060730110</t>
  </si>
  <si>
    <t>17.12.2019 20-4-4120249-изм</t>
  </si>
  <si>
    <t>Теризидон-ЛОК-БЕТА</t>
  </si>
  <si>
    <t>17.12.2019 20-4-4120248-изм</t>
  </si>
  <si>
    <t>4620060730103</t>
  </si>
  <si>
    <t>4620060730066</t>
  </si>
  <si>
    <t>4620060730080</t>
  </si>
  <si>
    <t>4620060730073</t>
  </si>
  <si>
    <t>4620060730059</t>
  </si>
  <si>
    <t>4620060730097</t>
  </si>
  <si>
    <t>17.12.2019 20-4-4120250-изм</t>
  </si>
  <si>
    <t>18.12.2019 20-4-4123219-сниж</t>
  </si>
  <si>
    <t>Предель-ная оптовая надбавка, руб</t>
  </si>
  <si>
    <t>Предель-ная розничная надбавка, руб.</t>
  </si>
  <si>
    <t>Предельная розничная цена на лекарственный препарат, руб. (без НДС)</t>
  </si>
  <si>
    <t>Предельная розничная цена на лекарственный препарат, руб. (с НДС)</t>
  </si>
  <si>
    <t>Государственный реестр розничных  цен  на лекарственные препараты, включенные в перечень жизненно необходимых и важнейших 
лекарственных препаратов  по Ивановской области (дополнение 11.12.-20.12.2019)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</si>
</sst>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1" formatCode="[$-10419]###\ ###"/>
    <numFmt numFmtId="192" formatCode="[$-10419]###\ ###\ ##0.00"/>
  </numFmts>
  <fonts count="10" x14ac:knownFonts="1">
    <font>
      <sz val="10"/>
      <name val="Arial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left" vertical="top" wrapText="1" readingOrder="1"/>
      <protection locked="0"/>
    </xf>
    <xf numFmtId="0" fontId="2" fillId="0" borderId="1" xfId="0" applyFont="1" applyBorder="1" applyAlignment="1" applyProtection="1">
      <alignment vertical="top" wrapText="1" readingOrder="1"/>
      <protection locked="0"/>
    </xf>
    <xf numFmtId="191" fontId="2" fillId="0" borderId="1" xfId="0" applyNumberFormat="1" applyFont="1" applyBorder="1" applyAlignment="1" applyProtection="1">
      <alignment horizontal="center" vertical="top" wrapText="1" readingOrder="1"/>
      <protection locked="0"/>
    </xf>
    <xf numFmtId="192" fontId="2" fillId="0" borderId="1" xfId="0" applyNumberFormat="1" applyFont="1" applyBorder="1" applyAlignment="1" applyProtection="1">
      <alignment vertical="top" wrapText="1" readingOrder="1"/>
      <protection locked="0"/>
    </xf>
    <xf numFmtId="0" fontId="2" fillId="0" borderId="1" xfId="0" applyFont="1" applyBorder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6" fillId="0" borderId="3" xfId="1" applyNumberFormat="1" applyFont="1" applyBorder="1" applyAlignment="1">
      <alignment horizontal="right" vertical="top" wrapText="1"/>
    </xf>
    <xf numFmtId="2" fontId="6" fillId="0" borderId="3" xfId="0" applyNumberFormat="1" applyFont="1" applyBorder="1" applyAlignment="1">
      <alignment horizontal="right" vertical="top"/>
    </xf>
    <xf numFmtId="2" fontId="7" fillId="0" borderId="3" xfId="1" applyNumberFormat="1" applyFont="1" applyBorder="1" applyAlignment="1">
      <alignment horizontal="right" vertical="top" wrapText="1"/>
    </xf>
    <xf numFmtId="0" fontId="8" fillId="0" borderId="0" xfId="0" applyFont="1" applyAlignment="1" applyProtection="1">
      <alignment vertical="top" wrapText="1" readingOrder="1"/>
      <protection locked="0"/>
    </xf>
    <xf numFmtId="0" fontId="9" fillId="0" borderId="0" xfId="0" applyFont="1" applyAlignment="1" applyProtection="1">
      <alignment horizontal="center" vertical="top" wrapText="1" readingOrder="1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82"/>
  <sheetViews>
    <sheetView tabSelected="1" view="pageBreakPreview" topLeftCell="D1" zoomScale="70" zoomScaleNormal="70" zoomScaleSheetLayoutView="70" workbookViewId="0">
      <selection activeCell="I8" sqref="I8"/>
    </sheetView>
  </sheetViews>
  <sheetFormatPr defaultRowHeight="12.75" x14ac:dyDescent="0.2"/>
  <cols>
    <col min="1" max="1" width="10.7109375" customWidth="1"/>
    <col min="2" max="2" width="11.28515625" customWidth="1"/>
    <col min="3" max="3" width="31.42578125" customWidth="1"/>
    <col min="4" max="4" width="51.28515625" customWidth="1"/>
    <col min="7" max="7" width="12.42578125" customWidth="1"/>
    <col min="8" max="9" width="11" customWidth="1"/>
    <col min="10" max="10" width="14.5703125" customWidth="1"/>
    <col min="11" max="11" width="14.85546875" customWidth="1"/>
    <col min="14" max="14" width="14.85546875" customWidth="1"/>
    <col min="15" max="15" width="12.5703125" customWidth="1"/>
  </cols>
  <sheetData>
    <row r="1" spans="1:122" ht="48" customHeight="1" x14ac:dyDescent="0.2">
      <c r="A1" s="13" t="s">
        <v>613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</row>
    <row r="2" spans="1:122" ht="3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</row>
    <row r="3" spans="1:122" ht="76.5" x14ac:dyDescent="0.2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8" t="s">
        <v>609</v>
      </c>
      <c r="I3" s="8" t="s">
        <v>610</v>
      </c>
      <c r="J3" s="8" t="s">
        <v>611</v>
      </c>
      <c r="K3" s="8" t="s">
        <v>612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22" ht="45" x14ac:dyDescent="0.2">
      <c r="A4" s="2" t="s">
        <v>91</v>
      </c>
      <c r="B4" s="3" t="s">
        <v>103</v>
      </c>
      <c r="C4" s="3" t="s">
        <v>189</v>
      </c>
      <c r="D4" s="3" t="s">
        <v>230</v>
      </c>
      <c r="E4" s="3" t="s">
        <v>155</v>
      </c>
      <c r="F4" s="4">
        <v>5</v>
      </c>
      <c r="G4" s="5">
        <v>428.03</v>
      </c>
      <c r="H4" s="11">
        <f>G4*0.15</f>
        <v>64.204499999999996</v>
      </c>
      <c r="I4" s="10">
        <f>G4*0.25</f>
        <v>107.00749999999999</v>
      </c>
      <c r="J4" s="10">
        <f>G4+(G4*0.15)+(G4*0.25)</f>
        <v>599.24199999999996</v>
      </c>
      <c r="K4" s="10">
        <f t="shared" ref="K4:K35" si="0">J4*1.1</f>
        <v>659.1662</v>
      </c>
      <c r="L4" s="6"/>
      <c r="M4" s="3" t="s">
        <v>104</v>
      </c>
      <c r="N4" s="6" t="s">
        <v>608</v>
      </c>
      <c r="O4" s="7" t="s">
        <v>105</v>
      </c>
    </row>
    <row r="5" spans="1:122" ht="45" x14ac:dyDescent="0.2">
      <c r="A5" s="2" t="s">
        <v>64</v>
      </c>
      <c r="B5" s="3" t="s">
        <v>65</v>
      </c>
      <c r="C5" s="3" t="s">
        <v>180</v>
      </c>
      <c r="D5" s="3" t="s">
        <v>228</v>
      </c>
      <c r="E5" s="3" t="s">
        <v>159</v>
      </c>
      <c r="F5" s="4">
        <v>1</v>
      </c>
      <c r="G5" s="5">
        <v>128.69999999999999</v>
      </c>
      <c r="H5" s="11">
        <f>G5*0.15</f>
        <v>19.304999999999996</v>
      </c>
      <c r="I5" s="10">
        <f>G5*0.25</f>
        <v>32.174999999999997</v>
      </c>
      <c r="J5" s="10">
        <f>G5+(G5*0.15)+(G5*0.25)</f>
        <v>180.18</v>
      </c>
      <c r="K5" s="10">
        <f t="shared" si="0"/>
        <v>198.19800000000004</v>
      </c>
      <c r="L5" s="6"/>
      <c r="M5" s="3" t="s">
        <v>66</v>
      </c>
      <c r="N5" s="6" t="s">
        <v>500</v>
      </c>
      <c r="O5" s="7" t="s">
        <v>503</v>
      </c>
    </row>
    <row r="6" spans="1:122" ht="45" x14ac:dyDescent="0.2">
      <c r="A6" s="2" t="s">
        <v>64</v>
      </c>
      <c r="B6" s="3" t="s">
        <v>65</v>
      </c>
      <c r="C6" s="3" t="s">
        <v>214</v>
      </c>
      <c r="D6" s="3" t="s">
        <v>228</v>
      </c>
      <c r="E6" s="3" t="s">
        <v>159</v>
      </c>
      <c r="F6" s="4">
        <v>1</v>
      </c>
      <c r="G6" s="5">
        <v>440.93</v>
      </c>
      <c r="H6" s="11">
        <f>G6*0.15</f>
        <v>66.139499999999998</v>
      </c>
      <c r="I6" s="10">
        <f>G6*0.25</f>
        <v>110.2325</v>
      </c>
      <c r="J6" s="10">
        <f>G6+(G6*0.15)+(G6*0.25)</f>
        <v>617.30200000000002</v>
      </c>
      <c r="K6" s="10">
        <f t="shared" si="0"/>
        <v>679.0322000000001</v>
      </c>
      <c r="L6" s="6"/>
      <c r="M6" s="3" t="s">
        <v>66</v>
      </c>
      <c r="N6" s="6" t="s">
        <v>500</v>
      </c>
      <c r="O6" s="7" t="s">
        <v>502</v>
      </c>
    </row>
    <row r="7" spans="1:122" ht="45" x14ac:dyDescent="0.2">
      <c r="A7" s="2" t="s">
        <v>64</v>
      </c>
      <c r="B7" s="3" t="s">
        <v>65</v>
      </c>
      <c r="C7" s="3" t="s">
        <v>215</v>
      </c>
      <c r="D7" s="3" t="s">
        <v>228</v>
      </c>
      <c r="E7" s="3" t="s">
        <v>159</v>
      </c>
      <c r="F7" s="4">
        <v>1</v>
      </c>
      <c r="G7" s="5">
        <v>752.83</v>
      </c>
      <c r="H7" s="11">
        <f>G7*0.12</f>
        <v>90.339600000000004</v>
      </c>
      <c r="I7" s="10">
        <f>G7*0.18</f>
        <v>135.5094</v>
      </c>
      <c r="J7" s="10">
        <f>G7+(G7*0.12)+(G7*0.18)</f>
        <v>978.67900000000009</v>
      </c>
      <c r="K7" s="10">
        <f t="shared" si="0"/>
        <v>1076.5469000000003</v>
      </c>
      <c r="L7" s="6"/>
      <c r="M7" s="3" t="s">
        <v>66</v>
      </c>
      <c r="N7" s="6" t="s">
        <v>500</v>
      </c>
      <c r="O7" s="7" t="s">
        <v>501</v>
      </c>
    </row>
    <row r="8" spans="1:122" ht="45" x14ac:dyDescent="0.2">
      <c r="A8" s="2" t="s">
        <v>14</v>
      </c>
      <c r="B8" s="3" t="s">
        <v>14</v>
      </c>
      <c r="C8" s="3" t="s">
        <v>475</v>
      </c>
      <c r="D8" s="3" t="s">
        <v>205</v>
      </c>
      <c r="E8" s="3" t="s">
        <v>178</v>
      </c>
      <c r="F8" s="4">
        <v>1</v>
      </c>
      <c r="G8" s="5">
        <v>45.53</v>
      </c>
      <c r="H8" s="9">
        <f>G8*0.18</f>
        <v>8.1953999999999994</v>
      </c>
      <c r="I8" s="10">
        <f>G8*0.31</f>
        <v>14.1143</v>
      </c>
      <c r="J8" s="10">
        <f>G8+(G8*0.18)+(G8*0.31)</f>
        <v>67.839699999999993</v>
      </c>
      <c r="K8" s="10">
        <f t="shared" si="0"/>
        <v>74.623670000000004</v>
      </c>
      <c r="L8" s="6"/>
      <c r="M8" s="3" t="s">
        <v>476</v>
      </c>
      <c r="N8" s="6" t="s">
        <v>477</v>
      </c>
      <c r="O8" s="7" t="s">
        <v>478</v>
      </c>
    </row>
    <row r="9" spans="1:122" ht="90" x14ac:dyDescent="0.2">
      <c r="A9" s="2" t="s">
        <v>93</v>
      </c>
      <c r="B9" s="3" t="s">
        <v>94</v>
      </c>
      <c r="C9" s="3" t="s">
        <v>571</v>
      </c>
      <c r="D9" s="3" t="s">
        <v>229</v>
      </c>
      <c r="E9" s="3" t="s">
        <v>174</v>
      </c>
      <c r="F9" s="4">
        <v>30</v>
      </c>
      <c r="G9" s="5">
        <v>109653.09</v>
      </c>
      <c r="H9" s="11">
        <f>G9*0.12</f>
        <v>13158.370799999999</v>
      </c>
      <c r="I9" s="10">
        <f>G9*0.18</f>
        <v>19737.556199999999</v>
      </c>
      <c r="J9" s="10">
        <f>G9+(G9*0.12)+(G9*0.18)</f>
        <v>142549.01699999999</v>
      </c>
      <c r="K9" s="10">
        <f t="shared" si="0"/>
        <v>156803.91870000001</v>
      </c>
      <c r="L9" s="6"/>
      <c r="M9" s="3" t="s">
        <v>96</v>
      </c>
      <c r="N9" s="6" t="s">
        <v>572</v>
      </c>
      <c r="O9" s="7" t="s">
        <v>573</v>
      </c>
    </row>
    <row r="10" spans="1:122" ht="90" x14ac:dyDescent="0.2">
      <c r="A10" s="2" t="s">
        <v>93</v>
      </c>
      <c r="B10" s="3" t="s">
        <v>94</v>
      </c>
      <c r="C10" s="3" t="s">
        <v>568</v>
      </c>
      <c r="D10" s="3" t="s">
        <v>229</v>
      </c>
      <c r="E10" s="3" t="s">
        <v>174</v>
      </c>
      <c r="F10" s="4">
        <v>30</v>
      </c>
      <c r="G10" s="5">
        <v>153272.38</v>
      </c>
      <c r="H10" s="11">
        <f>G10*0.12</f>
        <v>18392.685600000001</v>
      </c>
      <c r="I10" s="10">
        <f>G10*0.18</f>
        <v>27589.028399999999</v>
      </c>
      <c r="J10" s="10">
        <f>G10+(G10*0.12)+(G10*0.18)</f>
        <v>199254.09400000001</v>
      </c>
      <c r="K10" s="10">
        <f t="shared" si="0"/>
        <v>219179.50340000005</v>
      </c>
      <c r="L10" s="6"/>
      <c r="M10" s="3" t="s">
        <v>95</v>
      </c>
      <c r="N10" s="6" t="s">
        <v>569</v>
      </c>
      <c r="O10" s="7" t="s">
        <v>570</v>
      </c>
    </row>
    <row r="11" spans="1:122" ht="45" x14ac:dyDescent="0.2">
      <c r="A11" s="2" t="s">
        <v>35</v>
      </c>
      <c r="B11" s="3" t="s">
        <v>328</v>
      </c>
      <c r="C11" s="3" t="s">
        <v>335</v>
      </c>
      <c r="D11" s="3" t="s">
        <v>203</v>
      </c>
      <c r="E11" s="3" t="s">
        <v>169</v>
      </c>
      <c r="F11" s="4">
        <v>30</v>
      </c>
      <c r="G11" s="5">
        <v>144.37</v>
      </c>
      <c r="H11" s="11">
        <f>G11*0.15</f>
        <v>21.6555</v>
      </c>
      <c r="I11" s="10">
        <f>G11*0.25</f>
        <v>36.092500000000001</v>
      </c>
      <c r="J11" s="10">
        <f>G11+(G11*0.15)+(G11*0.25)</f>
        <v>202.11799999999999</v>
      </c>
      <c r="K11" s="10">
        <f t="shared" si="0"/>
        <v>222.32980000000001</v>
      </c>
      <c r="L11" s="6"/>
      <c r="M11" s="3" t="s">
        <v>330</v>
      </c>
      <c r="N11" s="6" t="s">
        <v>331</v>
      </c>
      <c r="O11" s="7" t="s">
        <v>336</v>
      </c>
    </row>
    <row r="12" spans="1:122" ht="45" x14ac:dyDescent="0.2">
      <c r="A12" s="2" t="s">
        <v>35</v>
      </c>
      <c r="B12" s="3" t="s">
        <v>328</v>
      </c>
      <c r="C12" s="3" t="s">
        <v>333</v>
      </c>
      <c r="D12" s="3" t="s">
        <v>203</v>
      </c>
      <c r="E12" s="3" t="s">
        <v>169</v>
      </c>
      <c r="F12" s="4">
        <v>50</v>
      </c>
      <c r="G12" s="5">
        <v>240.61</v>
      </c>
      <c r="H12" s="11">
        <f>G12*0.15</f>
        <v>36.091500000000003</v>
      </c>
      <c r="I12" s="10">
        <f>G12*0.25</f>
        <v>60.152500000000003</v>
      </c>
      <c r="J12" s="10">
        <f>G12+(G12*0.15)+(G12*0.25)</f>
        <v>336.85400000000004</v>
      </c>
      <c r="K12" s="10">
        <f t="shared" si="0"/>
        <v>370.53940000000006</v>
      </c>
      <c r="L12" s="6"/>
      <c r="M12" s="3" t="s">
        <v>330</v>
      </c>
      <c r="N12" s="6" t="s">
        <v>331</v>
      </c>
      <c r="O12" s="7" t="s">
        <v>334</v>
      </c>
    </row>
    <row r="13" spans="1:122" ht="45" x14ac:dyDescent="0.2">
      <c r="A13" s="2" t="s">
        <v>35</v>
      </c>
      <c r="B13" s="3" t="s">
        <v>328</v>
      </c>
      <c r="C13" s="3" t="s">
        <v>329</v>
      </c>
      <c r="D13" s="3" t="s">
        <v>203</v>
      </c>
      <c r="E13" s="3" t="s">
        <v>169</v>
      </c>
      <c r="F13" s="4">
        <v>100</v>
      </c>
      <c r="G13" s="5">
        <v>481.22</v>
      </c>
      <c r="H13" s="11">
        <f>G13*0.15</f>
        <v>72.183000000000007</v>
      </c>
      <c r="I13" s="10">
        <f>G13*0.25</f>
        <v>120.30500000000001</v>
      </c>
      <c r="J13" s="10">
        <f>G13+(G13*0.15)+(G13*0.25)</f>
        <v>673.70800000000008</v>
      </c>
      <c r="K13" s="10">
        <f t="shared" si="0"/>
        <v>741.07880000000011</v>
      </c>
      <c r="L13" s="6"/>
      <c r="M13" s="3" t="s">
        <v>330</v>
      </c>
      <c r="N13" s="6" t="s">
        <v>331</v>
      </c>
      <c r="O13" s="7" t="s">
        <v>332</v>
      </c>
    </row>
    <row r="14" spans="1:122" ht="60" x14ac:dyDescent="0.2">
      <c r="A14" s="2" t="s">
        <v>18</v>
      </c>
      <c r="B14" s="3" t="s">
        <v>18</v>
      </c>
      <c r="C14" s="3" t="s">
        <v>322</v>
      </c>
      <c r="D14" s="3" t="s">
        <v>323</v>
      </c>
      <c r="E14" s="3" t="s">
        <v>143</v>
      </c>
      <c r="F14" s="4">
        <v>50</v>
      </c>
      <c r="G14" s="5">
        <v>184.68</v>
      </c>
      <c r="H14" s="11">
        <f>G14*0.15</f>
        <v>27.702000000000002</v>
      </c>
      <c r="I14" s="10">
        <f>G14*0.25</f>
        <v>46.17</v>
      </c>
      <c r="J14" s="10">
        <f>G14+(G14*0.15)+(G14*0.25)</f>
        <v>258.55200000000002</v>
      </c>
      <c r="K14" s="10">
        <f t="shared" si="0"/>
        <v>284.40720000000005</v>
      </c>
      <c r="L14" s="6"/>
      <c r="M14" s="3" t="s">
        <v>102</v>
      </c>
      <c r="N14" s="6" t="s">
        <v>324</v>
      </c>
      <c r="O14" s="7" t="s">
        <v>325</v>
      </c>
    </row>
    <row r="15" spans="1:122" ht="60" x14ac:dyDescent="0.2">
      <c r="A15" s="2" t="s">
        <v>15</v>
      </c>
      <c r="B15" s="3" t="s">
        <v>16</v>
      </c>
      <c r="C15" s="3" t="s">
        <v>588</v>
      </c>
      <c r="D15" s="3" t="s">
        <v>589</v>
      </c>
      <c r="E15" s="3" t="s">
        <v>139</v>
      </c>
      <c r="F15" s="4">
        <v>30</v>
      </c>
      <c r="G15" s="5">
        <v>252</v>
      </c>
      <c r="H15" s="11">
        <f>G15*0.15</f>
        <v>37.799999999999997</v>
      </c>
      <c r="I15" s="10">
        <f>G15*0.25</f>
        <v>63</v>
      </c>
      <c r="J15" s="10">
        <f>G15+(G15*0.15)+(G15*0.25)</f>
        <v>352.8</v>
      </c>
      <c r="K15" s="10">
        <f t="shared" si="0"/>
        <v>388.08000000000004</v>
      </c>
      <c r="L15" s="6"/>
      <c r="M15" s="3" t="s">
        <v>17</v>
      </c>
      <c r="N15" s="6" t="s">
        <v>590</v>
      </c>
      <c r="O15" s="7" t="s">
        <v>591</v>
      </c>
    </row>
    <row r="16" spans="1:122" ht="75" x14ac:dyDescent="0.2">
      <c r="A16" s="2" t="s">
        <v>19</v>
      </c>
      <c r="B16" s="3" t="s">
        <v>20</v>
      </c>
      <c r="C16" s="3" t="s">
        <v>405</v>
      </c>
      <c r="D16" s="3" t="s">
        <v>253</v>
      </c>
      <c r="E16" s="3" t="s">
        <v>130</v>
      </c>
      <c r="F16" s="4">
        <v>1</v>
      </c>
      <c r="G16" s="5">
        <v>16</v>
      </c>
      <c r="H16" s="9">
        <f t="shared" ref="H16:H31" si="1">G16*0.18</f>
        <v>2.88</v>
      </c>
      <c r="I16" s="10">
        <f t="shared" ref="I16:I31" si="2">G16*0.31</f>
        <v>4.96</v>
      </c>
      <c r="J16" s="10">
        <f t="shared" ref="J16:J31" si="3">G16+(G16*0.18)+(G16*0.31)</f>
        <v>23.84</v>
      </c>
      <c r="K16" s="10">
        <f t="shared" si="0"/>
        <v>26.224</v>
      </c>
      <c r="L16" s="6"/>
      <c r="M16" s="3" t="s">
        <v>89</v>
      </c>
      <c r="N16" s="6" t="s">
        <v>403</v>
      </c>
      <c r="O16" s="7" t="s">
        <v>406</v>
      </c>
    </row>
    <row r="17" spans="1:15" ht="90" x14ac:dyDescent="0.2">
      <c r="A17" s="2" t="s">
        <v>19</v>
      </c>
      <c r="B17" s="3" t="s">
        <v>20</v>
      </c>
      <c r="C17" s="3" t="s">
        <v>415</v>
      </c>
      <c r="D17" s="3" t="s">
        <v>253</v>
      </c>
      <c r="E17" s="3" t="s">
        <v>130</v>
      </c>
      <c r="F17" s="4">
        <v>1</v>
      </c>
      <c r="G17" s="5">
        <v>16</v>
      </c>
      <c r="H17" s="9">
        <f t="shared" si="1"/>
        <v>2.88</v>
      </c>
      <c r="I17" s="10">
        <f t="shared" si="2"/>
        <v>4.96</v>
      </c>
      <c r="J17" s="10">
        <f t="shared" si="3"/>
        <v>23.84</v>
      </c>
      <c r="K17" s="10">
        <f t="shared" si="0"/>
        <v>26.224</v>
      </c>
      <c r="L17" s="6"/>
      <c r="M17" s="3" t="s">
        <v>89</v>
      </c>
      <c r="N17" s="6" t="s">
        <v>403</v>
      </c>
      <c r="O17" s="7" t="s">
        <v>416</v>
      </c>
    </row>
    <row r="18" spans="1:15" ht="75" x14ac:dyDescent="0.2">
      <c r="A18" s="2" t="s">
        <v>19</v>
      </c>
      <c r="B18" s="3" t="s">
        <v>20</v>
      </c>
      <c r="C18" s="3" t="s">
        <v>423</v>
      </c>
      <c r="D18" s="3" t="s">
        <v>253</v>
      </c>
      <c r="E18" s="3" t="s">
        <v>130</v>
      </c>
      <c r="F18" s="4">
        <v>1</v>
      </c>
      <c r="G18" s="5">
        <v>16</v>
      </c>
      <c r="H18" s="9">
        <f t="shared" si="1"/>
        <v>2.88</v>
      </c>
      <c r="I18" s="10">
        <f t="shared" si="2"/>
        <v>4.96</v>
      </c>
      <c r="J18" s="10">
        <f t="shared" si="3"/>
        <v>23.84</v>
      </c>
      <c r="K18" s="10">
        <f t="shared" si="0"/>
        <v>26.224</v>
      </c>
      <c r="L18" s="6"/>
      <c r="M18" s="3" t="s">
        <v>89</v>
      </c>
      <c r="N18" s="6" t="s">
        <v>403</v>
      </c>
      <c r="O18" s="7" t="s">
        <v>424</v>
      </c>
    </row>
    <row r="19" spans="1:15" ht="90" x14ac:dyDescent="0.2">
      <c r="A19" s="2" t="s">
        <v>19</v>
      </c>
      <c r="B19" s="3" t="s">
        <v>20</v>
      </c>
      <c r="C19" s="3" t="s">
        <v>433</v>
      </c>
      <c r="D19" s="3" t="s">
        <v>253</v>
      </c>
      <c r="E19" s="3" t="s">
        <v>130</v>
      </c>
      <c r="F19" s="4">
        <v>1</v>
      </c>
      <c r="G19" s="5">
        <v>16</v>
      </c>
      <c r="H19" s="9">
        <f t="shared" si="1"/>
        <v>2.88</v>
      </c>
      <c r="I19" s="10">
        <f t="shared" si="2"/>
        <v>4.96</v>
      </c>
      <c r="J19" s="10">
        <f t="shared" si="3"/>
        <v>23.84</v>
      </c>
      <c r="K19" s="10">
        <f t="shared" si="0"/>
        <v>26.224</v>
      </c>
      <c r="L19" s="6"/>
      <c r="M19" s="3" t="s">
        <v>89</v>
      </c>
      <c r="N19" s="6" t="s">
        <v>403</v>
      </c>
      <c r="O19" s="7" t="s">
        <v>434</v>
      </c>
    </row>
    <row r="20" spans="1:15" ht="90" x14ac:dyDescent="0.2">
      <c r="A20" s="2" t="s">
        <v>19</v>
      </c>
      <c r="B20" s="3" t="s">
        <v>20</v>
      </c>
      <c r="C20" s="3" t="s">
        <v>413</v>
      </c>
      <c r="D20" s="3" t="s">
        <v>253</v>
      </c>
      <c r="E20" s="3" t="s">
        <v>130</v>
      </c>
      <c r="F20" s="4">
        <v>1</v>
      </c>
      <c r="G20" s="5">
        <v>27.83</v>
      </c>
      <c r="H20" s="9">
        <f t="shared" si="1"/>
        <v>5.0093999999999994</v>
      </c>
      <c r="I20" s="10">
        <f t="shared" si="2"/>
        <v>8.6273</v>
      </c>
      <c r="J20" s="10">
        <f t="shared" si="3"/>
        <v>41.466699999999996</v>
      </c>
      <c r="K20" s="10">
        <f t="shared" si="0"/>
        <v>45.613369999999996</v>
      </c>
      <c r="L20" s="6"/>
      <c r="M20" s="3" t="s">
        <v>89</v>
      </c>
      <c r="N20" s="6" t="s">
        <v>403</v>
      </c>
      <c r="O20" s="7" t="s">
        <v>414</v>
      </c>
    </row>
    <row r="21" spans="1:15" ht="75" x14ac:dyDescent="0.2">
      <c r="A21" s="2" t="s">
        <v>19</v>
      </c>
      <c r="B21" s="3" t="s">
        <v>20</v>
      </c>
      <c r="C21" s="3" t="s">
        <v>425</v>
      </c>
      <c r="D21" s="3" t="s">
        <v>253</v>
      </c>
      <c r="E21" s="3" t="s">
        <v>130</v>
      </c>
      <c r="F21" s="4">
        <v>1</v>
      </c>
      <c r="G21" s="5">
        <v>27.83</v>
      </c>
      <c r="H21" s="9">
        <f t="shared" si="1"/>
        <v>5.0093999999999994</v>
      </c>
      <c r="I21" s="10">
        <f t="shared" si="2"/>
        <v>8.6273</v>
      </c>
      <c r="J21" s="10">
        <f t="shared" si="3"/>
        <v>41.466699999999996</v>
      </c>
      <c r="K21" s="10">
        <f t="shared" si="0"/>
        <v>45.613369999999996</v>
      </c>
      <c r="L21" s="6"/>
      <c r="M21" s="3" t="s">
        <v>89</v>
      </c>
      <c r="N21" s="6" t="s">
        <v>403</v>
      </c>
      <c r="O21" s="7" t="s">
        <v>426</v>
      </c>
    </row>
    <row r="22" spans="1:15" ht="75" x14ac:dyDescent="0.2">
      <c r="A22" s="2" t="s">
        <v>19</v>
      </c>
      <c r="B22" s="3" t="s">
        <v>20</v>
      </c>
      <c r="C22" s="3" t="s">
        <v>427</v>
      </c>
      <c r="D22" s="3" t="s">
        <v>253</v>
      </c>
      <c r="E22" s="3" t="s">
        <v>130</v>
      </c>
      <c r="F22" s="4">
        <v>1</v>
      </c>
      <c r="G22" s="5">
        <v>27.83</v>
      </c>
      <c r="H22" s="9">
        <f t="shared" si="1"/>
        <v>5.0093999999999994</v>
      </c>
      <c r="I22" s="10">
        <f t="shared" si="2"/>
        <v>8.6273</v>
      </c>
      <c r="J22" s="10">
        <f t="shared" si="3"/>
        <v>41.466699999999996</v>
      </c>
      <c r="K22" s="10">
        <f t="shared" si="0"/>
        <v>45.613369999999996</v>
      </c>
      <c r="L22" s="6"/>
      <c r="M22" s="3" t="s">
        <v>89</v>
      </c>
      <c r="N22" s="6" t="s">
        <v>403</v>
      </c>
      <c r="O22" s="7" t="s">
        <v>428</v>
      </c>
    </row>
    <row r="23" spans="1:15" ht="90" x14ac:dyDescent="0.2">
      <c r="A23" s="2" t="s">
        <v>19</v>
      </c>
      <c r="B23" s="3" t="s">
        <v>20</v>
      </c>
      <c r="C23" s="3" t="s">
        <v>431</v>
      </c>
      <c r="D23" s="3" t="s">
        <v>253</v>
      </c>
      <c r="E23" s="3" t="s">
        <v>130</v>
      </c>
      <c r="F23" s="4">
        <v>1</v>
      </c>
      <c r="G23" s="5">
        <v>27.83</v>
      </c>
      <c r="H23" s="9">
        <f t="shared" si="1"/>
        <v>5.0093999999999994</v>
      </c>
      <c r="I23" s="10">
        <f t="shared" si="2"/>
        <v>8.6273</v>
      </c>
      <c r="J23" s="10">
        <f t="shared" si="3"/>
        <v>41.466699999999996</v>
      </c>
      <c r="K23" s="10">
        <f t="shared" si="0"/>
        <v>45.613369999999996</v>
      </c>
      <c r="L23" s="6"/>
      <c r="M23" s="3" t="s">
        <v>89</v>
      </c>
      <c r="N23" s="6" t="s">
        <v>403</v>
      </c>
      <c r="O23" s="7" t="s">
        <v>432</v>
      </c>
    </row>
    <row r="24" spans="1:15" ht="75" x14ac:dyDescent="0.2">
      <c r="A24" s="2" t="s">
        <v>19</v>
      </c>
      <c r="B24" s="3" t="s">
        <v>20</v>
      </c>
      <c r="C24" s="3" t="s">
        <v>402</v>
      </c>
      <c r="D24" s="3" t="s">
        <v>253</v>
      </c>
      <c r="E24" s="3" t="s">
        <v>130</v>
      </c>
      <c r="F24" s="4">
        <v>1</v>
      </c>
      <c r="G24" s="5">
        <v>32</v>
      </c>
      <c r="H24" s="9">
        <f t="shared" si="1"/>
        <v>5.76</v>
      </c>
      <c r="I24" s="10">
        <f t="shared" si="2"/>
        <v>9.92</v>
      </c>
      <c r="J24" s="10">
        <f t="shared" si="3"/>
        <v>47.68</v>
      </c>
      <c r="K24" s="10">
        <f t="shared" si="0"/>
        <v>52.448</v>
      </c>
      <c r="L24" s="6"/>
      <c r="M24" s="3" t="s">
        <v>89</v>
      </c>
      <c r="N24" s="6" t="s">
        <v>403</v>
      </c>
      <c r="O24" s="7" t="s">
        <v>404</v>
      </c>
    </row>
    <row r="25" spans="1:15" ht="90" x14ac:dyDescent="0.2">
      <c r="A25" s="2" t="s">
        <v>19</v>
      </c>
      <c r="B25" s="3" t="s">
        <v>20</v>
      </c>
      <c r="C25" s="3" t="s">
        <v>407</v>
      </c>
      <c r="D25" s="3" t="s">
        <v>253</v>
      </c>
      <c r="E25" s="3" t="s">
        <v>130</v>
      </c>
      <c r="F25" s="4">
        <v>1</v>
      </c>
      <c r="G25" s="5">
        <v>32</v>
      </c>
      <c r="H25" s="9">
        <f t="shared" si="1"/>
        <v>5.76</v>
      </c>
      <c r="I25" s="10">
        <f t="shared" si="2"/>
        <v>9.92</v>
      </c>
      <c r="J25" s="10">
        <f t="shared" si="3"/>
        <v>47.68</v>
      </c>
      <c r="K25" s="10">
        <f t="shared" si="0"/>
        <v>52.448</v>
      </c>
      <c r="L25" s="6"/>
      <c r="M25" s="3" t="s">
        <v>89</v>
      </c>
      <c r="N25" s="6" t="s">
        <v>403</v>
      </c>
      <c r="O25" s="7" t="s">
        <v>408</v>
      </c>
    </row>
    <row r="26" spans="1:15" ht="75" x14ac:dyDescent="0.2">
      <c r="A26" s="2" t="s">
        <v>19</v>
      </c>
      <c r="B26" s="3" t="s">
        <v>20</v>
      </c>
      <c r="C26" s="3" t="s">
        <v>409</v>
      </c>
      <c r="D26" s="3" t="s">
        <v>253</v>
      </c>
      <c r="E26" s="3" t="s">
        <v>130</v>
      </c>
      <c r="F26" s="4">
        <v>1</v>
      </c>
      <c r="G26" s="5">
        <v>32</v>
      </c>
      <c r="H26" s="9">
        <f t="shared" si="1"/>
        <v>5.76</v>
      </c>
      <c r="I26" s="10">
        <f t="shared" si="2"/>
        <v>9.92</v>
      </c>
      <c r="J26" s="10">
        <f t="shared" si="3"/>
        <v>47.68</v>
      </c>
      <c r="K26" s="10">
        <f t="shared" si="0"/>
        <v>52.448</v>
      </c>
      <c r="L26" s="6"/>
      <c r="M26" s="3" t="s">
        <v>89</v>
      </c>
      <c r="N26" s="6" t="s">
        <v>403</v>
      </c>
      <c r="O26" s="7" t="s">
        <v>410</v>
      </c>
    </row>
    <row r="27" spans="1:15" ht="90" x14ac:dyDescent="0.2">
      <c r="A27" s="2" t="s">
        <v>19</v>
      </c>
      <c r="B27" s="3" t="s">
        <v>20</v>
      </c>
      <c r="C27" s="3" t="s">
        <v>411</v>
      </c>
      <c r="D27" s="3" t="s">
        <v>253</v>
      </c>
      <c r="E27" s="3" t="s">
        <v>130</v>
      </c>
      <c r="F27" s="4">
        <v>1</v>
      </c>
      <c r="G27" s="5">
        <v>32</v>
      </c>
      <c r="H27" s="9">
        <f t="shared" si="1"/>
        <v>5.76</v>
      </c>
      <c r="I27" s="10">
        <f t="shared" si="2"/>
        <v>9.92</v>
      </c>
      <c r="J27" s="10">
        <f t="shared" si="3"/>
        <v>47.68</v>
      </c>
      <c r="K27" s="10">
        <f t="shared" si="0"/>
        <v>52.448</v>
      </c>
      <c r="L27" s="6"/>
      <c r="M27" s="3" t="s">
        <v>89</v>
      </c>
      <c r="N27" s="6" t="s">
        <v>403</v>
      </c>
      <c r="O27" s="7" t="s">
        <v>412</v>
      </c>
    </row>
    <row r="28" spans="1:15" ht="90" x14ac:dyDescent="0.2">
      <c r="A28" s="2" t="s">
        <v>19</v>
      </c>
      <c r="B28" s="3" t="s">
        <v>20</v>
      </c>
      <c r="C28" s="3" t="s">
        <v>417</v>
      </c>
      <c r="D28" s="3" t="s">
        <v>253</v>
      </c>
      <c r="E28" s="3" t="s">
        <v>130</v>
      </c>
      <c r="F28" s="4">
        <v>1</v>
      </c>
      <c r="G28" s="5">
        <v>46.2</v>
      </c>
      <c r="H28" s="9">
        <f t="shared" si="1"/>
        <v>8.3160000000000007</v>
      </c>
      <c r="I28" s="10">
        <f t="shared" si="2"/>
        <v>14.322000000000001</v>
      </c>
      <c r="J28" s="10">
        <f t="shared" si="3"/>
        <v>68.838000000000008</v>
      </c>
      <c r="K28" s="10">
        <f t="shared" si="0"/>
        <v>75.721800000000016</v>
      </c>
      <c r="L28" s="6"/>
      <c r="M28" s="3" t="s">
        <v>89</v>
      </c>
      <c r="N28" s="6" t="s">
        <v>403</v>
      </c>
      <c r="O28" s="7" t="s">
        <v>418</v>
      </c>
    </row>
    <row r="29" spans="1:15" ht="75" x14ac:dyDescent="0.2">
      <c r="A29" s="2" t="s">
        <v>19</v>
      </c>
      <c r="B29" s="3" t="s">
        <v>20</v>
      </c>
      <c r="C29" s="3" t="s">
        <v>421</v>
      </c>
      <c r="D29" s="3" t="s">
        <v>253</v>
      </c>
      <c r="E29" s="3" t="s">
        <v>130</v>
      </c>
      <c r="F29" s="4">
        <v>1</v>
      </c>
      <c r="G29" s="5">
        <v>46.2</v>
      </c>
      <c r="H29" s="9">
        <f t="shared" si="1"/>
        <v>8.3160000000000007</v>
      </c>
      <c r="I29" s="10">
        <f t="shared" si="2"/>
        <v>14.322000000000001</v>
      </c>
      <c r="J29" s="10">
        <f t="shared" si="3"/>
        <v>68.838000000000008</v>
      </c>
      <c r="K29" s="10">
        <f t="shared" si="0"/>
        <v>75.721800000000016</v>
      </c>
      <c r="L29" s="6"/>
      <c r="M29" s="3" t="s">
        <v>89</v>
      </c>
      <c r="N29" s="6" t="s">
        <v>403</v>
      </c>
      <c r="O29" s="7" t="s">
        <v>422</v>
      </c>
    </row>
    <row r="30" spans="1:15" ht="75" x14ac:dyDescent="0.2">
      <c r="A30" s="2" t="s">
        <v>19</v>
      </c>
      <c r="B30" s="3" t="s">
        <v>20</v>
      </c>
      <c r="C30" s="3" t="s">
        <v>429</v>
      </c>
      <c r="D30" s="3" t="s">
        <v>253</v>
      </c>
      <c r="E30" s="3" t="s">
        <v>130</v>
      </c>
      <c r="F30" s="4">
        <v>1</v>
      </c>
      <c r="G30" s="5">
        <v>46.2</v>
      </c>
      <c r="H30" s="9">
        <f t="shared" si="1"/>
        <v>8.3160000000000007</v>
      </c>
      <c r="I30" s="10">
        <f t="shared" si="2"/>
        <v>14.322000000000001</v>
      </c>
      <c r="J30" s="10">
        <f t="shared" si="3"/>
        <v>68.838000000000008</v>
      </c>
      <c r="K30" s="10">
        <f t="shared" si="0"/>
        <v>75.721800000000016</v>
      </c>
      <c r="L30" s="6"/>
      <c r="M30" s="3" t="s">
        <v>89</v>
      </c>
      <c r="N30" s="6" t="s">
        <v>403</v>
      </c>
      <c r="O30" s="7" t="s">
        <v>430</v>
      </c>
    </row>
    <row r="31" spans="1:15" ht="90" x14ac:dyDescent="0.2">
      <c r="A31" s="2" t="s">
        <v>19</v>
      </c>
      <c r="B31" s="3" t="s">
        <v>20</v>
      </c>
      <c r="C31" s="3" t="s">
        <v>437</v>
      </c>
      <c r="D31" s="3" t="s">
        <v>253</v>
      </c>
      <c r="E31" s="3" t="s">
        <v>130</v>
      </c>
      <c r="F31" s="4">
        <v>1</v>
      </c>
      <c r="G31" s="5">
        <v>46.2</v>
      </c>
      <c r="H31" s="9">
        <f t="shared" si="1"/>
        <v>8.3160000000000007</v>
      </c>
      <c r="I31" s="10">
        <f t="shared" si="2"/>
        <v>14.322000000000001</v>
      </c>
      <c r="J31" s="10">
        <f t="shared" si="3"/>
        <v>68.838000000000008</v>
      </c>
      <c r="K31" s="10">
        <f t="shared" si="0"/>
        <v>75.721800000000016</v>
      </c>
      <c r="L31" s="6"/>
      <c r="M31" s="3" t="s">
        <v>89</v>
      </c>
      <c r="N31" s="6" t="s">
        <v>403</v>
      </c>
      <c r="O31" s="7" t="s">
        <v>438</v>
      </c>
    </row>
    <row r="32" spans="1:15" ht="75" x14ac:dyDescent="0.2">
      <c r="A32" s="2" t="s">
        <v>19</v>
      </c>
      <c r="B32" s="3" t="s">
        <v>20</v>
      </c>
      <c r="C32" s="3" t="s">
        <v>419</v>
      </c>
      <c r="D32" s="3" t="s">
        <v>253</v>
      </c>
      <c r="E32" s="3" t="s">
        <v>130</v>
      </c>
      <c r="F32" s="4">
        <v>1</v>
      </c>
      <c r="G32" s="5">
        <v>52.58</v>
      </c>
      <c r="H32" s="11">
        <f t="shared" ref="H32:H39" si="4">G32*0.15</f>
        <v>7.8869999999999996</v>
      </c>
      <c r="I32" s="10">
        <f t="shared" ref="I32:I39" si="5">G32*0.25</f>
        <v>13.145</v>
      </c>
      <c r="J32" s="10">
        <f t="shared" ref="J32:J39" si="6">G32+(G32*0.15)+(G32*0.25)</f>
        <v>73.611999999999995</v>
      </c>
      <c r="K32" s="10">
        <f t="shared" si="0"/>
        <v>80.973200000000006</v>
      </c>
      <c r="L32" s="6"/>
      <c r="M32" s="3" t="s">
        <v>89</v>
      </c>
      <c r="N32" s="6" t="s">
        <v>403</v>
      </c>
      <c r="O32" s="7" t="s">
        <v>420</v>
      </c>
    </row>
    <row r="33" spans="1:15" ht="90" x14ac:dyDescent="0.2">
      <c r="A33" s="2" t="s">
        <v>19</v>
      </c>
      <c r="B33" s="3" t="s">
        <v>20</v>
      </c>
      <c r="C33" s="3" t="s">
        <v>435</v>
      </c>
      <c r="D33" s="3" t="s">
        <v>253</v>
      </c>
      <c r="E33" s="3" t="s">
        <v>130</v>
      </c>
      <c r="F33" s="4">
        <v>1</v>
      </c>
      <c r="G33" s="5">
        <v>52.58</v>
      </c>
      <c r="H33" s="11">
        <f t="shared" si="4"/>
        <v>7.8869999999999996</v>
      </c>
      <c r="I33" s="10">
        <f t="shared" si="5"/>
        <v>13.145</v>
      </c>
      <c r="J33" s="10">
        <f t="shared" si="6"/>
        <v>73.611999999999995</v>
      </c>
      <c r="K33" s="10">
        <f t="shared" si="0"/>
        <v>80.973200000000006</v>
      </c>
      <c r="L33" s="6"/>
      <c r="M33" s="3" t="s">
        <v>89</v>
      </c>
      <c r="N33" s="6" t="s">
        <v>403</v>
      </c>
      <c r="O33" s="7" t="s">
        <v>436</v>
      </c>
    </row>
    <row r="34" spans="1:15" ht="75" x14ac:dyDescent="0.2">
      <c r="A34" s="2" t="s">
        <v>19</v>
      </c>
      <c r="B34" s="3" t="s">
        <v>20</v>
      </c>
      <c r="C34" s="3" t="s">
        <v>439</v>
      </c>
      <c r="D34" s="3" t="s">
        <v>253</v>
      </c>
      <c r="E34" s="3" t="s">
        <v>130</v>
      </c>
      <c r="F34" s="4">
        <v>1</v>
      </c>
      <c r="G34" s="5">
        <v>52.58</v>
      </c>
      <c r="H34" s="11">
        <f t="shared" si="4"/>
        <v>7.8869999999999996</v>
      </c>
      <c r="I34" s="10">
        <f t="shared" si="5"/>
        <v>13.145</v>
      </c>
      <c r="J34" s="10">
        <f t="shared" si="6"/>
        <v>73.611999999999995</v>
      </c>
      <c r="K34" s="10">
        <f t="shared" si="0"/>
        <v>80.973200000000006</v>
      </c>
      <c r="L34" s="6"/>
      <c r="M34" s="3" t="s">
        <v>89</v>
      </c>
      <c r="N34" s="6" t="s">
        <v>403</v>
      </c>
      <c r="O34" s="7" t="s">
        <v>440</v>
      </c>
    </row>
    <row r="35" spans="1:15" ht="90" x14ac:dyDescent="0.2">
      <c r="A35" s="2" t="s">
        <v>19</v>
      </c>
      <c r="B35" s="3" t="s">
        <v>20</v>
      </c>
      <c r="C35" s="3" t="s">
        <v>441</v>
      </c>
      <c r="D35" s="3" t="s">
        <v>253</v>
      </c>
      <c r="E35" s="3" t="s">
        <v>130</v>
      </c>
      <c r="F35" s="4">
        <v>1</v>
      </c>
      <c r="G35" s="5">
        <v>52.58</v>
      </c>
      <c r="H35" s="11">
        <f t="shared" si="4"/>
        <v>7.8869999999999996</v>
      </c>
      <c r="I35" s="10">
        <f t="shared" si="5"/>
        <v>13.145</v>
      </c>
      <c r="J35" s="10">
        <f t="shared" si="6"/>
        <v>73.611999999999995</v>
      </c>
      <c r="K35" s="10">
        <f t="shared" si="0"/>
        <v>80.973200000000006</v>
      </c>
      <c r="L35" s="6"/>
      <c r="M35" s="3" t="s">
        <v>89</v>
      </c>
      <c r="N35" s="6" t="s">
        <v>403</v>
      </c>
      <c r="O35" s="7" t="s">
        <v>442</v>
      </c>
    </row>
    <row r="36" spans="1:15" ht="75" x14ac:dyDescent="0.2">
      <c r="A36" s="2" t="s">
        <v>19</v>
      </c>
      <c r="B36" s="3" t="s">
        <v>20</v>
      </c>
      <c r="C36" s="3" t="s">
        <v>443</v>
      </c>
      <c r="D36" s="3" t="s">
        <v>253</v>
      </c>
      <c r="E36" s="3" t="s">
        <v>130</v>
      </c>
      <c r="F36" s="4">
        <v>1</v>
      </c>
      <c r="G36" s="5">
        <v>72.11</v>
      </c>
      <c r="H36" s="11">
        <f t="shared" si="4"/>
        <v>10.8165</v>
      </c>
      <c r="I36" s="10">
        <f t="shared" si="5"/>
        <v>18.0275</v>
      </c>
      <c r="J36" s="10">
        <f t="shared" si="6"/>
        <v>100.95400000000001</v>
      </c>
      <c r="K36" s="10">
        <f t="shared" ref="K36:K67" si="7">J36*1.1</f>
        <v>111.04940000000002</v>
      </c>
      <c r="L36" s="6"/>
      <c r="M36" s="3" t="s">
        <v>89</v>
      </c>
      <c r="N36" s="6" t="s">
        <v>403</v>
      </c>
      <c r="O36" s="7" t="s">
        <v>444</v>
      </c>
    </row>
    <row r="37" spans="1:15" ht="90" x14ac:dyDescent="0.2">
      <c r="A37" s="2" t="s">
        <v>19</v>
      </c>
      <c r="B37" s="3" t="s">
        <v>20</v>
      </c>
      <c r="C37" s="3" t="s">
        <v>445</v>
      </c>
      <c r="D37" s="3" t="s">
        <v>253</v>
      </c>
      <c r="E37" s="3" t="s">
        <v>130</v>
      </c>
      <c r="F37" s="4">
        <v>1</v>
      </c>
      <c r="G37" s="5">
        <v>72.11</v>
      </c>
      <c r="H37" s="11">
        <f t="shared" si="4"/>
        <v>10.8165</v>
      </c>
      <c r="I37" s="10">
        <f t="shared" si="5"/>
        <v>18.0275</v>
      </c>
      <c r="J37" s="10">
        <f t="shared" si="6"/>
        <v>100.95400000000001</v>
      </c>
      <c r="K37" s="10">
        <f t="shared" si="7"/>
        <v>111.04940000000002</v>
      </c>
      <c r="L37" s="6"/>
      <c r="M37" s="3" t="s">
        <v>89</v>
      </c>
      <c r="N37" s="6" t="s">
        <v>403</v>
      </c>
      <c r="O37" s="7" t="s">
        <v>446</v>
      </c>
    </row>
    <row r="38" spans="1:15" ht="75" x14ac:dyDescent="0.2">
      <c r="A38" s="2" t="s">
        <v>19</v>
      </c>
      <c r="B38" s="3" t="s">
        <v>20</v>
      </c>
      <c r="C38" s="3" t="s">
        <v>447</v>
      </c>
      <c r="D38" s="3" t="s">
        <v>253</v>
      </c>
      <c r="E38" s="3" t="s">
        <v>130</v>
      </c>
      <c r="F38" s="4">
        <v>1</v>
      </c>
      <c r="G38" s="5">
        <v>72.11</v>
      </c>
      <c r="H38" s="11">
        <f t="shared" si="4"/>
        <v>10.8165</v>
      </c>
      <c r="I38" s="10">
        <f t="shared" si="5"/>
        <v>18.0275</v>
      </c>
      <c r="J38" s="10">
        <f t="shared" si="6"/>
        <v>100.95400000000001</v>
      </c>
      <c r="K38" s="10">
        <f t="shared" si="7"/>
        <v>111.04940000000002</v>
      </c>
      <c r="L38" s="6"/>
      <c r="M38" s="3" t="s">
        <v>89</v>
      </c>
      <c r="N38" s="6" t="s">
        <v>403</v>
      </c>
      <c r="O38" s="7" t="s">
        <v>448</v>
      </c>
    </row>
    <row r="39" spans="1:15" ht="90" x14ac:dyDescent="0.2">
      <c r="A39" s="2" t="s">
        <v>19</v>
      </c>
      <c r="B39" s="3" t="s">
        <v>20</v>
      </c>
      <c r="C39" s="3" t="s">
        <v>449</v>
      </c>
      <c r="D39" s="3" t="s">
        <v>253</v>
      </c>
      <c r="E39" s="3" t="s">
        <v>130</v>
      </c>
      <c r="F39" s="4">
        <v>1</v>
      </c>
      <c r="G39" s="5">
        <v>72.11</v>
      </c>
      <c r="H39" s="11">
        <f t="shared" si="4"/>
        <v>10.8165</v>
      </c>
      <c r="I39" s="10">
        <f t="shared" si="5"/>
        <v>18.0275</v>
      </c>
      <c r="J39" s="10">
        <f t="shared" si="6"/>
        <v>100.95400000000001</v>
      </c>
      <c r="K39" s="10">
        <f t="shared" si="7"/>
        <v>111.04940000000002</v>
      </c>
      <c r="L39" s="6"/>
      <c r="M39" s="3" t="s">
        <v>89</v>
      </c>
      <c r="N39" s="6" t="s">
        <v>403</v>
      </c>
      <c r="O39" s="7" t="s">
        <v>450</v>
      </c>
    </row>
    <row r="40" spans="1:15" ht="45" x14ac:dyDescent="0.2">
      <c r="A40" s="2" t="s">
        <v>21</v>
      </c>
      <c r="B40" s="3" t="s">
        <v>21</v>
      </c>
      <c r="C40" s="3" t="s">
        <v>308</v>
      </c>
      <c r="D40" s="3" t="s">
        <v>237</v>
      </c>
      <c r="E40" s="3" t="s">
        <v>171</v>
      </c>
      <c r="F40" s="4">
        <v>1</v>
      </c>
      <c r="G40" s="5">
        <v>1444.71</v>
      </c>
      <c r="H40" s="11">
        <f t="shared" ref="H40:H51" si="8">G40*0.12</f>
        <v>173.36519999999999</v>
      </c>
      <c r="I40" s="10">
        <f t="shared" ref="I40:I51" si="9">G40*0.18</f>
        <v>260.0478</v>
      </c>
      <c r="J40" s="10">
        <f t="shared" ref="J40:J51" si="10">G40+(G40*0.12)+(G40*0.18)</f>
        <v>1878.123</v>
      </c>
      <c r="K40" s="10">
        <f t="shared" si="7"/>
        <v>2065.9353000000001</v>
      </c>
      <c r="L40" s="6"/>
      <c r="M40" s="3" t="s">
        <v>115</v>
      </c>
      <c r="N40" s="6" t="s">
        <v>296</v>
      </c>
      <c r="O40" s="7" t="s">
        <v>309</v>
      </c>
    </row>
    <row r="41" spans="1:15" ht="45" x14ac:dyDescent="0.2">
      <c r="A41" s="2" t="s">
        <v>21</v>
      </c>
      <c r="B41" s="3" t="s">
        <v>21</v>
      </c>
      <c r="C41" s="3" t="s">
        <v>318</v>
      </c>
      <c r="D41" s="3" t="s">
        <v>237</v>
      </c>
      <c r="E41" s="3" t="s">
        <v>171</v>
      </c>
      <c r="F41" s="4">
        <v>1</v>
      </c>
      <c r="G41" s="5">
        <v>1444.71</v>
      </c>
      <c r="H41" s="11">
        <f t="shared" si="8"/>
        <v>173.36519999999999</v>
      </c>
      <c r="I41" s="10">
        <f t="shared" si="9"/>
        <v>260.0478</v>
      </c>
      <c r="J41" s="10">
        <f t="shared" si="10"/>
        <v>1878.123</v>
      </c>
      <c r="K41" s="10">
        <f t="shared" si="7"/>
        <v>2065.9353000000001</v>
      </c>
      <c r="L41" s="6"/>
      <c r="M41" s="3" t="s">
        <v>115</v>
      </c>
      <c r="N41" s="6" t="s">
        <v>296</v>
      </c>
      <c r="O41" s="7" t="s">
        <v>319</v>
      </c>
    </row>
    <row r="42" spans="1:15" ht="45" x14ac:dyDescent="0.2">
      <c r="A42" s="2" t="s">
        <v>21</v>
      </c>
      <c r="B42" s="3" t="s">
        <v>21</v>
      </c>
      <c r="C42" s="3" t="s">
        <v>304</v>
      </c>
      <c r="D42" s="3" t="s">
        <v>237</v>
      </c>
      <c r="E42" s="3" t="s">
        <v>171</v>
      </c>
      <c r="F42" s="4">
        <v>1</v>
      </c>
      <c r="G42" s="5">
        <v>1842.41</v>
      </c>
      <c r="H42" s="11">
        <f t="shared" si="8"/>
        <v>221.08920000000001</v>
      </c>
      <c r="I42" s="10">
        <f t="shared" si="9"/>
        <v>331.63380000000001</v>
      </c>
      <c r="J42" s="10">
        <f t="shared" si="10"/>
        <v>2395.1330000000003</v>
      </c>
      <c r="K42" s="10">
        <f t="shared" si="7"/>
        <v>2634.6463000000003</v>
      </c>
      <c r="L42" s="6"/>
      <c r="M42" s="3" t="s">
        <v>115</v>
      </c>
      <c r="N42" s="6" t="s">
        <v>296</v>
      </c>
      <c r="O42" s="7" t="s">
        <v>305</v>
      </c>
    </row>
    <row r="43" spans="1:15" ht="45" x14ac:dyDescent="0.2">
      <c r="A43" s="2" t="s">
        <v>21</v>
      </c>
      <c r="B43" s="3" t="s">
        <v>21</v>
      </c>
      <c r="C43" s="3" t="s">
        <v>316</v>
      </c>
      <c r="D43" s="3" t="s">
        <v>237</v>
      </c>
      <c r="E43" s="3" t="s">
        <v>171</v>
      </c>
      <c r="F43" s="4">
        <v>1</v>
      </c>
      <c r="G43" s="5">
        <v>1842.41</v>
      </c>
      <c r="H43" s="11">
        <f t="shared" si="8"/>
        <v>221.08920000000001</v>
      </c>
      <c r="I43" s="10">
        <f t="shared" si="9"/>
        <v>331.63380000000001</v>
      </c>
      <c r="J43" s="10">
        <f t="shared" si="10"/>
        <v>2395.1330000000003</v>
      </c>
      <c r="K43" s="10">
        <f t="shared" si="7"/>
        <v>2634.6463000000003</v>
      </c>
      <c r="L43" s="6"/>
      <c r="M43" s="3" t="s">
        <v>115</v>
      </c>
      <c r="N43" s="6" t="s">
        <v>296</v>
      </c>
      <c r="O43" s="7" t="s">
        <v>317</v>
      </c>
    </row>
    <row r="44" spans="1:15" ht="45" x14ac:dyDescent="0.2">
      <c r="A44" s="2" t="s">
        <v>21</v>
      </c>
      <c r="B44" s="3" t="s">
        <v>21</v>
      </c>
      <c r="C44" s="3" t="s">
        <v>312</v>
      </c>
      <c r="D44" s="3" t="s">
        <v>237</v>
      </c>
      <c r="E44" s="3" t="s">
        <v>171</v>
      </c>
      <c r="F44" s="4">
        <v>1</v>
      </c>
      <c r="G44" s="5">
        <v>2348.7199999999998</v>
      </c>
      <c r="H44" s="11">
        <f t="shared" si="8"/>
        <v>281.84639999999996</v>
      </c>
      <c r="I44" s="10">
        <f t="shared" si="9"/>
        <v>422.76959999999997</v>
      </c>
      <c r="J44" s="10">
        <f t="shared" si="10"/>
        <v>3053.3359999999998</v>
      </c>
      <c r="K44" s="10">
        <f t="shared" si="7"/>
        <v>3358.6696000000002</v>
      </c>
      <c r="L44" s="6"/>
      <c r="M44" s="3" t="s">
        <v>115</v>
      </c>
      <c r="N44" s="6" t="s">
        <v>296</v>
      </c>
      <c r="O44" s="7" t="s">
        <v>313</v>
      </c>
    </row>
    <row r="45" spans="1:15" ht="45" x14ac:dyDescent="0.2">
      <c r="A45" s="2" t="s">
        <v>21</v>
      </c>
      <c r="B45" s="3" t="s">
        <v>21</v>
      </c>
      <c r="C45" s="3" t="s">
        <v>314</v>
      </c>
      <c r="D45" s="3" t="s">
        <v>237</v>
      </c>
      <c r="E45" s="3" t="s">
        <v>171</v>
      </c>
      <c r="F45" s="4">
        <v>1</v>
      </c>
      <c r="G45" s="5">
        <v>2348.7199999999998</v>
      </c>
      <c r="H45" s="11">
        <f t="shared" si="8"/>
        <v>281.84639999999996</v>
      </c>
      <c r="I45" s="10">
        <f t="shared" si="9"/>
        <v>422.76959999999997</v>
      </c>
      <c r="J45" s="10">
        <f t="shared" si="10"/>
        <v>3053.3359999999998</v>
      </c>
      <c r="K45" s="10">
        <f t="shared" si="7"/>
        <v>3358.6696000000002</v>
      </c>
      <c r="L45" s="6"/>
      <c r="M45" s="3" t="s">
        <v>115</v>
      </c>
      <c r="N45" s="6" t="s">
        <v>296</v>
      </c>
      <c r="O45" s="7" t="s">
        <v>315</v>
      </c>
    </row>
    <row r="46" spans="1:15" ht="45" x14ac:dyDescent="0.2">
      <c r="A46" s="2" t="s">
        <v>21</v>
      </c>
      <c r="B46" s="3" t="s">
        <v>21</v>
      </c>
      <c r="C46" s="3" t="s">
        <v>300</v>
      </c>
      <c r="D46" s="3" t="s">
        <v>237</v>
      </c>
      <c r="E46" s="3" t="s">
        <v>171</v>
      </c>
      <c r="F46" s="4">
        <v>10</v>
      </c>
      <c r="G46" s="5">
        <v>14447.16</v>
      </c>
      <c r="H46" s="11">
        <f t="shared" si="8"/>
        <v>1733.6591999999998</v>
      </c>
      <c r="I46" s="10">
        <f t="shared" si="9"/>
        <v>2600.4888000000001</v>
      </c>
      <c r="J46" s="10">
        <f t="shared" si="10"/>
        <v>18781.308000000001</v>
      </c>
      <c r="K46" s="10">
        <f t="shared" si="7"/>
        <v>20659.438800000004</v>
      </c>
      <c r="L46" s="6"/>
      <c r="M46" s="3" t="s">
        <v>115</v>
      </c>
      <c r="N46" s="6" t="s">
        <v>296</v>
      </c>
      <c r="O46" s="7" t="s">
        <v>301</v>
      </c>
    </row>
    <row r="47" spans="1:15" ht="45" x14ac:dyDescent="0.2">
      <c r="A47" s="2" t="s">
        <v>21</v>
      </c>
      <c r="B47" s="3" t="s">
        <v>21</v>
      </c>
      <c r="C47" s="3" t="s">
        <v>302</v>
      </c>
      <c r="D47" s="3" t="s">
        <v>237</v>
      </c>
      <c r="E47" s="3" t="s">
        <v>171</v>
      </c>
      <c r="F47" s="4">
        <v>10</v>
      </c>
      <c r="G47" s="5">
        <v>14447.16</v>
      </c>
      <c r="H47" s="11">
        <f t="shared" si="8"/>
        <v>1733.6591999999998</v>
      </c>
      <c r="I47" s="10">
        <f t="shared" si="9"/>
        <v>2600.4888000000001</v>
      </c>
      <c r="J47" s="10">
        <f t="shared" si="10"/>
        <v>18781.308000000001</v>
      </c>
      <c r="K47" s="10">
        <f t="shared" si="7"/>
        <v>20659.438800000004</v>
      </c>
      <c r="L47" s="6"/>
      <c r="M47" s="3" t="s">
        <v>115</v>
      </c>
      <c r="N47" s="6" t="s">
        <v>296</v>
      </c>
      <c r="O47" s="7" t="s">
        <v>303</v>
      </c>
    </row>
    <row r="48" spans="1:15" ht="45" x14ac:dyDescent="0.2">
      <c r="A48" s="2" t="s">
        <v>21</v>
      </c>
      <c r="B48" s="3" t="s">
        <v>21</v>
      </c>
      <c r="C48" s="3" t="s">
        <v>295</v>
      </c>
      <c r="D48" s="3" t="s">
        <v>237</v>
      </c>
      <c r="E48" s="3" t="s">
        <v>171</v>
      </c>
      <c r="F48" s="4">
        <v>10</v>
      </c>
      <c r="G48" s="5">
        <v>18424.099999999999</v>
      </c>
      <c r="H48" s="11">
        <f t="shared" si="8"/>
        <v>2210.8919999999998</v>
      </c>
      <c r="I48" s="10">
        <f t="shared" si="9"/>
        <v>3316.3379999999997</v>
      </c>
      <c r="J48" s="10">
        <f t="shared" si="10"/>
        <v>23951.329999999998</v>
      </c>
      <c r="K48" s="10">
        <f t="shared" si="7"/>
        <v>26346.463</v>
      </c>
      <c r="L48" s="6"/>
      <c r="M48" s="3" t="s">
        <v>115</v>
      </c>
      <c r="N48" s="6" t="s">
        <v>296</v>
      </c>
      <c r="O48" s="7" t="s">
        <v>297</v>
      </c>
    </row>
    <row r="49" spans="1:15" ht="45" x14ac:dyDescent="0.2">
      <c r="A49" s="2" t="s">
        <v>21</v>
      </c>
      <c r="B49" s="3" t="s">
        <v>21</v>
      </c>
      <c r="C49" s="3" t="s">
        <v>306</v>
      </c>
      <c r="D49" s="3" t="s">
        <v>237</v>
      </c>
      <c r="E49" s="3" t="s">
        <v>171</v>
      </c>
      <c r="F49" s="4">
        <v>10</v>
      </c>
      <c r="G49" s="5">
        <v>18424.099999999999</v>
      </c>
      <c r="H49" s="11">
        <f t="shared" si="8"/>
        <v>2210.8919999999998</v>
      </c>
      <c r="I49" s="10">
        <f t="shared" si="9"/>
        <v>3316.3379999999997</v>
      </c>
      <c r="J49" s="10">
        <f t="shared" si="10"/>
        <v>23951.329999999998</v>
      </c>
      <c r="K49" s="10">
        <f t="shared" si="7"/>
        <v>26346.463</v>
      </c>
      <c r="L49" s="6"/>
      <c r="M49" s="3" t="s">
        <v>115</v>
      </c>
      <c r="N49" s="6" t="s">
        <v>296</v>
      </c>
      <c r="O49" s="7" t="s">
        <v>307</v>
      </c>
    </row>
    <row r="50" spans="1:15" ht="45" x14ac:dyDescent="0.2">
      <c r="A50" s="2" t="s">
        <v>21</v>
      </c>
      <c r="B50" s="3" t="s">
        <v>21</v>
      </c>
      <c r="C50" s="3" t="s">
        <v>298</v>
      </c>
      <c r="D50" s="3" t="s">
        <v>237</v>
      </c>
      <c r="E50" s="3" t="s">
        <v>171</v>
      </c>
      <c r="F50" s="4">
        <v>10</v>
      </c>
      <c r="G50" s="5">
        <v>23487.26</v>
      </c>
      <c r="H50" s="11">
        <f t="shared" si="8"/>
        <v>2818.4711999999995</v>
      </c>
      <c r="I50" s="10">
        <f t="shared" si="9"/>
        <v>4227.7067999999999</v>
      </c>
      <c r="J50" s="10">
        <f t="shared" si="10"/>
        <v>30533.437999999998</v>
      </c>
      <c r="K50" s="10">
        <f t="shared" si="7"/>
        <v>33586.781800000004</v>
      </c>
      <c r="L50" s="6"/>
      <c r="M50" s="3" t="s">
        <v>115</v>
      </c>
      <c r="N50" s="6" t="s">
        <v>296</v>
      </c>
      <c r="O50" s="7" t="s">
        <v>299</v>
      </c>
    </row>
    <row r="51" spans="1:15" ht="45" x14ac:dyDescent="0.2">
      <c r="A51" s="2" t="s">
        <v>21</v>
      </c>
      <c r="B51" s="3" t="s">
        <v>21</v>
      </c>
      <c r="C51" s="3" t="s">
        <v>310</v>
      </c>
      <c r="D51" s="3" t="s">
        <v>237</v>
      </c>
      <c r="E51" s="3" t="s">
        <v>171</v>
      </c>
      <c r="F51" s="4">
        <v>10</v>
      </c>
      <c r="G51" s="5">
        <v>23487.26</v>
      </c>
      <c r="H51" s="11">
        <f t="shared" si="8"/>
        <v>2818.4711999999995</v>
      </c>
      <c r="I51" s="10">
        <f t="shared" si="9"/>
        <v>4227.7067999999999</v>
      </c>
      <c r="J51" s="10">
        <f t="shared" si="10"/>
        <v>30533.437999999998</v>
      </c>
      <c r="K51" s="10">
        <f t="shared" si="7"/>
        <v>33586.781800000004</v>
      </c>
      <c r="L51" s="6"/>
      <c r="M51" s="3" t="s">
        <v>115</v>
      </c>
      <c r="N51" s="6" t="s">
        <v>296</v>
      </c>
      <c r="O51" s="7" t="s">
        <v>311</v>
      </c>
    </row>
    <row r="52" spans="1:15" ht="45" x14ac:dyDescent="0.2">
      <c r="A52" s="2" t="s">
        <v>22</v>
      </c>
      <c r="B52" s="3" t="s">
        <v>23</v>
      </c>
      <c r="C52" s="3" t="s">
        <v>397</v>
      </c>
      <c r="D52" s="3" t="s">
        <v>207</v>
      </c>
      <c r="E52" s="3" t="s">
        <v>124</v>
      </c>
      <c r="F52" s="4">
        <v>5</v>
      </c>
      <c r="G52" s="5">
        <v>23.96</v>
      </c>
      <c r="H52" s="9">
        <f>G52*0.18</f>
        <v>4.3128000000000002</v>
      </c>
      <c r="I52" s="10">
        <f>G52*0.31</f>
        <v>7.4276</v>
      </c>
      <c r="J52" s="10">
        <f>G52+(G52*0.18)+(G52*0.31)</f>
        <v>35.700400000000002</v>
      </c>
      <c r="K52" s="10">
        <f t="shared" si="7"/>
        <v>39.270440000000008</v>
      </c>
      <c r="L52" s="6"/>
      <c r="M52" s="3" t="s">
        <v>116</v>
      </c>
      <c r="N52" s="6" t="s">
        <v>381</v>
      </c>
      <c r="O52" s="7" t="s">
        <v>398</v>
      </c>
    </row>
    <row r="53" spans="1:15" ht="45" x14ac:dyDescent="0.2">
      <c r="A53" s="2" t="s">
        <v>22</v>
      </c>
      <c r="B53" s="3" t="s">
        <v>23</v>
      </c>
      <c r="C53" s="3" t="s">
        <v>387</v>
      </c>
      <c r="D53" s="3" t="s">
        <v>207</v>
      </c>
      <c r="E53" s="3" t="s">
        <v>124</v>
      </c>
      <c r="F53" s="4">
        <v>5</v>
      </c>
      <c r="G53" s="5">
        <v>41.87</v>
      </c>
      <c r="H53" s="9">
        <f>G53*0.18</f>
        <v>7.5365999999999991</v>
      </c>
      <c r="I53" s="10">
        <f>G53*0.31</f>
        <v>12.979699999999999</v>
      </c>
      <c r="J53" s="10">
        <f>G53+(G53*0.18)+(G53*0.31)</f>
        <v>62.386299999999999</v>
      </c>
      <c r="K53" s="10">
        <f t="shared" si="7"/>
        <v>68.624930000000006</v>
      </c>
      <c r="L53" s="6"/>
      <c r="M53" s="3" t="s">
        <v>116</v>
      </c>
      <c r="N53" s="6" t="s">
        <v>381</v>
      </c>
      <c r="O53" s="7" t="s">
        <v>388</v>
      </c>
    </row>
    <row r="54" spans="1:15" ht="45" x14ac:dyDescent="0.2">
      <c r="A54" s="2" t="s">
        <v>22</v>
      </c>
      <c r="B54" s="3" t="s">
        <v>23</v>
      </c>
      <c r="C54" s="3" t="s">
        <v>395</v>
      </c>
      <c r="D54" s="3" t="s">
        <v>207</v>
      </c>
      <c r="E54" s="3" t="s">
        <v>124</v>
      </c>
      <c r="F54" s="4">
        <v>10</v>
      </c>
      <c r="G54" s="5">
        <v>47.93</v>
      </c>
      <c r="H54" s="9">
        <f>G54*0.18</f>
        <v>8.6273999999999997</v>
      </c>
      <c r="I54" s="10">
        <f>G54*0.31</f>
        <v>14.8583</v>
      </c>
      <c r="J54" s="10">
        <f>G54+(G54*0.18)+(G54*0.31)</f>
        <v>71.415700000000001</v>
      </c>
      <c r="K54" s="10">
        <f t="shared" si="7"/>
        <v>78.557270000000003</v>
      </c>
      <c r="L54" s="6"/>
      <c r="M54" s="3" t="s">
        <v>116</v>
      </c>
      <c r="N54" s="6" t="s">
        <v>381</v>
      </c>
      <c r="O54" s="7" t="s">
        <v>396</v>
      </c>
    </row>
    <row r="55" spans="1:15" ht="45" x14ac:dyDescent="0.2">
      <c r="A55" s="2" t="s">
        <v>22</v>
      </c>
      <c r="B55" s="3" t="s">
        <v>23</v>
      </c>
      <c r="C55" s="3" t="s">
        <v>393</v>
      </c>
      <c r="D55" s="3" t="s">
        <v>207</v>
      </c>
      <c r="E55" s="3" t="s">
        <v>124</v>
      </c>
      <c r="F55" s="4">
        <v>20</v>
      </c>
      <c r="G55" s="5">
        <v>95.85</v>
      </c>
      <c r="H55" s="11">
        <f>G55*0.15</f>
        <v>14.3775</v>
      </c>
      <c r="I55" s="10">
        <f>G55*0.25</f>
        <v>23.962499999999999</v>
      </c>
      <c r="J55" s="10">
        <f>G55+(G55*0.15)+(G55*0.25)</f>
        <v>134.19</v>
      </c>
      <c r="K55" s="10">
        <f t="shared" si="7"/>
        <v>147.60900000000001</v>
      </c>
      <c r="L55" s="6"/>
      <c r="M55" s="3" t="s">
        <v>116</v>
      </c>
      <c r="N55" s="6" t="s">
        <v>381</v>
      </c>
      <c r="O55" s="7" t="s">
        <v>394</v>
      </c>
    </row>
    <row r="56" spans="1:15" ht="45" x14ac:dyDescent="0.2">
      <c r="A56" s="2" t="s">
        <v>22</v>
      </c>
      <c r="B56" s="3" t="s">
        <v>23</v>
      </c>
      <c r="C56" s="3" t="s">
        <v>385</v>
      </c>
      <c r="D56" s="3" t="s">
        <v>207</v>
      </c>
      <c r="E56" s="3" t="s">
        <v>124</v>
      </c>
      <c r="F56" s="4">
        <v>20</v>
      </c>
      <c r="G56" s="5">
        <v>167.5</v>
      </c>
      <c r="H56" s="11">
        <f>G56*0.15</f>
        <v>25.125</v>
      </c>
      <c r="I56" s="10">
        <f>G56*0.25</f>
        <v>41.875</v>
      </c>
      <c r="J56" s="10">
        <f>G56+(G56*0.15)+(G56*0.25)</f>
        <v>234.5</v>
      </c>
      <c r="K56" s="10">
        <f t="shared" si="7"/>
        <v>257.95000000000005</v>
      </c>
      <c r="L56" s="6"/>
      <c r="M56" s="3" t="s">
        <v>116</v>
      </c>
      <c r="N56" s="6" t="s">
        <v>381</v>
      </c>
      <c r="O56" s="7" t="s">
        <v>386</v>
      </c>
    </row>
    <row r="57" spans="1:15" ht="45" x14ac:dyDescent="0.2">
      <c r="A57" s="2" t="s">
        <v>22</v>
      </c>
      <c r="B57" s="3" t="s">
        <v>23</v>
      </c>
      <c r="C57" s="3" t="s">
        <v>391</v>
      </c>
      <c r="D57" s="3" t="s">
        <v>207</v>
      </c>
      <c r="E57" s="3" t="s">
        <v>124</v>
      </c>
      <c r="F57" s="4">
        <v>50</v>
      </c>
      <c r="G57" s="5">
        <v>239.63</v>
      </c>
      <c r="H57" s="11">
        <f>G57*0.15</f>
        <v>35.944499999999998</v>
      </c>
      <c r="I57" s="10">
        <f>G57*0.25</f>
        <v>59.907499999999999</v>
      </c>
      <c r="J57" s="10">
        <f>G57+(G57*0.15)+(G57*0.25)</f>
        <v>335.48199999999997</v>
      </c>
      <c r="K57" s="10">
        <f t="shared" si="7"/>
        <v>369.03019999999998</v>
      </c>
      <c r="L57" s="6"/>
      <c r="M57" s="3" t="s">
        <v>116</v>
      </c>
      <c r="N57" s="6" t="s">
        <v>381</v>
      </c>
      <c r="O57" s="7" t="s">
        <v>392</v>
      </c>
    </row>
    <row r="58" spans="1:15" ht="45" x14ac:dyDescent="0.2">
      <c r="A58" s="2" t="s">
        <v>22</v>
      </c>
      <c r="B58" s="3" t="s">
        <v>23</v>
      </c>
      <c r="C58" s="3" t="s">
        <v>383</v>
      </c>
      <c r="D58" s="3" t="s">
        <v>207</v>
      </c>
      <c r="E58" s="3" t="s">
        <v>124</v>
      </c>
      <c r="F58" s="4">
        <v>50</v>
      </c>
      <c r="G58" s="5">
        <v>418.74</v>
      </c>
      <c r="H58" s="11">
        <f>G58*0.15</f>
        <v>62.811</v>
      </c>
      <c r="I58" s="10">
        <f>G58*0.25</f>
        <v>104.685</v>
      </c>
      <c r="J58" s="10">
        <f>G58+(G58*0.15)+(G58*0.25)</f>
        <v>586.23599999999999</v>
      </c>
      <c r="K58" s="10">
        <f t="shared" si="7"/>
        <v>644.8596</v>
      </c>
      <c r="L58" s="6"/>
      <c r="M58" s="3" t="s">
        <v>116</v>
      </c>
      <c r="N58" s="6" t="s">
        <v>381</v>
      </c>
      <c r="O58" s="7" t="s">
        <v>384</v>
      </c>
    </row>
    <row r="59" spans="1:15" ht="45" x14ac:dyDescent="0.2">
      <c r="A59" s="2" t="s">
        <v>22</v>
      </c>
      <c r="B59" s="3" t="s">
        <v>23</v>
      </c>
      <c r="C59" s="3" t="s">
        <v>389</v>
      </c>
      <c r="D59" s="3" t="s">
        <v>207</v>
      </c>
      <c r="E59" s="3" t="s">
        <v>124</v>
      </c>
      <c r="F59" s="4">
        <v>100</v>
      </c>
      <c r="G59" s="5">
        <v>479.25</v>
      </c>
      <c r="H59" s="11">
        <f>G59*0.15</f>
        <v>71.887500000000003</v>
      </c>
      <c r="I59" s="10">
        <f>G59*0.25</f>
        <v>119.8125</v>
      </c>
      <c r="J59" s="10">
        <f>G59+(G59*0.15)+(G59*0.25)</f>
        <v>670.95</v>
      </c>
      <c r="K59" s="10">
        <f t="shared" si="7"/>
        <v>738.04500000000007</v>
      </c>
      <c r="L59" s="6"/>
      <c r="M59" s="3" t="s">
        <v>116</v>
      </c>
      <c r="N59" s="6" t="s">
        <v>381</v>
      </c>
      <c r="O59" s="7" t="s">
        <v>390</v>
      </c>
    </row>
    <row r="60" spans="1:15" ht="45" x14ac:dyDescent="0.2">
      <c r="A60" s="2" t="s">
        <v>22</v>
      </c>
      <c r="B60" s="3" t="s">
        <v>23</v>
      </c>
      <c r="C60" s="3" t="s">
        <v>380</v>
      </c>
      <c r="D60" s="3" t="s">
        <v>207</v>
      </c>
      <c r="E60" s="3" t="s">
        <v>124</v>
      </c>
      <c r="F60" s="4">
        <v>100</v>
      </c>
      <c r="G60" s="5">
        <v>837.48</v>
      </c>
      <c r="H60" s="11">
        <f>G60*0.12</f>
        <v>100.49759999999999</v>
      </c>
      <c r="I60" s="10">
        <f>G60*0.18</f>
        <v>150.74639999999999</v>
      </c>
      <c r="J60" s="10">
        <f>G60+(G60*0.12)+(G60*0.18)</f>
        <v>1088.7240000000002</v>
      </c>
      <c r="K60" s="10">
        <f t="shared" si="7"/>
        <v>1197.5964000000004</v>
      </c>
      <c r="L60" s="6"/>
      <c r="M60" s="3" t="s">
        <v>116</v>
      </c>
      <c r="N60" s="6" t="s">
        <v>381</v>
      </c>
      <c r="O60" s="7" t="s">
        <v>382</v>
      </c>
    </row>
    <row r="61" spans="1:15" ht="60" x14ac:dyDescent="0.2">
      <c r="A61" s="2" t="s">
        <v>26</v>
      </c>
      <c r="B61" s="3" t="s">
        <v>504</v>
      </c>
      <c r="C61" s="3" t="s">
        <v>510</v>
      </c>
      <c r="D61" s="3" t="s">
        <v>228</v>
      </c>
      <c r="E61" s="3" t="s">
        <v>125</v>
      </c>
      <c r="F61" s="4">
        <v>1</v>
      </c>
      <c r="G61" s="5">
        <v>2712.13</v>
      </c>
      <c r="H61" s="11">
        <f>G61*0.12</f>
        <v>325.4556</v>
      </c>
      <c r="I61" s="10">
        <f>G61*0.18</f>
        <v>488.18340000000001</v>
      </c>
      <c r="J61" s="10">
        <f>G61+(G61*0.12)+(G61*0.18)</f>
        <v>3525.7690000000002</v>
      </c>
      <c r="K61" s="10">
        <f t="shared" si="7"/>
        <v>3878.3459000000007</v>
      </c>
      <c r="L61" s="6"/>
      <c r="M61" s="3" t="s">
        <v>117</v>
      </c>
      <c r="N61" s="6" t="s">
        <v>506</v>
      </c>
      <c r="O61" s="7" t="s">
        <v>511</v>
      </c>
    </row>
    <row r="62" spans="1:15" ht="60" x14ac:dyDescent="0.2">
      <c r="A62" s="2" t="s">
        <v>26</v>
      </c>
      <c r="B62" s="3" t="s">
        <v>504</v>
      </c>
      <c r="C62" s="3" t="s">
        <v>508</v>
      </c>
      <c r="D62" s="3" t="s">
        <v>228</v>
      </c>
      <c r="E62" s="3" t="s">
        <v>125</v>
      </c>
      <c r="F62" s="4">
        <v>1</v>
      </c>
      <c r="G62" s="5">
        <v>10532.87</v>
      </c>
      <c r="H62" s="11">
        <f>G62*0.12</f>
        <v>1263.9444000000001</v>
      </c>
      <c r="I62" s="10">
        <f>G62*0.18</f>
        <v>1895.9166</v>
      </c>
      <c r="J62" s="10">
        <f>G62+(G62*0.12)+(G62*0.18)</f>
        <v>13692.731000000002</v>
      </c>
      <c r="K62" s="10">
        <f t="shared" si="7"/>
        <v>15062.004100000004</v>
      </c>
      <c r="L62" s="6"/>
      <c r="M62" s="3" t="s">
        <v>117</v>
      </c>
      <c r="N62" s="6" t="s">
        <v>506</v>
      </c>
      <c r="O62" s="7" t="s">
        <v>509</v>
      </c>
    </row>
    <row r="63" spans="1:15" ht="60" x14ac:dyDescent="0.2">
      <c r="A63" s="2" t="s">
        <v>26</v>
      </c>
      <c r="B63" s="3" t="s">
        <v>504</v>
      </c>
      <c r="C63" s="3" t="s">
        <v>505</v>
      </c>
      <c r="D63" s="3" t="s">
        <v>228</v>
      </c>
      <c r="E63" s="3" t="s">
        <v>125</v>
      </c>
      <c r="F63" s="4">
        <v>1</v>
      </c>
      <c r="G63" s="5">
        <v>17409.95</v>
      </c>
      <c r="H63" s="11">
        <f>G63*0.12</f>
        <v>2089.194</v>
      </c>
      <c r="I63" s="10">
        <f>G63*0.18</f>
        <v>3133.7910000000002</v>
      </c>
      <c r="J63" s="10">
        <f>G63+(G63*0.12)+(G63*0.18)</f>
        <v>22632.935000000001</v>
      </c>
      <c r="K63" s="10">
        <f t="shared" si="7"/>
        <v>24896.228500000005</v>
      </c>
      <c r="L63" s="6"/>
      <c r="M63" s="3" t="s">
        <v>117</v>
      </c>
      <c r="N63" s="6" t="s">
        <v>506</v>
      </c>
      <c r="O63" s="7" t="s">
        <v>507</v>
      </c>
    </row>
    <row r="64" spans="1:15" ht="90" x14ac:dyDescent="0.2">
      <c r="A64" s="2" t="s">
        <v>27</v>
      </c>
      <c r="B64" s="3" t="s">
        <v>27</v>
      </c>
      <c r="C64" s="3" t="s">
        <v>487</v>
      </c>
      <c r="D64" s="3" t="s">
        <v>205</v>
      </c>
      <c r="E64" s="3" t="s">
        <v>141</v>
      </c>
      <c r="F64" s="4">
        <v>10</v>
      </c>
      <c r="G64" s="5">
        <v>130.62</v>
      </c>
      <c r="H64" s="11">
        <f>G64*0.15</f>
        <v>19.593</v>
      </c>
      <c r="I64" s="10">
        <f>G64*0.25</f>
        <v>32.655000000000001</v>
      </c>
      <c r="J64" s="10">
        <f>G64+(G64*0.15)+(G64*0.25)</f>
        <v>182.86799999999999</v>
      </c>
      <c r="K64" s="10">
        <f t="shared" si="7"/>
        <v>201.15480000000002</v>
      </c>
      <c r="L64" s="6"/>
      <c r="M64" s="3" t="s">
        <v>488</v>
      </c>
      <c r="N64" s="6" t="s">
        <v>477</v>
      </c>
      <c r="O64" s="7" t="s">
        <v>489</v>
      </c>
    </row>
    <row r="65" spans="1:15" ht="75" x14ac:dyDescent="0.2">
      <c r="A65" s="2" t="s">
        <v>467</v>
      </c>
      <c r="B65" s="3" t="s">
        <v>468</v>
      </c>
      <c r="C65" s="3" t="s">
        <v>469</v>
      </c>
      <c r="D65" s="3" t="s">
        <v>470</v>
      </c>
      <c r="E65" s="3" t="s">
        <v>471</v>
      </c>
      <c r="F65" s="4">
        <v>10</v>
      </c>
      <c r="G65" s="5">
        <v>72937.64</v>
      </c>
      <c r="H65" s="11">
        <f>G65*0.12</f>
        <v>8752.5167999999994</v>
      </c>
      <c r="I65" s="10">
        <f>G65*0.18</f>
        <v>13128.7752</v>
      </c>
      <c r="J65" s="10">
        <f>G65+(G65*0.12)+(G65*0.18)</f>
        <v>94818.932000000001</v>
      </c>
      <c r="K65" s="10">
        <f t="shared" si="7"/>
        <v>104300.82520000001</v>
      </c>
      <c r="L65" s="6"/>
      <c r="M65" s="3" t="s">
        <v>472</v>
      </c>
      <c r="N65" s="6" t="s">
        <v>473</v>
      </c>
      <c r="O65" s="7" t="s">
        <v>474</v>
      </c>
    </row>
    <row r="66" spans="1:15" ht="75" x14ac:dyDescent="0.2">
      <c r="A66" s="2" t="s">
        <v>451</v>
      </c>
      <c r="B66" s="3" t="s">
        <v>452</v>
      </c>
      <c r="C66" s="3" t="s">
        <v>453</v>
      </c>
      <c r="D66" s="3" t="s">
        <v>454</v>
      </c>
      <c r="E66" s="3" t="s">
        <v>455</v>
      </c>
      <c r="F66" s="4">
        <v>10</v>
      </c>
      <c r="G66" s="5">
        <v>50015</v>
      </c>
      <c r="H66" s="11">
        <f>G66*0.12</f>
        <v>6001.8</v>
      </c>
      <c r="I66" s="10">
        <f>G66*0.18</f>
        <v>9002.6999999999989</v>
      </c>
      <c r="J66" s="10">
        <f>G66+(G66*0.12)+(G66*0.18)</f>
        <v>65019.5</v>
      </c>
      <c r="K66" s="10">
        <f t="shared" si="7"/>
        <v>71521.450000000012</v>
      </c>
      <c r="L66" s="6"/>
      <c r="M66" s="3" t="s">
        <v>456</v>
      </c>
      <c r="N66" s="6" t="s">
        <v>457</v>
      </c>
      <c r="O66" s="7" t="s">
        <v>458</v>
      </c>
    </row>
    <row r="67" spans="1:15" ht="75" x14ac:dyDescent="0.2">
      <c r="A67" s="2" t="s">
        <v>451</v>
      </c>
      <c r="B67" s="3" t="s">
        <v>452</v>
      </c>
      <c r="C67" s="3" t="s">
        <v>453</v>
      </c>
      <c r="D67" s="3" t="s">
        <v>459</v>
      </c>
      <c r="E67" s="3" t="s">
        <v>455</v>
      </c>
      <c r="F67" s="4">
        <v>10</v>
      </c>
      <c r="G67" s="5">
        <v>50015</v>
      </c>
      <c r="H67" s="11">
        <f>G67*0.12</f>
        <v>6001.8</v>
      </c>
      <c r="I67" s="10">
        <f>G67*0.18</f>
        <v>9002.6999999999989</v>
      </c>
      <c r="J67" s="10">
        <f>G67+(G67*0.12)+(G67*0.18)</f>
        <v>65019.5</v>
      </c>
      <c r="K67" s="10">
        <f t="shared" si="7"/>
        <v>71521.450000000012</v>
      </c>
      <c r="L67" s="6"/>
      <c r="M67" s="3" t="s">
        <v>456</v>
      </c>
      <c r="N67" s="6" t="s">
        <v>457</v>
      </c>
      <c r="O67" s="7" t="s">
        <v>458</v>
      </c>
    </row>
    <row r="68" spans="1:15" ht="120" x14ac:dyDescent="0.2">
      <c r="A68" s="2" t="s">
        <v>216</v>
      </c>
      <c r="B68" s="3" t="s">
        <v>28</v>
      </c>
      <c r="C68" s="3" t="s">
        <v>217</v>
      </c>
      <c r="D68" s="3" t="s">
        <v>0</v>
      </c>
      <c r="E68" s="3" t="s">
        <v>136</v>
      </c>
      <c r="F68" s="4">
        <v>5</v>
      </c>
      <c r="G68" s="5">
        <v>2612.19</v>
      </c>
      <c r="H68" s="11">
        <f>G68*0.12</f>
        <v>313.46280000000002</v>
      </c>
      <c r="I68" s="10">
        <f>G68*0.18</f>
        <v>470.19419999999997</v>
      </c>
      <c r="J68" s="10">
        <f>G68+(G68*0.12)+(G68*0.18)</f>
        <v>3395.8469999999998</v>
      </c>
      <c r="K68" s="10">
        <f t="shared" ref="K68:K99" si="11">J68*1.1</f>
        <v>3735.4317000000001</v>
      </c>
      <c r="L68" s="6"/>
      <c r="M68" s="3" t="s">
        <v>29</v>
      </c>
      <c r="N68" s="6" t="s">
        <v>401</v>
      </c>
      <c r="O68" s="7" t="s">
        <v>250</v>
      </c>
    </row>
    <row r="69" spans="1:15" ht="45" x14ac:dyDescent="0.2">
      <c r="A69" s="2" t="s">
        <v>67</v>
      </c>
      <c r="B69" s="3" t="s">
        <v>68</v>
      </c>
      <c r="C69" s="3" t="s">
        <v>558</v>
      </c>
      <c r="D69" s="3" t="s">
        <v>559</v>
      </c>
      <c r="E69" s="3" t="s">
        <v>153</v>
      </c>
      <c r="F69" s="4">
        <v>2</v>
      </c>
      <c r="G69" s="5">
        <v>165.51</v>
      </c>
      <c r="H69" s="11">
        <f>G69*0.15</f>
        <v>24.826499999999999</v>
      </c>
      <c r="I69" s="10">
        <f>G69*0.25</f>
        <v>41.377499999999998</v>
      </c>
      <c r="J69" s="10">
        <f>G69+(G69*0.15)+(G69*0.25)</f>
        <v>231.714</v>
      </c>
      <c r="K69" s="10">
        <f t="shared" si="11"/>
        <v>254.88540000000003</v>
      </c>
      <c r="L69" s="6"/>
      <c r="M69" s="3" t="s">
        <v>69</v>
      </c>
      <c r="N69" s="6" t="s">
        <v>560</v>
      </c>
      <c r="O69" s="7" t="s">
        <v>70</v>
      </c>
    </row>
    <row r="70" spans="1:15" ht="45" x14ac:dyDescent="0.2">
      <c r="A70" s="2" t="s">
        <v>67</v>
      </c>
      <c r="B70" s="3" t="s">
        <v>68</v>
      </c>
      <c r="C70" s="3" t="s">
        <v>561</v>
      </c>
      <c r="D70" s="3" t="s">
        <v>559</v>
      </c>
      <c r="E70" s="3" t="s">
        <v>153</v>
      </c>
      <c r="F70" s="4">
        <v>2</v>
      </c>
      <c r="G70" s="5">
        <v>498.39</v>
      </c>
      <c r="H70" s="11">
        <f>G70*0.15</f>
        <v>74.758499999999998</v>
      </c>
      <c r="I70" s="10">
        <f>G70*0.25</f>
        <v>124.5975</v>
      </c>
      <c r="J70" s="10">
        <f>G70+(G70*0.15)+(G70*0.25)</f>
        <v>697.74599999999998</v>
      </c>
      <c r="K70" s="10">
        <f t="shared" si="11"/>
        <v>767.52060000000006</v>
      </c>
      <c r="L70" s="6"/>
      <c r="M70" s="3" t="s">
        <v>69</v>
      </c>
      <c r="N70" s="6" t="s">
        <v>560</v>
      </c>
      <c r="O70" s="7" t="s">
        <v>71</v>
      </c>
    </row>
    <row r="71" spans="1:15" ht="60" x14ac:dyDescent="0.2">
      <c r="A71" s="2" t="s">
        <v>67</v>
      </c>
      <c r="B71" s="3" t="s">
        <v>68</v>
      </c>
      <c r="C71" s="3" t="s">
        <v>552</v>
      </c>
      <c r="D71" s="3" t="s">
        <v>553</v>
      </c>
      <c r="E71" s="3" t="s">
        <v>153</v>
      </c>
      <c r="F71" s="4">
        <v>10</v>
      </c>
      <c r="G71" s="5">
        <v>827.56</v>
      </c>
      <c r="H71" s="11">
        <f>G71*0.12</f>
        <v>99.307199999999995</v>
      </c>
      <c r="I71" s="10">
        <f>G71*0.18</f>
        <v>148.96079999999998</v>
      </c>
      <c r="J71" s="10">
        <f>G71+(G71*0.12)+(G71*0.18)</f>
        <v>1075.828</v>
      </c>
      <c r="K71" s="10">
        <f t="shared" si="11"/>
        <v>1183.4108000000001</v>
      </c>
      <c r="L71" s="6"/>
      <c r="M71" s="3" t="s">
        <v>69</v>
      </c>
      <c r="N71" s="6" t="s">
        <v>554</v>
      </c>
      <c r="O71" s="7" t="s">
        <v>118</v>
      </c>
    </row>
    <row r="72" spans="1:15" ht="60" x14ac:dyDescent="0.2">
      <c r="A72" s="2" t="s">
        <v>67</v>
      </c>
      <c r="B72" s="3" t="s">
        <v>68</v>
      </c>
      <c r="C72" s="3" t="s">
        <v>555</v>
      </c>
      <c r="D72" s="3" t="s">
        <v>553</v>
      </c>
      <c r="E72" s="3" t="s">
        <v>153</v>
      </c>
      <c r="F72" s="4">
        <v>10</v>
      </c>
      <c r="G72" s="5">
        <v>1481.22</v>
      </c>
      <c r="H72" s="11">
        <f>G72*0.12</f>
        <v>177.74639999999999</v>
      </c>
      <c r="I72" s="10">
        <f>G72*0.18</f>
        <v>266.61959999999999</v>
      </c>
      <c r="J72" s="10">
        <f>G72+(G72*0.12)+(G72*0.18)</f>
        <v>1925.586</v>
      </c>
      <c r="K72" s="10">
        <f t="shared" si="11"/>
        <v>2118.1446000000001</v>
      </c>
      <c r="L72" s="6"/>
      <c r="M72" s="3" t="s">
        <v>69</v>
      </c>
      <c r="N72" s="6" t="s">
        <v>554</v>
      </c>
      <c r="O72" s="7" t="s">
        <v>119</v>
      </c>
    </row>
    <row r="73" spans="1:15" ht="60" x14ac:dyDescent="0.2">
      <c r="A73" s="2" t="s">
        <v>67</v>
      </c>
      <c r="B73" s="3" t="s">
        <v>68</v>
      </c>
      <c r="C73" s="3" t="s">
        <v>556</v>
      </c>
      <c r="D73" s="3" t="s">
        <v>553</v>
      </c>
      <c r="E73" s="3" t="s">
        <v>153</v>
      </c>
      <c r="F73" s="4">
        <v>10</v>
      </c>
      <c r="G73" s="5">
        <v>2103.89</v>
      </c>
      <c r="H73" s="11">
        <f>G73*0.12</f>
        <v>252.46679999999998</v>
      </c>
      <c r="I73" s="10">
        <f>G73*0.18</f>
        <v>378.70019999999994</v>
      </c>
      <c r="J73" s="10">
        <f>G73+(G73*0.12)+(G73*0.18)</f>
        <v>2735.0569999999998</v>
      </c>
      <c r="K73" s="10">
        <f t="shared" si="11"/>
        <v>3008.5626999999999</v>
      </c>
      <c r="L73" s="6"/>
      <c r="M73" s="3" t="s">
        <v>69</v>
      </c>
      <c r="N73" s="6" t="s">
        <v>554</v>
      </c>
      <c r="O73" s="7" t="s">
        <v>120</v>
      </c>
    </row>
    <row r="74" spans="1:15" ht="60" x14ac:dyDescent="0.2">
      <c r="A74" s="2" t="s">
        <v>67</v>
      </c>
      <c r="B74" s="3" t="s">
        <v>68</v>
      </c>
      <c r="C74" s="3" t="s">
        <v>557</v>
      </c>
      <c r="D74" s="3" t="s">
        <v>553</v>
      </c>
      <c r="E74" s="3" t="s">
        <v>153</v>
      </c>
      <c r="F74" s="4">
        <v>10</v>
      </c>
      <c r="G74" s="5">
        <v>2601.94</v>
      </c>
      <c r="H74" s="11">
        <f>G74*0.12</f>
        <v>312.2328</v>
      </c>
      <c r="I74" s="10">
        <f>G74*0.18</f>
        <v>468.3492</v>
      </c>
      <c r="J74" s="10">
        <f>G74+(G74*0.12)+(G74*0.18)</f>
        <v>3382.5220000000004</v>
      </c>
      <c r="K74" s="10">
        <f t="shared" si="11"/>
        <v>3720.7742000000007</v>
      </c>
      <c r="L74" s="6"/>
      <c r="M74" s="3" t="s">
        <v>69</v>
      </c>
      <c r="N74" s="6" t="s">
        <v>554</v>
      </c>
      <c r="O74" s="7" t="s">
        <v>121</v>
      </c>
    </row>
    <row r="75" spans="1:15" ht="90" x14ac:dyDescent="0.2">
      <c r="A75" s="2" t="s">
        <v>33</v>
      </c>
      <c r="B75" s="3" t="s">
        <v>34</v>
      </c>
      <c r="C75" s="3" t="s">
        <v>197</v>
      </c>
      <c r="D75" s="3" t="s">
        <v>210</v>
      </c>
      <c r="E75" s="3" t="s">
        <v>179</v>
      </c>
      <c r="F75" s="4">
        <v>10</v>
      </c>
      <c r="G75" s="5">
        <v>30.94</v>
      </c>
      <c r="H75" s="9">
        <f>G75*0.18</f>
        <v>5.5692000000000004</v>
      </c>
      <c r="I75" s="10">
        <f>G75*0.31</f>
        <v>9.5914000000000001</v>
      </c>
      <c r="J75" s="10">
        <f>G75+(G75*0.18)+(G75*0.31)</f>
        <v>46.1006</v>
      </c>
      <c r="K75" s="10">
        <f t="shared" si="11"/>
        <v>50.710660000000004</v>
      </c>
      <c r="L75" s="6"/>
      <c r="M75" s="3" t="s">
        <v>85</v>
      </c>
      <c r="N75" s="6" t="s">
        <v>378</v>
      </c>
      <c r="O75" s="7" t="s">
        <v>245</v>
      </c>
    </row>
    <row r="76" spans="1:15" ht="120" x14ac:dyDescent="0.2">
      <c r="A76" s="2" t="s">
        <v>33</v>
      </c>
      <c r="B76" s="3" t="s">
        <v>34</v>
      </c>
      <c r="C76" s="3" t="s">
        <v>198</v>
      </c>
      <c r="D76" s="3" t="s">
        <v>210</v>
      </c>
      <c r="E76" s="3" t="s">
        <v>179</v>
      </c>
      <c r="F76" s="4">
        <v>10</v>
      </c>
      <c r="G76" s="5">
        <v>30.94</v>
      </c>
      <c r="H76" s="9">
        <f>G76*0.18</f>
        <v>5.5692000000000004</v>
      </c>
      <c r="I76" s="10">
        <f>G76*0.31</f>
        <v>9.5914000000000001</v>
      </c>
      <c r="J76" s="10">
        <f>G76+(G76*0.18)+(G76*0.31)</f>
        <v>46.1006</v>
      </c>
      <c r="K76" s="10">
        <f t="shared" si="11"/>
        <v>50.710660000000004</v>
      </c>
      <c r="L76" s="6"/>
      <c r="M76" s="3" t="s">
        <v>85</v>
      </c>
      <c r="N76" s="6" t="s">
        <v>378</v>
      </c>
      <c r="O76" s="7" t="s">
        <v>86</v>
      </c>
    </row>
    <row r="77" spans="1:15" ht="90" x14ac:dyDescent="0.2">
      <c r="A77" s="2" t="s">
        <v>33</v>
      </c>
      <c r="B77" s="3" t="s">
        <v>34</v>
      </c>
      <c r="C77" s="3" t="s">
        <v>379</v>
      </c>
      <c r="D77" s="3" t="s">
        <v>210</v>
      </c>
      <c r="E77" s="3" t="s">
        <v>179</v>
      </c>
      <c r="F77" s="4">
        <v>10</v>
      </c>
      <c r="G77" s="5">
        <v>30.94</v>
      </c>
      <c r="H77" s="9">
        <f>G77*0.18</f>
        <v>5.5692000000000004</v>
      </c>
      <c r="I77" s="10">
        <f>G77*0.31</f>
        <v>9.5914000000000001</v>
      </c>
      <c r="J77" s="10">
        <f>G77+(G77*0.18)+(G77*0.31)</f>
        <v>46.1006</v>
      </c>
      <c r="K77" s="10">
        <f t="shared" si="11"/>
        <v>50.710660000000004</v>
      </c>
      <c r="L77" s="6"/>
      <c r="M77" s="3" t="s">
        <v>85</v>
      </c>
      <c r="N77" s="6" t="s">
        <v>378</v>
      </c>
      <c r="O77" s="7" t="s">
        <v>99</v>
      </c>
    </row>
    <row r="78" spans="1:15" ht="45" x14ac:dyDescent="0.2">
      <c r="A78" s="2" t="s">
        <v>97</v>
      </c>
      <c r="B78" s="3" t="s">
        <v>98</v>
      </c>
      <c r="C78" s="3" t="s">
        <v>206</v>
      </c>
      <c r="D78" s="3" t="s">
        <v>230</v>
      </c>
      <c r="E78" s="3" t="s">
        <v>173</v>
      </c>
      <c r="F78" s="4">
        <v>28</v>
      </c>
      <c r="G78" s="5">
        <v>2630.21</v>
      </c>
      <c r="H78" s="11">
        <f>G78*0.12</f>
        <v>315.62520000000001</v>
      </c>
      <c r="I78" s="10">
        <f>G78*0.18</f>
        <v>473.43779999999998</v>
      </c>
      <c r="J78" s="10">
        <f>G78+(G78*0.12)+(G78*0.18)</f>
        <v>3419.2730000000001</v>
      </c>
      <c r="K78" s="10">
        <f t="shared" si="11"/>
        <v>3761.2003000000004</v>
      </c>
      <c r="L78" s="6"/>
      <c r="M78" s="3" t="s">
        <v>109</v>
      </c>
      <c r="N78" s="6" t="s">
        <v>537</v>
      </c>
      <c r="O78" s="7" t="s">
        <v>110</v>
      </c>
    </row>
    <row r="79" spans="1:15" ht="45" x14ac:dyDescent="0.2">
      <c r="A79" s="2" t="s">
        <v>54</v>
      </c>
      <c r="B79" s="3" t="s">
        <v>529</v>
      </c>
      <c r="C79" s="3" t="s">
        <v>192</v>
      </c>
      <c r="D79" s="3" t="s">
        <v>207</v>
      </c>
      <c r="E79" s="3" t="s">
        <v>193</v>
      </c>
      <c r="F79" s="4">
        <v>1</v>
      </c>
      <c r="G79" s="5">
        <v>69.58</v>
      </c>
      <c r="H79" s="11">
        <f>G79*0.15</f>
        <v>10.436999999999999</v>
      </c>
      <c r="I79" s="10">
        <f>G79*0.25</f>
        <v>17.395</v>
      </c>
      <c r="J79" s="10">
        <f>G79+(G79*0.15)+(G79*0.25)</f>
        <v>97.411999999999992</v>
      </c>
      <c r="K79" s="10">
        <f t="shared" si="11"/>
        <v>107.1532</v>
      </c>
      <c r="L79" s="6"/>
      <c r="M79" s="3" t="s">
        <v>194</v>
      </c>
      <c r="N79" s="6" t="s">
        <v>530</v>
      </c>
      <c r="O79" s="7" t="s">
        <v>531</v>
      </c>
    </row>
    <row r="80" spans="1:15" ht="45" x14ac:dyDescent="0.2">
      <c r="A80" s="2" t="s">
        <v>36</v>
      </c>
      <c r="B80" s="3" t="s">
        <v>111</v>
      </c>
      <c r="C80" s="3" t="s">
        <v>190</v>
      </c>
      <c r="D80" s="3" t="s">
        <v>577</v>
      </c>
      <c r="E80" s="3" t="s">
        <v>131</v>
      </c>
      <c r="F80" s="4">
        <v>10</v>
      </c>
      <c r="G80" s="5">
        <v>320</v>
      </c>
      <c r="H80" s="11">
        <f>G80*0.15</f>
        <v>48</v>
      </c>
      <c r="I80" s="10">
        <f>G80*0.25</f>
        <v>80</v>
      </c>
      <c r="J80" s="10">
        <f>G80+(G80*0.15)+(G80*0.25)</f>
        <v>448</v>
      </c>
      <c r="K80" s="10">
        <f t="shared" si="11"/>
        <v>492.80000000000007</v>
      </c>
      <c r="L80" s="6"/>
      <c r="M80" s="3" t="s">
        <v>112</v>
      </c>
      <c r="N80" s="6" t="s">
        <v>592</v>
      </c>
      <c r="O80" s="7" t="s">
        <v>593</v>
      </c>
    </row>
    <row r="81" spans="1:15" ht="45" x14ac:dyDescent="0.2">
      <c r="A81" s="2" t="s">
        <v>37</v>
      </c>
      <c r="B81" s="3" t="s">
        <v>38</v>
      </c>
      <c r="C81" s="3" t="s">
        <v>218</v>
      </c>
      <c r="D81" s="3" t="s">
        <v>577</v>
      </c>
      <c r="E81" s="3" t="s">
        <v>127</v>
      </c>
      <c r="F81" s="4">
        <v>28</v>
      </c>
      <c r="G81" s="5">
        <v>82.34</v>
      </c>
      <c r="H81" s="11">
        <f>G81*0.15</f>
        <v>12.351000000000001</v>
      </c>
      <c r="I81" s="10">
        <f>G81*0.25</f>
        <v>20.585000000000001</v>
      </c>
      <c r="J81" s="10">
        <f>G81+(G81*0.15)+(G81*0.25)</f>
        <v>115.27600000000001</v>
      </c>
      <c r="K81" s="10">
        <f t="shared" si="11"/>
        <v>126.80360000000002</v>
      </c>
      <c r="L81" s="6"/>
      <c r="M81" s="3" t="s">
        <v>39</v>
      </c>
      <c r="N81" s="6" t="s">
        <v>581</v>
      </c>
      <c r="O81" s="7" t="s">
        <v>584</v>
      </c>
    </row>
    <row r="82" spans="1:15" ht="45" x14ac:dyDescent="0.2">
      <c r="A82" s="2" t="s">
        <v>37</v>
      </c>
      <c r="B82" s="3" t="s">
        <v>38</v>
      </c>
      <c r="C82" s="3" t="s">
        <v>221</v>
      </c>
      <c r="D82" s="3" t="s">
        <v>577</v>
      </c>
      <c r="E82" s="3" t="s">
        <v>127</v>
      </c>
      <c r="F82" s="4">
        <v>28</v>
      </c>
      <c r="G82" s="5">
        <v>122.76</v>
      </c>
      <c r="H82" s="11">
        <f>G82*0.15</f>
        <v>18.414000000000001</v>
      </c>
      <c r="I82" s="10">
        <f>G82*0.25</f>
        <v>30.69</v>
      </c>
      <c r="J82" s="10">
        <f>G82+(G82*0.15)+(G82*0.25)</f>
        <v>171.864</v>
      </c>
      <c r="K82" s="10">
        <f t="shared" si="11"/>
        <v>189.05040000000002</v>
      </c>
      <c r="L82" s="6"/>
      <c r="M82" s="3" t="s">
        <v>39</v>
      </c>
      <c r="N82" s="6" t="s">
        <v>581</v>
      </c>
      <c r="O82" s="7" t="s">
        <v>582</v>
      </c>
    </row>
    <row r="83" spans="1:15" ht="45" x14ac:dyDescent="0.2">
      <c r="A83" s="2" t="s">
        <v>37</v>
      </c>
      <c r="B83" s="3" t="s">
        <v>38</v>
      </c>
      <c r="C83" s="3" t="s">
        <v>233</v>
      </c>
      <c r="D83" s="3" t="s">
        <v>577</v>
      </c>
      <c r="E83" s="3" t="s">
        <v>127</v>
      </c>
      <c r="F83" s="4">
        <v>28</v>
      </c>
      <c r="G83" s="5">
        <v>172.03</v>
      </c>
      <c r="H83" s="11">
        <f>G83*0.15</f>
        <v>25.804500000000001</v>
      </c>
      <c r="I83" s="10">
        <f>G83*0.25</f>
        <v>43.0075</v>
      </c>
      <c r="J83" s="10">
        <f>G83+(G83*0.15)+(G83*0.25)</f>
        <v>240.84199999999998</v>
      </c>
      <c r="K83" s="10">
        <f t="shared" si="11"/>
        <v>264.92619999999999</v>
      </c>
      <c r="L83" s="6"/>
      <c r="M83" s="3" t="s">
        <v>39</v>
      </c>
      <c r="N83" s="6" t="s">
        <v>581</v>
      </c>
      <c r="O83" s="7" t="s">
        <v>583</v>
      </c>
    </row>
    <row r="84" spans="1:15" ht="45" x14ac:dyDescent="0.2">
      <c r="A84" s="2" t="s">
        <v>30</v>
      </c>
      <c r="B84" s="3" t="s">
        <v>31</v>
      </c>
      <c r="C84" s="3" t="s">
        <v>579</v>
      </c>
      <c r="D84" s="3" t="s">
        <v>577</v>
      </c>
      <c r="E84" s="3" t="s">
        <v>126</v>
      </c>
      <c r="F84" s="4">
        <v>28</v>
      </c>
      <c r="G84" s="5">
        <v>692.55</v>
      </c>
      <c r="H84" s="11">
        <f>G84*0.12</f>
        <v>83.105999999999995</v>
      </c>
      <c r="I84" s="10">
        <f>G84*0.18</f>
        <v>124.65899999999999</v>
      </c>
      <c r="J84" s="10">
        <f>G84+(G84*0.12)+(G84*0.18)</f>
        <v>900.31499999999994</v>
      </c>
      <c r="K84" s="10">
        <f t="shared" si="11"/>
        <v>990.34649999999999</v>
      </c>
      <c r="L84" s="6"/>
      <c r="M84" s="3" t="s">
        <v>32</v>
      </c>
      <c r="N84" s="6" t="s">
        <v>578</v>
      </c>
      <c r="O84" s="7" t="s">
        <v>580</v>
      </c>
    </row>
    <row r="85" spans="1:15" ht="45" x14ac:dyDescent="0.2">
      <c r="A85" s="2" t="s">
        <v>30</v>
      </c>
      <c r="B85" s="3" t="s">
        <v>31</v>
      </c>
      <c r="C85" s="3" t="s">
        <v>576</v>
      </c>
      <c r="D85" s="3" t="s">
        <v>577</v>
      </c>
      <c r="E85" s="3" t="s">
        <v>126</v>
      </c>
      <c r="F85" s="4">
        <v>100</v>
      </c>
      <c r="G85" s="5">
        <v>1024.55</v>
      </c>
      <c r="H85" s="11">
        <f>G85*0.12</f>
        <v>122.94599999999998</v>
      </c>
      <c r="I85" s="10">
        <f>G85*0.18</f>
        <v>184.41899999999998</v>
      </c>
      <c r="J85" s="10">
        <f>G85+(G85*0.12)+(G85*0.18)</f>
        <v>1331.915</v>
      </c>
      <c r="K85" s="10">
        <f t="shared" si="11"/>
        <v>1465.1065000000001</v>
      </c>
      <c r="L85" s="6"/>
      <c r="M85" s="3" t="s">
        <v>32</v>
      </c>
      <c r="N85" s="6" t="s">
        <v>578</v>
      </c>
      <c r="O85" s="7" t="s">
        <v>122</v>
      </c>
    </row>
    <row r="86" spans="1:15" ht="105" x14ac:dyDescent="0.2">
      <c r="A86" s="2" t="s">
        <v>40</v>
      </c>
      <c r="B86" s="3" t="s">
        <v>40</v>
      </c>
      <c r="C86" s="3" t="s">
        <v>535</v>
      </c>
      <c r="D86" s="3" t="s">
        <v>2</v>
      </c>
      <c r="E86" s="3" t="s">
        <v>140</v>
      </c>
      <c r="F86" s="4">
        <v>10</v>
      </c>
      <c r="G86" s="5">
        <v>31.29</v>
      </c>
      <c r="H86" s="9">
        <f>G86*0.18</f>
        <v>5.6321999999999992</v>
      </c>
      <c r="I86" s="10">
        <f>G86*0.31</f>
        <v>9.6998999999999995</v>
      </c>
      <c r="J86" s="10">
        <f>G86+(G86*0.18)+(G86*0.31)</f>
        <v>46.622099999999996</v>
      </c>
      <c r="K86" s="10">
        <f t="shared" si="11"/>
        <v>51.284309999999998</v>
      </c>
      <c r="L86" s="6"/>
      <c r="M86" s="3" t="s">
        <v>191</v>
      </c>
      <c r="N86" s="6" t="s">
        <v>533</v>
      </c>
      <c r="O86" s="7" t="s">
        <v>536</v>
      </c>
    </row>
    <row r="87" spans="1:15" ht="105" x14ac:dyDescent="0.2">
      <c r="A87" s="2" t="s">
        <v>40</v>
      </c>
      <c r="B87" s="3" t="s">
        <v>40</v>
      </c>
      <c r="C87" s="3" t="s">
        <v>532</v>
      </c>
      <c r="D87" s="3" t="s">
        <v>2</v>
      </c>
      <c r="E87" s="3" t="s">
        <v>140</v>
      </c>
      <c r="F87" s="4">
        <v>30</v>
      </c>
      <c r="G87" s="5">
        <v>93.87</v>
      </c>
      <c r="H87" s="11">
        <f>G87*0.15</f>
        <v>14.080500000000001</v>
      </c>
      <c r="I87" s="10">
        <f>G87*0.25</f>
        <v>23.467500000000001</v>
      </c>
      <c r="J87" s="10">
        <f>G87+(G87*0.15)+(G87*0.25)</f>
        <v>131.41800000000001</v>
      </c>
      <c r="K87" s="10">
        <f t="shared" si="11"/>
        <v>144.55980000000002</v>
      </c>
      <c r="L87" s="6"/>
      <c r="M87" s="3" t="s">
        <v>191</v>
      </c>
      <c r="N87" s="6" t="s">
        <v>533</v>
      </c>
      <c r="O87" s="7" t="s">
        <v>534</v>
      </c>
    </row>
    <row r="88" spans="1:15" ht="105" x14ac:dyDescent="0.2">
      <c r="A88" s="2" t="s">
        <v>41</v>
      </c>
      <c r="B88" s="3" t="s">
        <v>41</v>
      </c>
      <c r="C88" s="3" t="s">
        <v>234</v>
      </c>
      <c r="D88" s="3" t="s">
        <v>210</v>
      </c>
      <c r="E88" s="3" t="s">
        <v>158</v>
      </c>
      <c r="F88" s="4">
        <v>10</v>
      </c>
      <c r="G88" s="5">
        <v>29.23</v>
      </c>
      <c r="H88" s="9">
        <f>G88*0.18</f>
        <v>5.2614000000000001</v>
      </c>
      <c r="I88" s="10">
        <f>G88*0.31</f>
        <v>9.0612999999999992</v>
      </c>
      <c r="J88" s="10">
        <f>G88+(G88*0.18)+(G88*0.31)</f>
        <v>43.552700000000002</v>
      </c>
      <c r="K88" s="10">
        <f t="shared" si="11"/>
        <v>47.907970000000006</v>
      </c>
      <c r="L88" s="6"/>
      <c r="M88" s="3" t="s">
        <v>87</v>
      </c>
      <c r="N88" s="6" t="s">
        <v>326</v>
      </c>
      <c r="O88" s="7" t="s">
        <v>236</v>
      </c>
    </row>
    <row r="89" spans="1:15" ht="105" x14ac:dyDescent="0.2">
      <c r="A89" s="2" t="s">
        <v>41</v>
      </c>
      <c r="B89" s="3" t="s">
        <v>41</v>
      </c>
      <c r="C89" s="3" t="s">
        <v>234</v>
      </c>
      <c r="D89" s="3" t="s">
        <v>210</v>
      </c>
      <c r="E89" s="3" t="s">
        <v>158</v>
      </c>
      <c r="F89" s="4">
        <v>10</v>
      </c>
      <c r="G89" s="5">
        <v>29.23</v>
      </c>
      <c r="H89" s="9">
        <f>G89*0.18</f>
        <v>5.2614000000000001</v>
      </c>
      <c r="I89" s="10">
        <f>G89*0.31</f>
        <v>9.0612999999999992</v>
      </c>
      <c r="J89" s="10">
        <f>G89+(G89*0.18)+(G89*0.31)</f>
        <v>43.552700000000002</v>
      </c>
      <c r="K89" s="10">
        <f t="shared" si="11"/>
        <v>47.907970000000006</v>
      </c>
      <c r="L89" s="6"/>
      <c r="M89" s="3" t="s">
        <v>87</v>
      </c>
      <c r="N89" s="6" t="s">
        <v>326</v>
      </c>
      <c r="O89" s="7" t="s">
        <v>235</v>
      </c>
    </row>
    <row r="90" spans="1:15" ht="105" x14ac:dyDescent="0.2">
      <c r="A90" s="2" t="s">
        <v>41</v>
      </c>
      <c r="B90" s="3" t="s">
        <v>41</v>
      </c>
      <c r="C90" s="3" t="s">
        <v>327</v>
      </c>
      <c r="D90" s="3" t="s">
        <v>210</v>
      </c>
      <c r="E90" s="3" t="s">
        <v>158</v>
      </c>
      <c r="F90" s="4">
        <v>10</v>
      </c>
      <c r="G90" s="5">
        <v>29.23</v>
      </c>
      <c r="H90" s="9">
        <f>G90*0.18</f>
        <v>5.2614000000000001</v>
      </c>
      <c r="I90" s="10">
        <f>G90*0.31</f>
        <v>9.0612999999999992</v>
      </c>
      <c r="J90" s="10">
        <f>G90+(G90*0.18)+(G90*0.31)</f>
        <v>43.552700000000002</v>
      </c>
      <c r="K90" s="10">
        <f t="shared" si="11"/>
        <v>47.907970000000006</v>
      </c>
      <c r="L90" s="6"/>
      <c r="M90" s="3" t="s">
        <v>87</v>
      </c>
      <c r="N90" s="6" t="s">
        <v>326</v>
      </c>
      <c r="O90" s="7" t="s">
        <v>100</v>
      </c>
    </row>
    <row r="91" spans="1:15" ht="75" x14ac:dyDescent="0.2">
      <c r="A91" s="2" t="s">
        <v>83</v>
      </c>
      <c r="B91" s="3" t="s">
        <v>83</v>
      </c>
      <c r="C91" s="3" t="s">
        <v>479</v>
      </c>
      <c r="D91" s="3" t="s">
        <v>205</v>
      </c>
      <c r="E91" s="3" t="s">
        <v>162</v>
      </c>
      <c r="F91" s="4">
        <v>10</v>
      </c>
      <c r="G91" s="5">
        <v>258.89999999999998</v>
      </c>
      <c r="H91" s="11">
        <f>G91*0.15</f>
        <v>38.834999999999994</v>
      </c>
      <c r="I91" s="10">
        <f>G91*0.25</f>
        <v>64.724999999999994</v>
      </c>
      <c r="J91" s="10">
        <f>G91+(G91*0.15)+(G91*0.25)</f>
        <v>362.45999999999992</v>
      </c>
      <c r="K91" s="10">
        <f t="shared" si="11"/>
        <v>398.70599999999996</v>
      </c>
      <c r="L91" s="6"/>
      <c r="M91" s="3" t="s">
        <v>480</v>
      </c>
      <c r="N91" s="6" t="s">
        <v>477</v>
      </c>
      <c r="O91" s="7" t="s">
        <v>481</v>
      </c>
    </row>
    <row r="92" spans="1:15" ht="45" x14ac:dyDescent="0.2">
      <c r="A92" s="2" t="s">
        <v>42</v>
      </c>
      <c r="B92" s="3" t="s">
        <v>43</v>
      </c>
      <c r="C92" s="3" t="s">
        <v>157</v>
      </c>
      <c r="D92" s="3" t="s">
        <v>228</v>
      </c>
      <c r="E92" s="3" t="s">
        <v>146</v>
      </c>
      <c r="F92" s="4">
        <v>1</v>
      </c>
      <c r="G92" s="5">
        <v>150.38999999999999</v>
      </c>
      <c r="H92" s="11">
        <f>G92*0.15</f>
        <v>22.558499999999999</v>
      </c>
      <c r="I92" s="10">
        <f>G92*0.25</f>
        <v>37.597499999999997</v>
      </c>
      <c r="J92" s="10">
        <f>G92+(G92*0.15)+(G92*0.25)</f>
        <v>210.54599999999999</v>
      </c>
      <c r="K92" s="10">
        <f t="shared" si="11"/>
        <v>231.60060000000001</v>
      </c>
      <c r="L92" s="6"/>
      <c r="M92" s="3" t="s">
        <v>45</v>
      </c>
      <c r="N92" s="6" t="s">
        <v>515</v>
      </c>
      <c r="O92" s="7" t="s">
        <v>516</v>
      </c>
    </row>
    <row r="93" spans="1:15" ht="75" x14ac:dyDescent="0.2">
      <c r="A93" s="2" t="s">
        <v>42</v>
      </c>
      <c r="B93" s="3" t="s">
        <v>43</v>
      </c>
      <c r="C93" s="3" t="s">
        <v>176</v>
      </c>
      <c r="D93" s="3" t="s">
        <v>228</v>
      </c>
      <c r="E93" s="3" t="s">
        <v>146</v>
      </c>
      <c r="F93" s="4">
        <v>1</v>
      </c>
      <c r="G93" s="5">
        <v>478.36</v>
      </c>
      <c r="H93" s="11">
        <f>G93*0.15</f>
        <v>71.754000000000005</v>
      </c>
      <c r="I93" s="10">
        <f>G93*0.25</f>
        <v>119.59</v>
      </c>
      <c r="J93" s="10">
        <f>G93+(G93*0.15)+(G93*0.25)</f>
        <v>669.70400000000006</v>
      </c>
      <c r="K93" s="10">
        <f t="shared" si="11"/>
        <v>736.67440000000011</v>
      </c>
      <c r="L93" s="6"/>
      <c r="M93" s="3" t="s">
        <v>45</v>
      </c>
      <c r="N93" s="6" t="s">
        <v>515</v>
      </c>
      <c r="O93" s="7" t="s">
        <v>518</v>
      </c>
    </row>
    <row r="94" spans="1:15" ht="75" x14ac:dyDescent="0.2">
      <c r="A94" s="2" t="s">
        <v>42</v>
      </c>
      <c r="B94" s="3" t="s">
        <v>43</v>
      </c>
      <c r="C94" s="3" t="s">
        <v>222</v>
      </c>
      <c r="D94" s="3" t="s">
        <v>228</v>
      </c>
      <c r="E94" s="3" t="s">
        <v>146</v>
      </c>
      <c r="F94" s="4">
        <v>1</v>
      </c>
      <c r="G94" s="5">
        <v>604.78</v>
      </c>
      <c r="H94" s="11">
        <f t="shared" ref="H94:H99" si="12">G94*0.12</f>
        <v>72.573599999999999</v>
      </c>
      <c r="I94" s="10">
        <f t="shared" ref="I94:I99" si="13">G94*0.18</f>
        <v>108.86039999999998</v>
      </c>
      <c r="J94" s="10">
        <f t="shared" ref="J94:J99" si="14">G94+(G94*0.12)+(G94*0.18)</f>
        <v>786.21399999999994</v>
      </c>
      <c r="K94" s="10">
        <f t="shared" si="11"/>
        <v>864.83540000000005</v>
      </c>
      <c r="L94" s="6"/>
      <c r="M94" s="3" t="s">
        <v>45</v>
      </c>
      <c r="N94" s="6" t="s">
        <v>515</v>
      </c>
      <c r="O94" s="7" t="s">
        <v>517</v>
      </c>
    </row>
    <row r="95" spans="1:15" ht="75" x14ac:dyDescent="0.2">
      <c r="A95" s="2" t="s">
        <v>42</v>
      </c>
      <c r="B95" s="3" t="s">
        <v>43</v>
      </c>
      <c r="C95" s="3" t="s">
        <v>177</v>
      </c>
      <c r="D95" s="3" t="s">
        <v>228</v>
      </c>
      <c r="E95" s="3" t="s">
        <v>146</v>
      </c>
      <c r="F95" s="4">
        <v>1</v>
      </c>
      <c r="G95" s="5">
        <v>958.72</v>
      </c>
      <c r="H95" s="11">
        <f t="shared" si="12"/>
        <v>115.04640000000001</v>
      </c>
      <c r="I95" s="10">
        <f t="shared" si="13"/>
        <v>172.56960000000001</v>
      </c>
      <c r="J95" s="10">
        <f t="shared" si="14"/>
        <v>1246.336</v>
      </c>
      <c r="K95" s="10">
        <f t="shared" si="11"/>
        <v>1370.9696000000001</v>
      </c>
      <c r="L95" s="6"/>
      <c r="M95" s="3" t="s">
        <v>45</v>
      </c>
      <c r="N95" s="6" t="s">
        <v>515</v>
      </c>
      <c r="O95" s="7" t="s">
        <v>519</v>
      </c>
    </row>
    <row r="96" spans="1:15" ht="45" x14ac:dyDescent="0.2">
      <c r="A96" s="2" t="s">
        <v>42</v>
      </c>
      <c r="B96" s="3" t="s">
        <v>43</v>
      </c>
      <c r="C96" s="3" t="s">
        <v>522</v>
      </c>
      <c r="D96" s="3" t="s">
        <v>228</v>
      </c>
      <c r="E96" s="3" t="s">
        <v>146</v>
      </c>
      <c r="F96" s="4">
        <v>1</v>
      </c>
      <c r="G96" s="5">
        <v>1209.55</v>
      </c>
      <c r="H96" s="11">
        <f t="shared" si="12"/>
        <v>145.14599999999999</v>
      </c>
      <c r="I96" s="10">
        <f t="shared" si="13"/>
        <v>217.71899999999999</v>
      </c>
      <c r="J96" s="10">
        <f t="shared" si="14"/>
        <v>1572.415</v>
      </c>
      <c r="K96" s="10">
        <f t="shared" si="11"/>
        <v>1729.6565000000001</v>
      </c>
      <c r="L96" s="6"/>
      <c r="M96" s="3" t="s">
        <v>45</v>
      </c>
      <c r="N96" s="6" t="s">
        <v>523</v>
      </c>
      <c r="O96" s="7" t="s">
        <v>524</v>
      </c>
    </row>
    <row r="97" spans="1:15" ht="60" x14ac:dyDescent="0.2">
      <c r="A97" s="2" t="s">
        <v>42</v>
      </c>
      <c r="B97" s="3" t="s">
        <v>43</v>
      </c>
      <c r="C97" s="3" t="s">
        <v>223</v>
      </c>
      <c r="D97" s="3" t="s">
        <v>228</v>
      </c>
      <c r="E97" s="3" t="s">
        <v>146</v>
      </c>
      <c r="F97" s="4">
        <v>1</v>
      </c>
      <c r="G97" s="5">
        <v>4657.9399999999996</v>
      </c>
      <c r="H97" s="11">
        <f t="shared" si="12"/>
        <v>558.95279999999991</v>
      </c>
      <c r="I97" s="10">
        <f t="shared" si="13"/>
        <v>838.42919999999992</v>
      </c>
      <c r="J97" s="10">
        <f t="shared" si="14"/>
        <v>6055.3219999999992</v>
      </c>
      <c r="K97" s="10">
        <f t="shared" si="11"/>
        <v>6660.8541999999998</v>
      </c>
      <c r="L97" s="6"/>
      <c r="M97" s="3" t="s">
        <v>44</v>
      </c>
      <c r="N97" s="6" t="s">
        <v>520</v>
      </c>
      <c r="O97" s="7" t="s">
        <v>521</v>
      </c>
    </row>
    <row r="98" spans="1:15" ht="75" x14ac:dyDescent="0.2">
      <c r="A98" s="2" t="s">
        <v>106</v>
      </c>
      <c r="B98" s="3" t="s">
        <v>107</v>
      </c>
      <c r="C98" s="3" t="s">
        <v>186</v>
      </c>
      <c r="D98" s="3" t="s">
        <v>562</v>
      </c>
      <c r="E98" s="3" t="s">
        <v>187</v>
      </c>
      <c r="F98" s="4">
        <v>1</v>
      </c>
      <c r="G98" s="5">
        <v>13836.54</v>
      </c>
      <c r="H98" s="11">
        <f t="shared" si="12"/>
        <v>1660.3848</v>
      </c>
      <c r="I98" s="10">
        <f t="shared" si="13"/>
        <v>2490.5772000000002</v>
      </c>
      <c r="J98" s="10">
        <f t="shared" si="14"/>
        <v>17987.502</v>
      </c>
      <c r="K98" s="10">
        <f t="shared" si="11"/>
        <v>19786.252200000003</v>
      </c>
      <c r="L98" s="6"/>
      <c r="M98" s="3" t="s">
        <v>108</v>
      </c>
      <c r="N98" s="6" t="s">
        <v>563</v>
      </c>
      <c r="O98" s="7" t="s">
        <v>565</v>
      </c>
    </row>
    <row r="99" spans="1:15" ht="75" x14ac:dyDescent="0.2">
      <c r="A99" s="2" t="s">
        <v>106</v>
      </c>
      <c r="B99" s="3" t="s">
        <v>107</v>
      </c>
      <c r="C99" s="3" t="s">
        <v>188</v>
      </c>
      <c r="D99" s="3" t="s">
        <v>562</v>
      </c>
      <c r="E99" s="3" t="s">
        <v>187</v>
      </c>
      <c r="F99" s="4">
        <v>1</v>
      </c>
      <c r="G99" s="5">
        <v>22070.94</v>
      </c>
      <c r="H99" s="11">
        <f t="shared" si="12"/>
        <v>2648.5128</v>
      </c>
      <c r="I99" s="10">
        <f t="shared" si="13"/>
        <v>3972.7691999999997</v>
      </c>
      <c r="J99" s="10">
        <f t="shared" si="14"/>
        <v>28692.221999999998</v>
      </c>
      <c r="K99" s="10">
        <f t="shared" si="11"/>
        <v>31561.444200000002</v>
      </c>
      <c r="L99" s="6"/>
      <c r="M99" s="3" t="s">
        <v>108</v>
      </c>
      <c r="N99" s="6" t="s">
        <v>563</v>
      </c>
      <c r="O99" s="7" t="s">
        <v>564</v>
      </c>
    </row>
    <row r="100" spans="1:15" ht="75" x14ac:dyDescent="0.2">
      <c r="A100" s="2" t="s">
        <v>46</v>
      </c>
      <c r="B100" s="3" t="s">
        <v>46</v>
      </c>
      <c r="C100" s="3" t="s">
        <v>543</v>
      </c>
      <c r="D100" s="3" t="s">
        <v>231</v>
      </c>
      <c r="E100" s="3" t="s">
        <v>133</v>
      </c>
      <c r="F100" s="4">
        <v>10</v>
      </c>
      <c r="G100" s="5">
        <v>61.66</v>
      </c>
      <c r="H100" s="11">
        <f t="shared" ref="H100:H120" si="15">G100*0.15</f>
        <v>9.2489999999999988</v>
      </c>
      <c r="I100" s="10">
        <f t="shared" ref="I100:I120" si="16">G100*0.25</f>
        <v>15.414999999999999</v>
      </c>
      <c r="J100" s="10">
        <f t="shared" ref="J100:J120" si="17">G100+(G100*0.15)+(G100*0.25)</f>
        <v>86.323999999999984</v>
      </c>
      <c r="K100" s="10">
        <f t="shared" ref="K100:K131" si="18">J100*1.1</f>
        <v>94.956399999999988</v>
      </c>
      <c r="L100" s="6"/>
      <c r="M100" s="3" t="s">
        <v>134</v>
      </c>
      <c r="N100" s="6" t="s">
        <v>544</v>
      </c>
      <c r="O100" s="7" t="s">
        <v>545</v>
      </c>
    </row>
    <row r="101" spans="1:15" ht="90" x14ac:dyDescent="0.2">
      <c r="A101" s="2" t="s">
        <v>47</v>
      </c>
      <c r="B101" s="3" t="s">
        <v>47</v>
      </c>
      <c r="C101" s="3" t="s">
        <v>259</v>
      </c>
      <c r="D101" s="3" t="s">
        <v>252</v>
      </c>
      <c r="E101" s="3" t="s">
        <v>123</v>
      </c>
      <c r="F101" s="4">
        <v>1</v>
      </c>
      <c r="G101" s="5">
        <v>120.23</v>
      </c>
      <c r="H101" s="11">
        <f t="shared" si="15"/>
        <v>18.034500000000001</v>
      </c>
      <c r="I101" s="10">
        <f t="shared" si="16"/>
        <v>30.057500000000001</v>
      </c>
      <c r="J101" s="10">
        <f t="shared" si="17"/>
        <v>168.322</v>
      </c>
      <c r="K101" s="10">
        <f t="shared" si="18"/>
        <v>185.15420000000003</v>
      </c>
      <c r="L101" s="6"/>
      <c r="M101" s="3" t="s">
        <v>48</v>
      </c>
      <c r="N101" s="6" t="s">
        <v>255</v>
      </c>
      <c r="O101" s="7" t="s">
        <v>260</v>
      </c>
    </row>
    <row r="102" spans="1:15" ht="90" x14ac:dyDescent="0.2">
      <c r="A102" s="2" t="s">
        <v>47</v>
      </c>
      <c r="B102" s="3" t="s">
        <v>47</v>
      </c>
      <c r="C102" s="3" t="s">
        <v>279</v>
      </c>
      <c r="D102" s="3" t="s">
        <v>252</v>
      </c>
      <c r="E102" s="3" t="s">
        <v>123</v>
      </c>
      <c r="F102" s="4">
        <v>1</v>
      </c>
      <c r="G102" s="5">
        <v>120.23</v>
      </c>
      <c r="H102" s="11">
        <f t="shared" si="15"/>
        <v>18.034500000000001</v>
      </c>
      <c r="I102" s="10">
        <f t="shared" si="16"/>
        <v>30.057500000000001</v>
      </c>
      <c r="J102" s="10">
        <f t="shared" si="17"/>
        <v>168.322</v>
      </c>
      <c r="K102" s="10">
        <f t="shared" si="18"/>
        <v>185.15420000000003</v>
      </c>
      <c r="L102" s="6"/>
      <c r="M102" s="3" t="s">
        <v>48</v>
      </c>
      <c r="N102" s="6" t="s">
        <v>255</v>
      </c>
      <c r="O102" s="7" t="s">
        <v>280</v>
      </c>
    </row>
    <row r="103" spans="1:15" ht="90" x14ac:dyDescent="0.2">
      <c r="A103" s="2" t="s">
        <v>47</v>
      </c>
      <c r="B103" s="3" t="s">
        <v>47</v>
      </c>
      <c r="C103" s="3" t="s">
        <v>281</v>
      </c>
      <c r="D103" s="3" t="s">
        <v>252</v>
      </c>
      <c r="E103" s="3" t="s">
        <v>123</v>
      </c>
      <c r="F103" s="4">
        <v>1</v>
      </c>
      <c r="G103" s="5">
        <v>120.23</v>
      </c>
      <c r="H103" s="11">
        <f t="shared" si="15"/>
        <v>18.034500000000001</v>
      </c>
      <c r="I103" s="10">
        <f t="shared" si="16"/>
        <v>30.057500000000001</v>
      </c>
      <c r="J103" s="10">
        <f t="shared" si="17"/>
        <v>168.322</v>
      </c>
      <c r="K103" s="10">
        <f t="shared" si="18"/>
        <v>185.15420000000003</v>
      </c>
      <c r="L103" s="6"/>
      <c r="M103" s="3" t="s">
        <v>48</v>
      </c>
      <c r="N103" s="6" t="s">
        <v>255</v>
      </c>
      <c r="O103" s="7" t="s">
        <v>282</v>
      </c>
    </row>
    <row r="104" spans="1:15" ht="90" x14ac:dyDescent="0.2">
      <c r="A104" s="2" t="s">
        <v>47</v>
      </c>
      <c r="B104" s="3" t="s">
        <v>47</v>
      </c>
      <c r="C104" s="3" t="s">
        <v>287</v>
      </c>
      <c r="D104" s="3" t="s">
        <v>252</v>
      </c>
      <c r="E104" s="3" t="s">
        <v>123</v>
      </c>
      <c r="F104" s="4">
        <v>1</v>
      </c>
      <c r="G104" s="5">
        <v>120.23</v>
      </c>
      <c r="H104" s="11">
        <f t="shared" si="15"/>
        <v>18.034500000000001</v>
      </c>
      <c r="I104" s="10">
        <f t="shared" si="16"/>
        <v>30.057500000000001</v>
      </c>
      <c r="J104" s="10">
        <f t="shared" si="17"/>
        <v>168.322</v>
      </c>
      <c r="K104" s="10">
        <f t="shared" si="18"/>
        <v>185.15420000000003</v>
      </c>
      <c r="L104" s="6"/>
      <c r="M104" s="3" t="s">
        <v>48</v>
      </c>
      <c r="N104" s="6" t="s">
        <v>255</v>
      </c>
      <c r="O104" s="7" t="s">
        <v>288</v>
      </c>
    </row>
    <row r="105" spans="1:15" ht="90" x14ac:dyDescent="0.2">
      <c r="A105" s="2" t="s">
        <v>47</v>
      </c>
      <c r="B105" s="3" t="s">
        <v>47</v>
      </c>
      <c r="C105" s="3" t="s">
        <v>257</v>
      </c>
      <c r="D105" s="3" t="s">
        <v>252</v>
      </c>
      <c r="E105" s="3" t="s">
        <v>123</v>
      </c>
      <c r="F105" s="4">
        <v>1</v>
      </c>
      <c r="G105" s="5">
        <v>178.75</v>
      </c>
      <c r="H105" s="11">
        <f t="shared" si="15"/>
        <v>26.8125</v>
      </c>
      <c r="I105" s="10">
        <f t="shared" si="16"/>
        <v>44.6875</v>
      </c>
      <c r="J105" s="10">
        <f t="shared" si="17"/>
        <v>250.25</v>
      </c>
      <c r="K105" s="10">
        <f t="shared" si="18"/>
        <v>275.27500000000003</v>
      </c>
      <c r="L105" s="6"/>
      <c r="M105" s="3" t="s">
        <v>48</v>
      </c>
      <c r="N105" s="6" t="s">
        <v>255</v>
      </c>
      <c r="O105" s="7" t="s">
        <v>258</v>
      </c>
    </row>
    <row r="106" spans="1:15" ht="90" x14ac:dyDescent="0.2">
      <c r="A106" s="2" t="s">
        <v>47</v>
      </c>
      <c r="B106" s="3" t="s">
        <v>47</v>
      </c>
      <c r="C106" s="3" t="s">
        <v>263</v>
      </c>
      <c r="D106" s="3" t="s">
        <v>252</v>
      </c>
      <c r="E106" s="3" t="s">
        <v>123</v>
      </c>
      <c r="F106" s="4">
        <v>1</v>
      </c>
      <c r="G106" s="5">
        <v>178.75</v>
      </c>
      <c r="H106" s="11">
        <f t="shared" si="15"/>
        <v>26.8125</v>
      </c>
      <c r="I106" s="10">
        <f t="shared" si="16"/>
        <v>44.6875</v>
      </c>
      <c r="J106" s="10">
        <f t="shared" si="17"/>
        <v>250.25</v>
      </c>
      <c r="K106" s="10">
        <f t="shared" si="18"/>
        <v>275.27500000000003</v>
      </c>
      <c r="L106" s="6"/>
      <c r="M106" s="3" t="s">
        <v>48</v>
      </c>
      <c r="N106" s="6" t="s">
        <v>255</v>
      </c>
      <c r="O106" s="7" t="s">
        <v>264</v>
      </c>
    </row>
    <row r="107" spans="1:15" ht="90" x14ac:dyDescent="0.2">
      <c r="A107" s="2" t="s">
        <v>47</v>
      </c>
      <c r="B107" s="3" t="s">
        <v>47</v>
      </c>
      <c r="C107" s="3" t="s">
        <v>267</v>
      </c>
      <c r="D107" s="3" t="s">
        <v>252</v>
      </c>
      <c r="E107" s="3" t="s">
        <v>123</v>
      </c>
      <c r="F107" s="4">
        <v>1</v>
      </c>
      <c r="G107" s="5">
        <v>178.75</v>
      </c>
      <c r="H107" s="11">
        <f t="shared" si="15"/>
        <v>26.8125</v>
      </c>
      <c r="I107" s="10">
        <f t="shared" si="16"/>
        <v>44.6875</v>
      </c>
      <c r="J107" s="10">
        <f t="shared" si="17"/>
        <v>250.25</v>
      </c>
      <c r="K107" s="10">
        <f t="shared" si="18"/>
        <v>275.27500000000003</v>
      </c>
      <c r="L107" s="6"/>
      <c r="M107" s="3" t="s">
        <v>48</v>
      </c>
      <c r="N107" s="6" t="s">
        <v>255</v>
      </c>
      <c r="O107" s="7" t="s">
        <v>268</v>
      </c>
    </row>
    <row r="108" spans="1:15" ht="90" x14ac:dyDescent="0.2">
      <c r="A108" s="2" t="s">
        <v>47</v>
      </c>
      <c r="B108" s="3" t="s">
        <v>47</v>
      </c>
      <c r="C108" s="3" t="s">
        <v>269</v>
      </c>
      <c r="D108" s="3" t="s">
        <v>252</v>
      </c>
      <c r="E108" s="3" t="s">
        <v>123</v>
      </c>
      <c r="F108" s="4">
        <v>1</v>
      </c>
      <c r="G108" s="5">
        <v>178.75</v>
      </c>
      <c r="H108" s="11">
        <f t="shared" si="15"/>
        <v>26.8125</v>
      </c>
      <c r="I108" s="10">
        <f t="shared" si="16"/>
        <v>44.6875</v>
      </c>
      <c r="J108" s="10">
        <f t="shared" si="17"/>
        <v>250.25</v>
      </c>
      <c r="K108" s="10">
        <f t="shared" si="18"/>
        <v>275.27500000000003</v>
      </c>
      <c r="L108" s="6"/>
      <c r="M108" s="3" t="s">
        <v>48</v>
      </c>
      <c r="N108" s="6" t="s">
        <v>255</v>
      </c>
      <c r="O108" s="7" t="s">
        <v>270</v>
      </c>
    </row>
    <row r="109" spans="1:15" ht="90" x14ac:dyDescent="0.2">
      <c r="A109" s="2" t="s">
        <v>47</v>
      </c>
      <c r="B109" s="3" t="s">
        <v>47</v>
      </c>
      <c r="C109" s="3" t="s">
        <v>254</v>
      </c>
      <c r="D109" s="3" t="s">
        <v>252</v>
      </c>
      <c r="E109" s="3" t="s">
        <v>123</v>
      </c>
      <c r="F109" s="4">
        <v>1</v>
      </c>
      <c r="G109" s="5">
        <v>179.83</v>
      </c>
      <c r="H109" s="11">
        <f t="shared" si="15"/>
        <v>26.974500000000003</v>
      </c>
      <c r="I109" s="10">
        <f t="shared" si="16"/>
        <v>44.957500000000003</v>
      </c>
      <c r="J109" s="10">
        <f t="shared" si="17"/>
        <v>251.76200000000003</v>
      </c>
      <c r="K109" s="10">
        <f t="shared" si="18"/>
        <v>276.93820000000005</v>
      </c>
      <c r="L109" s="6"/>
      <c r="M109" s="3" t="s">
        <v>48</v>
      </c>
      <c r="N109" s="6" t="s">
        <v>255</v>
      </c>
      <c r="O109" s="7" t="s">
        <v>256</v>
      </c>
    </row>
    <row r="110" spans="1:15" ht="90" x14ac:dyDescent="0.2">
      <c r="A110" s="2" t="s">
        <v>47</v>
      </c>
      <c r="B110" s="3" t="s">
        <v>47</v>
      </c>
      <c r="C110" s="3" t="s">
        <v>261</v>
      </c>
      <c r="D110" s="3" t="s">
        <v>252</v>
      </c>
      <c r="E110" s="3" t="s">
        <v>123</v>
      </c>
      <c r="F110" s="4">
        <v>1</v>
      </c>
      <c r="G110" s="5">
        <v>179.83</v>
      </c>
      <c r="H110" s="11">
        <f t="shared" si="15"/>
        <v>26.974500000000003</v>
      </c>
      <c r="I110" s="10">
        <f t="shared" si="16"/>
        <v>44.957500000000003</v>
      </c>
      <c r="J110" s="10">
        <f t="shared" si="17"/>
        <v>251.76200000000003</v>
      </c>
      <c r="K110" s="10">
        <f t="shared" si="18"/>
        <v>276.93820000000005</v>
      </c>
      <c r="L110" s="6"/>
      <c r="M110" s="3" t="s">
        <v>48</v>
      </c>
      <c r="N110" s="6" t="s">
        <v>255</v>
      </c>
      <c r="O110" s="7" t="s">
        <v>262</v>
      </c>
    </row>
    <row r="111" spans="1:15" ht="90" x14ac:dyDescent="0.2">
      <c r="A111" s="2" t="s">
        <v>47</v>
      </c>
      <c r="B111" s="3" t="s">
        <v>47</v>
      </c>
      <c r="C111" s="3" t="s">
        <v>265</v>
      </c>
      <c r="D111" s="3" t="s">
        <v>252</v>
      </c>
      <c r="E111" s="3" t="s">
        <v>123</v>
      </c>
      <c r="F111" s="4">
        <v>1</v>
      </c>
      <c r="G111" s="5">
        <v>179.83</v>
      </c>
      <c r="H111" s="11">
        <f t="shared" si="15"/>
        <v>26.974500000000003</v>
      </c>
      <c r="I111" s="10">
        <f t="shared" si="16"/>
        <v>44.957500000000003</v>
      </c>
      <c r="J111" s="10">
        <f t="shared" si="17"/>
        <v>251.76200000000003</v>
      </c>
      <c r="K111" s="10">
        <f t="shared" si="18"/>
        <v>276.93820000000005</v>
      </c>
      <c r="L111" s="6"/>
      <c r="M111" s="3" t="s">
        <v>48</v>
      </c>
      <c r="N111" s="6" t="s">
        <v>255</v>
      </c>
      <c r="O111" s="7" t="s">
        <v>266</v>
      </c>
    </row>
    <row r="112" spans="1:15" ht="90" x14ac:dyDescent="0.2">
      <c r="A112" s="2" t="s">
        <v>47</v>
      </c>
      <c r="B112" s="3" t="s">
        <v>47</v>
      </c>
      <c r="C112" s="3" t="s">
        <v>283</v>
      </c>
      <c r="D112" s="3" t="s">
        <v>252</v>
      </c>
      <c r="E112" s="3" t="s">
        <v>123</v>
      </c>
      <c r="F112" s="4">
        <v>1</v>
      </c>
      <c r="G112" s="5">
        <v>179.83</v>
      </c>
      <c r="H112" s="11">
        <f t="shared" si="15"/>
        <v>26.974500000000003</v>
      </c>
      <c r="I112" s="10">
        <f t="shared" si="16"/>
        <v>44.957500000000003</v>
      </c>
      <c r="J112" s="10">
        <f t="shared" si="17"/>
        <v>251.76200000000003</v>
      </c>
      <c r="K112" s="10">
        <f t="shared" si="18"/>
        <v>276.93820000000005</v>
      </c>
      <c r="L112" s="6"/>
      <c r="M112" s="3" t="s">
        <v>48</v>
      </c>
      <c r="N112" s="6" t="s">
        <v>255</v>
      </c>
      <c r="O112" s="7" t="s">
        <v>284</v>
      </c>
    </row>
    <row r="113" spans="1:15" ht="90" x14ac:dyDescent="0.2">
      <c r="A113" s="2" t="s">
        <v>47</v>
      </c>
      <c r="B113" s="3" t="s">
        <v>47</v>
      </c>
      <c r="C113" s="3" t="s">
        <v>271</v>
      </c>
      <c r="D113" s="3" t="s">
        <v>252</v>
      </c>
      <c r="E113" s="3" t="s">
        <v>123</v>
      </c>
      <c r="F113" s="4">
        <v>1</v>
      </c>
      <c r="G113" s="5">
        <v>215.86</v>
      </c>
      <c r="H113" s="11">
        <f t="shared" si="15"/>
        <v>32.378999999999998</v>
      </c>
      <c r="I113" s="10">
        <f t="shared" si="16"/>
        <v>53.965000000000003</v>
      </c>
      <c r="J113" s="10">
        <f t="shared" si="17"/>
        <v>302.20400000000001</v>
      </c>
      <c r="K113" s="10">
        <f t="shared" si="18"/>
        <v>332.42440000000005</v>
      </c>
      <c r="L113" s="6"/>
      <c r="M113" s="3" t="s">
        <v>48</v>
      </c>
      <c r="N113" s="6" t="s">
        <v>255</v>
      </c>
      <c r="O113" s="7" t="s">
        <v>272</v>
      </c>
    </row>
    <row r="114" spans="1:15" ht="90" x14ac:dyDescent="0.2">
      <c r="A114" s="2" t="s">
        <v>47</v>
      </c>
      <c r="B114" s="3" t="s">
        <v>47</v>
      </c>
      <c r="C114" s="3" t="s">
        <v>273</v>
      </c>
      <c r="D114" s="3" t="s">
        <v>252</v>
      </c>
      <c r="E114" s="3" t="s">
        <v>123</v>
      </c>
      <c r="F114" s="4">
        <v>1</v>
      </c>
      <c r="G114" s="5">
        <v>215.86</v>
      </c>
      <c r="H114" s="11">
        <f t="shared" si="15"/>
        <v>32.378999999999998</v>
      </c>
      <c r="I114" s="10">
        <f t="shared" si="16"/>
        <v>53.965000000000003</v>
      </c>
      <c r="J114" s="10">
        <f t="shared" si="17"/>
        <v>302.20400000000001</v>
      </c>
      <c r="K114" s="10">
        <f t="shared" si="18"/>
        <v>332.42440000000005</v>
      </c>
      <c r="L114" s="6"/>
      <c r="M114" s="3" t="s">
        <v>48</v>
      </c>
      <c r="N114" s="6" t="s">
        <v>255</v>
      </c>
      <c r="O114" s="7" t="s">
        <v>274</v>
      </c>
    </row>
    <row r="115" spans="1:15" ht="90" x14ac:dyDescent="0.2">
      <c r="A115" s="2" t="s">
        <v>47</v>
      </c>
      <c r="B115" s="3" t="s">
        <v>47</v>
      </c>
      <c r="C115" s="3" t="s">
        <v>275</v>
      </c>
      <c r="D115" s="3" t="s">
        <v>252</v>
      </c>
      <c r="E115" s="3" t="s">
        <v>123</v>
      </c>
      <c r="F115" s="4">
        <v>1</v>
      </c>
      <c r="G115" s="5">
        <v>215.86</v>
      </c>
      <c r="H115" s="11">
        <f t="shared" si="15"/>
        <v>32.378999999999998</v>
      </c>
      <c r="I115" s="10">
        <f t="shared" si="16"/>
        <v>53.965000000000003</v>
      </c>
      <c r="J115" s="10">
        <f t="shared" si="17"/>
        <v>302.20400000000001</v>
      </c>
      <c r="K115" s="10">
        <f t="shared" si="18"/>
        <v>332.42440000000005</v>
      </c>
      <c r="L115" s="6"/>
      <c r="M115" s="3" t="s">
        <v>48</v>
      </c>
      <c r="N115" s="6" t="s">
        <v>255</v>
      </c>
      <c r="O115" s="7" t="s">
        <v>276</v>
      </c>
    </row>
    <row r="116" spans="1:15" ht="90" x14ac:dyDescent="0.2">
      <c r="A116" s="2" t="s">
        <v>47</v>
      </c>
      <c r="B116" s="3" t="s">
        <v>47</v>
      </c>
      <c r="C116" s="3" t="s">
        <v>289</v>
      </c>
      <c r="D116" s="3" t="s">
        <v>252</v>
      </c>
      <c r="E116" s="3" t="s">
        <v>123</v>
      </c>
      <c r="F116" s="4">
        <v>1</v>
      </c>
      <c r="G116" s="5">
        <v>215.86</v>
      </c>
      <c r="H116" s="11">
        <f t="shared" si="15"/>
        <v>32.378999999999998</v>
      </c>
      <c r="I116" s="10">
        <f t="shared" si="16"/>
        <v>53.965000000000003</v>
      </c>
      <c r="J116" s="10">
        <f t="shared" si="17"/>
        <v>302.20400000000001</v>
      </c>
      <c r="K116" s="10">
        <f t="shared" si="18"/>
        <v>332.42440000000005</v>
      </c>
      <c r="L116" s="6"/>
      <c r="M116" s="3" t="s">
        <v>48</v>
      </c>
      <c r="N116" s="6" t="s">
        <v>255</v>
      </c>
      <c r="O116" s="7" t="s">
        <v>290</v>
      </c>
    </row>
    <row r="117" spans="1:15" ht="90" x14ac:dyDescent="0.2">
      <c r="A117" s="2" t="s">
        <v>47</v>
      </c>
      <c r="B117" s="3" t="s">
        <v>47</v>
      </c>
      <c r="C117" s="3" t="s">
        <v>277</v>
      </c>
      <c r="D117" s="3" t="s">
        <v>252</v>
      </c>
      <c r="E117" s="3" t="s">
        <v>123</v>
      </c>
      <c r="F117" s="4">
        <v>1</v>
      </c>
      <c r="G117" s="5">
        <v>293.29000000000002</v>
      </c>
      <c r="H117" s="11">
        <f t="shared" si="15"/>
        <v>43.993500000000004</v>
      </c>
      <c r="I117" s="10">
        <f t="shared" si="16"/>
        <v>73.322500000000005</v>
      </c>
      <c r="J117" s="10">
        <f t="shared" si="17"/>
        <v>410.60599999999999</v>
      </c>
      <c r="K117" s="10">
        <f t="shared" si="18"/>
        <v>451.66660000000002</v>
      </c>
      <c r="L117" s="6"/>
      <c r="M117" s="3" t="s">
        <v>48</v>
      </c>
      <c r="N117" s="6" t="s">
        <v>255</v>
      </c>
      <c r="O117" s="7" t="s">
        <v>278</v>
      </c>
    </row>
    <row r="118" spans="1:15" ht="90" x14ac:dyDescent="0.2">
      <c r="A118" s="2" t="s">
        <v>47</v>
      </c>
      <c r="B118" s="3" t="s">
        <v>47</v>
      </c>
      <c r="C118" s="3" t="s">
        <v>285</v>
      </c>
      <c r="D118" s="3" t="s">
        <v>252</v>
      </c>
      <c r="E118" s="3" t="s">
        <v>123</v>
      </c>
      <c r="F118" s="4">
        <v>1</v>
      </c>
      <c r="G118" s="5">
        <v>293.29000000000002</v>
      </c>
      <c r="H118" s="11">
        <f t="shared" si="15"/>
        <v>43.993500000000004</v>
      </c>
      <c r="I118" s="10">
        <f t="shared" si="16"/>
        <v>73.322500000000005</v>
      </c>
      <c r="J118" s="10">
        <f t="shared" si="17"/>
        <v>410.60599999999999</v>
      </c>
      <c r="K118" s="10">
        <f t="shared" si="18"/>
        <v>451.66660000000002</v>
      </c>
      <c r="L118" s="6"/>
      <c r="M118" s="3" t="s">
        <v>48</v>
      </c>
      <c r="N118" s="6" t="s">
        <v>255</v>
      </c>
      <c r="O118" s="7" t="s">
        <v>286</v>
      </c>
    </row>
    <row r="119" spans="1:15" ht="90" x14ac:dyDescent="0.2">
      <c r="A119" s="2" t="s">
        <v>47</v>
      </c>
      <c r="B119" s="3" t="s">
        <v>47</v>
      </c>
      <c r="C119" s="3" t="s">
        <v>291</v>
      </c>
      <c r="D119" s="3" t="s">
        <v>252</v>
      </c>
      <c r="E119" s="3" t="s">
        <v>123</v>
      </c>
      <c r="F119" s="4">
        <v>1</v>
      </c>
      <c r="G119" s="5">
        <v>293.29000000000002</v>
      </c>
      <c r="H119" s="11">
        <f t="shared" si="15"/>
        <v>43.993500000000004</v>
      </c>
      <c r="I119" s="10">
        <f t="shared" si="16"/>
        <v>73.322500000000005</v>
      </c>
      <c r="J119" s="10">
        <f t="shared" si="17"/>
        <v>410.60599999999999</v>
      </c>
      <c r="K119" s="10">
        <f t="shared" si="18"/>
        <v>451.66660000000002</v>
      </c>
      <c r="L119" s="6"/>
      <c r="M119" s="3" t="s">
        <v>48</v>
      </c>
      <c r="N119" s="6" t="s">
        <v>255</v>
      </c>
      <c r="O119" s="7" t="s">
        <v>292</v>
      </c>
    </row>
    <row r="120" spans="1:15" ht="90" x14ac:dyDescent="0.2">
      <c r="A120" s="2" t="s">
        <v>47</v>
      </c>
      <c r="B120" s="3" t="s">
        <v>47</v>
      </c>
      <c r="C120" s="3" t="s">
        <v>293</v>
      </c>
      <c r="D120" s="3" t="s">
        <v>252</v>
      </c>
      <c r="E120" s="3" t="s">
        <v>123</v>
      </c>
      <c r="F120" s="4">
        <v>1</v>
      </c>
      <c r="G120" s="5">
        <v>293.29000000000002</v>
      </c>
      <c r="H120" s="11">
        <f t="shared" si="15"/>
        <v>43.993500000000004</v>
      </c>
      <c r="I120" s="10">
        <f t="shared" si="16"/>
        <v>73.322500000000005</v>
      </c>
      <c r="J120" s="10">
        <f t="shared" si="17"/>
        <v>410.60599999999999</v>
      </c>
      <c r="K120" s="10">
        <f t="shared" si="18"/>
        <v>451.66660000000002</v>
      </c>
      <c r="L120" s="6"/>
      <c r="M120" s="3" t="s">
        <v>48</v>
      </c>
      <c r="N120" s="6" t="s">
        <v>255</v>
      </c>
      <c r="O120" s="7" t="s">
        <v>294</v>
      </c>
    </row>
    <row r="121" spans="1:15" ht="60" x14ac:dyDescent="0.2">
      <c r="A121" s="2" t="s">
        <v>460</v>
      </c>
      <c r="B121" s="3" t="s">
        <v>461</v>
      </c>
      <c r="C121" s="3" t="s">
        <v>462</v>
      </c>
      <c r="D121" s="3" t="s">
        <v>242</v>
      </c>
      <c r="E121" s="3" t="s">
        <v>463</v>
      </c>
      <c r="F121" s="4">
        <v>1</v>
      </c>
      <c r="G121" s="5">
        <v>52265</v>
      </c>
      <c r="H121" s="11">
        <f>G121*0.12</f>
        <v>6271.8</v>
      </c>
      <c r="I121" s="10">
        <f>G121*0.18</f>
        <v>9407.6999999999989</v>
      </c>
      <c r="J121" s="10">
        <f>G121+(G121*0.12)+(G121*0.18)</f>
        <v>67944.5</v>
      </c>
      <c r="K121" s="10">
        <f t="shared" si="18"/>
        <v>74738.950000000012</v>
      </c>
      <c r="L121" s="6"/>
      <c r="M121" s="3" t="s">
        <v>464</v>
      </c>
      <c r="N121" s="6" t="s">
        <v>465</v>
      </c>
      <c r="O121" s="7" t="s">
        <v>466</v>
      </c>
    </row>
    <row r="122" spans="1:15" ht="60" x14ac:dyDescent="0.2">
      <c r="A122" s="2" t="s">
        <v>53</v>
      </c>
      <c r="B122" s="3" t="s">
        <v>147</v>
      </c>
      <c r="C122" s="3" t="s">
        <v>172</v>
      </c>
      <c r="D122" s="3" t="s">
        <v>247</v>
      </c>
      <c r="E122" s="3" t="s">
        <v>148</v>
      </c>
      <c r="F122" s="4">
        <v>1</v>
      </c>
      <c r="G122" s="5">
        <v>165.92</v>
      </c>
      <c r="H122" s="11">
        <f>G122*0.15</f>
        <v>24.887999999999998</v>
      </c>
      <c r="I122" s="10">
        <f>G122*0.25</f>
        <v>41.48</v>
      </c>
      <c r="J122" s="10">
        <f>G122+(G122*0.15)+(G122*0.25)</f>
        <v>232.28799999999998</v>
      </c>
      <c r="K122" s="10">
        <f t="shared" si="18"/>
        <v>255.51679999999999</v>
      </c>
      <c r="L122" s="6"/>
      <c r="M122" s="3" t="s">
        <v>149</v>
      </c>
      <c r="N122" s="6" t="s">
        <v>320</v>
      </c>
      <c r="O122" s="7" t="s">
        <v>321</v>
      </c>
    </row>
    <row r="123" spans="1:15" ht="60" x14ac:dyDescent="0.2">
      <c r="A123" s="2" t="s">
        <v>49</v>
      </c>
      <c r="B123" s="3" t="s">
        <v>55</v>
      </c>
      <c r="C123" s="3" t="s">
        <v>200</v>
      </c>
      <c r="D123" s="3" t="s">
        <v>228</v>
      </c>
      <c r="E123" s="3" t="s">
        <v>128</v>
      </c>
      <c r="F123" s="4">
        <v>1</v>
      </c>
      <c r="G123" s="5">
        <v>3511.19</v>
      </c>
      <c r="H123" s="11">
        <f>G123*0.12</f>
        <v>421.34280000000001</v>
      </c>
      <c r="I123" s="10">
        <f>G123*0.18</f>
        <v>632.01419999999996</v>
      </c>
      <c r="J123" s="10">
        <f>G123+(G123*0.12)+(G123*0.18)</f>
        <v>4564.5469999999996</v>
      </c>
      <c r="K123" s="10">
        <f t="shared" si="18"/>
        <v>5021.0016999999998</v>
      </c>
      <c r="L123" s="6"/>
      <c r="M123" s="3" t="s">
        <v>56</v>
      </c>
      <c r="N123" s="6" t="s">
        <v>525</v>
      </c>
      <c r="O123" s="7" t="s">
        <v>527</v>
      </c>
    </row>
    <row r="124" spans="1:15" ht="60" x14ac:dyDescent="0.2">
      <c r="A124" s="2" t="s">
        <v>49</v>
      </c>
      <c r="B124" s="3" t="s">
        <v>55</v>
      </c>
      <c r="C124" s="3" t="s">
        <v>201</v>
      </c>
      <c r="D124" s="3" t="s">
        <v>228</v>
      </c>
      <c r="E124" s="3" t="s">
        <v>128</v>
      </c>
      <c r="F124" s="4">
        <v>1</v>
      </c>
      <c r="G124" s="5">
        <v>12227.64</v>
      </c>
      <c r="H124" s="11">
        <f>G124*0.12</f>
        <v>1467.3167999999998</v>
      </c>
      <c r="I124" s="10">
        <f>G124*0.18</f>
        <v>2200.9751999999999</v>
      </c>
      <c r="J124" s="10">
        <f>G124+(G124*0.12)+(G124*0.18)</f>
        <v>15895.932000000001</v>
      </c>
      <c r="K124" s="10">
        <f t="shared" si="18"/>
        <v>17485.525200000004</v>
      </c>
      <c r="L124" s="6"/>
      <c r="M124" s="3" t="s">
        <v>56</v>
      </c>
      <c r="N124" s="6" t="s">
        <v>525</v>
      </c>
      <c r="O124" s="7" t="s">
        <v>526</v>
      </c>
    </row>
    <row r="125" spans="1:15" ht="60" x14ac:dyDescent="0.2">
      <c r="A125" s="2" t="s">
        <v>49</v>
      </c>
      <c r="B125" s="3" t="s">
        <v>55</v>
      </c>
      <c r="C125" s="3" t="s">
        <v>199</v>
      </c>
      <c r="D125" s="3" t="s">
        <v>228</v>
      </c>
      <c r="E125" s="3" t="s">
        <v>128</v>
      </c>
      <c r="F125" s="4">
        <v>1</v>
      </c>
      <c r="G125" s="5">
        <v>29082.46</v>
      </c>
      <c r="H125" s="11">
        <f>G125*0.12</f>
        <v>3489.8951999999999</v>
      </c>
      <c r="I125" s="10">
        <f>G125*0.18</f>
        <v>5234.8427999999994</v>
      </c>
      <c r="J125" s="10">
        <f>G125+(G125*0.12)+(G125*0.18)</f>
        <v>37807.197999999997</v>
      </c>
      <c r="K125" s="10">
        <f t="shared" si="18"/>
        <v>41587.917800000003</v>
      </c>
      <c r="L125" s="6"/>
      <c r="M125" s="3" t="s">
        <v>56</v>
      </c>
      <c r="N125" s="6" t="s">
        <v>525</v>
      </c>
      <c r="O125" s="7" t="s">
        <v>528</v>
      </c>
    </row>
    <row r="126" spans="1:15" ht="90" x14ac:dyDescent="0.2">
      <c r="A126" s="2" t="s">
        <v>57</v>
      </c>
      <c r="B126" s="3" t="s">
        <v>57</v>
      </c>
      <c r="C126" s="3" t="s">
        <v>196</v>
      </c>
      <c r="D126" s="3" t="s">
        <v>210</v>
      </c>
      <c r="E126" s="3" t="s">
        <v>135</v>
      </c>
      <c r="F126" s="4">
        <v>10</v>
      </c>
      <c r="G126" s="5">
        <v>30.26</v>
      </c>
      <c r="H126" s="9">
        <f>G126*0.18</f>
        <v>5.4467999999999996</v>
      </c>
      <c r="I126" s="10">
        <f>G126*0.31</f>
        <v>9.3806000000000012</v>
      </c>
      <c r="J126" s="10">
        <f>G126+(G126*0.18)+(G126*0.31)</f>
        <v>45.087400000000002</v>
      </c>
      <c r="K126" s="10">
        <f t="shared" si="18"/>
        <v>49.596140000000005</v>
      </c>
      <c r="L126" s="6"/>
      <c r="M126" s="3" t="s">
        <v>84</v>
      </c>
      <c r="N126" s="6" t="s">
        <v>399</v>
      </c>
      <c r="O126" s="7" t="s">
        <v>226</v>
      </c>
    </row>
    <row r="127" spans="1:15" ht="90" x14ac:dyDescent="0.2">
      <c r="A127" s="2" t="s">
        <v>57</v>
      </c>
      <c r="B127" s="3" t="s">
        <v>57</v>
      </c>
      <c r="C127" s="3" t="s">
        <v>400</v>
      </c>
      <c r="D127" s="3" t="s">
        <v>210</v>
      </c>
      <c r="E127" s="3" t="s">
        <v>135</v>
      </c>
      <c r="F127" s="4">
        <v>10</v>
      </c>
      <c r="G127" s="5">
        <v>30.26</v>
      </c>
      <c r="H127" s="9">
        <f>G127*0.18</f>
        <v>5.4467999999999996</v>
      </c>
      <c r="I127" s="10">
        <f>G127*0.31</f>
        <v>9.3806000000000012</v>
      </c>
      <c r="J127" s="10">
        <f>G127+(G127*0.18)+(G127*0.31)</f>
        <v>45.087400000000002</v>
      </c>
      <c r="K127" s="10">
        <f t="shared" si="18"/>
        <v>49.596140000000005</v>
      </c>
      <c r="L127" s="6"/>
      <c r="M127" s="3" t="s">
        <v>84</v>
      </c>
      <c r="N127" s="6" t="s">
        <v>399</v>
      </c>
      <c r="O127" s="7" t="s">
        <v>101</v>
      </c>
    </row>
    <row r="128" spans="1:15" ht="120" x14ac:dyDescent="0.2">
      <c r="A128" s="2" t="s">
        <v>57</v>
      </c>
      <c r="B128" s="3" t="s">
        <v>57</v>
      </c>
      <c r="C128" s="3" t="s">
        <v>195</v>
      </c>
      <c r="D128" s="3" t="s">
        <v>210</v>
      </c>
      <c r="E128" s="3" t="s">
        <v>135</v>
      </c>
      <c r="F128" s="4">
        <v>10</v>
      </c>
      <c r="G128" s="5">
        <v>30.26</v>
      </c>
      <c r="H128" s="9">
        <f>G128*0.18</f>
        <v>5.4467999999999996</v>
      </c>
      <c r="I128" s="10">
        <f>G128*0.31</f>
        <v>9.3806000000000012</v>
      </c>
      <c r="J128" s="10">
        <f>G128+(G128*0.18)+(G128*0.31)</f>
        <v>45.087400000000002</v>
      </c>
      <c r="K128" s="10">
        <f t="shared" si="18"/>
        <v>49.596140000000005</v>
      </c>
      <c r="L128" s="6"/>
      <c r="M128" s="3" t="s">
        <v>84</v>
      </c>
      <c r="N128" s="6" t="s">
        <v>399</v>
      </c>
      <c r="O128" s="7" t="s">
        <v>88</v>
      </c>
    </row>
    <row r="129" spans="1:15" ht="45" x14ac:dyDescent="0.2">
      <c r="A129" s="2" t="s">
        <v>50</v>
      </c>
      <c r="B129" s="3" t="s">
        <v>51</v>
      </c>
      <c r="C129" s="3" t="s">
        <v>186</v>
      </c>
      <c r="D129" s="3" t="s">
        <v>238</v>
      </c>
      <c r="E129" s="3" t="s">
        <v>170</v>
      </c>
      <c r="F129" s="4">
        <v>1</v>
      </c>
      <c r="G129" s="5">
        <v>2683.51</v>
      </c>
      <c r="H129" s="11">
        <f>G129*0.12</f>
        <v>322.02120000000002</v>
      </c>
      <c r="I129" s="10">
        <f>G129*0.18</f>
        <v>483.03180000000003</v>
      </c>
      <c r="J129" s="10">
        <f>G129+(G129*0.12)+(G129*0.18)</f>
        <v>3488.5630000000006</v>
      </c>
      <c r="K129" s="10">
        <f t="shared" si="18"/>
        <v>3837.4193000000009</v>
      </c>
      <c r="L129" s="6"/>
      <c r="M129" s="3" t="s">
        <v>52</v>
      </c>
      <c r="N129" s="6" t="s">
        <v>585</v>
      </c>
      <c r="O129" s="7" t="s">
        <v>586</v>
      </c>
    </row>
    <row r="130" spans="1:15" ht="45" x14ac:dyDescent="0.2">
      <c r="A130" s="2" t="s">
        <v>50</v>
      </c>
      <c r="B130" s="3" t="s">
        <v>51</v>
      </c>
      <c r="C130" s="3" t="s">
        <v>188</v>
      </c>
      <c r="D130" s="3" t="s">
        <v>238</v>
      </c>
      <c r="E130" s="3" t="s">
        <v>170</v>
      </c>
      <c r="F130" s="4">
        <v>1</v>
      </c>
      <c r="G130" s="5">
        <v>5365.74</v>
      </c>
      <c r="H130" s="11">
        <f>G130*0.12</f>
        <v>643.88879999999995</v>
      </c>
      <c r="I130" s="10">
        <f>G130*0.18</f>
        <v>965.83319999999992</v>
      </c>
      <c r="J130" s="10">
        <f>G130+(G130*0.12)+(G130*0.18)</f>
        <v>6975.4619999999995</v>
      </c>
      <c r="K130" s="10">
        <f t="shared" si="18"/>
        <v>7673.0082000000002</v>
      </c>
      <c r="L130" s="6"/>
      <c r="M130" s="3" t="s">
        <v>52</v>
      </c>
      <c r="N130" s="6" t="s">
        <v>585</v>
      </c>
      <c r="O130" s="7" t="s">
        <v>587</v>
      </c>
    </row>
    <row r="131" spans="1:15" ht="90" x14ac:dyDescent="0.2">
      <c r="A131" s="2" t="s">
        <v>59</v>
      </c>
      <c r="B131" s="3" t="s">
        <v>490</v>
      </c>
      <c r="C131" s="3" t="s">
        <v>491</v>
      </c>
      <c r="D131" s="3" t="s">
        <v>492</v>
      </c>
      <c r="E131" s="3" t="s">
        <v>208</v>
      </c>
      <c r="F131" s="4">
        <v>1</v>
      </c>
      <c r="G131" s="5">
        <v>4177.7</v>
      </c>
      <c r="H131" s="11">
        <f>G131*0.12</f>
        <v>501.32399999999996</v>
      </c>
      <c r="I131" s="10">
        <f>G131*0.18</f>
        <v>751.98599999999999</v>
      </c>
      <c r="J131" s="10">
        <f>G131+(G131*0.12)+(G131*0.18)</f>
        <v>5431.0099999999993</v>
      </c>
      <c r="K131" s="10">
        <f t="shared" si="18"/>
        <v>5974.1109999999999</v>
      </c>
      <c r="L131" s="6"/>
      <c r="M131" s="3" t="s">
        <v>493</v>
      </c>
      <c r="N131" s="6" t="s">
        <v>494</v>
      </c>
      <c r="O131" s="7" t="s">
        <v>495</v>
      </c>
    </row>
    <row r="132" spans="1:15" ht="90" x14ac:dyDescent="0.2">
      <c r="A132" s="2" t="s">
        <v>59</v>
      </c>
      <c r="B132" s="3" t="s">
        <v>490</v>
      </c>
      <c r="C132" s="3" t="s">
        <v>496</v>
      </c>
      <c r="D132" s="3" t="s">
        <v>492</v>
      </c>
      <c r="E132" s="3" t="s">
        <v>208</v>
      </c>
      <c r="F132" s="4">
        <v>1</v>
      </c>
      <c r="G132" s="5">
        <v>6087.42</v>
      </c>
      <c r="H132" s="11">
        <f>G132*0.12</f>
        <v>730.49040000000002</v>
      </c>
      <c r="I132" s="10">
        <f>G132*0.18</f>
        <v>1095.7356</v>
      </c>
      <c r="J132" s="10">
        <f>G132+(G132*0.12)+(G132*0.18)</f>
        <v>7913.6459999999997</v>
      </c>
      <c r="K132" s="10">
        <f t="shared" ref="K132:K163" si="19">J132*1.1</f>
        <v>8705.0105999999996</v>
      </c>
      <c r="L132" s="6"/>
      <c r="M132" s="3" t="s">
        <v>493</v>
      </c>
      <c r="N132" s="6" t="s">
        <v>494</v>
      </c>
      <c r="O132" s="7" t="s">
        <v>497</v>
      </c>
    </row>
    <row r="133" spans="1:15" ht="90" x14ac:dyDescent="0.2">
      <c r="A133" s="2" t="s">
        <v>59</v>
      </c>
      <c r="B133" s="3" t="s">
        <v>490</v>
      </c>
      <c r="C133" s="3" t="s">
        <v>498</v>
      </c>
      <c r="D133" s="3" t="s">
        <v>492</v>
      </c>
      <c r="E133" s="3" t="s">
        <v>208</v>
      </c>
      <c r="F133" s="4">
        <v>1</v>
      </c>
      <c r="G133" s="5">
        <v>11760.07</v>
      </c>
      <c r="H133" s="11">
        <f>G133*0.12</f>
        <v>1411.2084</v>
      </c>
      <c r="I133" s="10">
        <f>G133*0.18</f>
        <v>2116.8125999999997</v>
      </c>
      <c r="J133" s="10">
        <f>G133+(G133*0.12)+(G133*0.18)</f>
        <v>15288.090999999999</v>
      </c>
      <c r="K133" s="10">
        <f t="shared" si="19"/>
        <v>16816.900099999999</v>
      </c>
      <c r="L133" s="6"/>
      <c r="M133" s="3" t="s">
        <v>493</v>
      </c>
      <c r="N133" s="6" t="s">
        <v>494</v>
      </c>
      <c r="O133" s="7" t="s">
        <v>499</v>
      </c>
    </row>
    <row r="134" spans="1:15" ht="90" x14ac:dyDescent="0.2">
      <c r="A134" s="2" t="s">
        <v>113</v>
      </c>
      <c r="B134" s="3" t="s">
        <v>211</v>
      </c>
      <c r="C134" s="3" t="s">
        <v>212</v>
      </c>
      <c r="D134" s="3" t="s">
        <v>231</v>
      </c>
      <c r="E134" s="3" t="s">
        <v>183</v>
      </c>
      <c r="F134" s="4">
        <v>30</v>
      </c>
      <c r="G134" s="5">
        <v>335.1</v>
      </c>
      <c r="H134" s="11">
        <f>G134*0.15</f>
        <v>50.265000000000001</v>
      </c>
      <c r="I134" s="10">
        <f>G134*0.25</f>
        <v>83.775000000000006</v>
      </c>
      <c r="J134" s="10">
        <f>G134+(G134*0.15)+(G134*0.25)</f>
        <v>469.14</v>
      </c>
      <c r="K134" s="10">
        <f t="shared" si="19"/>
        <v>516.05399999999997</v>
      </c>
      <c r="L134" s="6"/>
      <c r="M134" s="3" t="s">
        <v>213</v>
      </c>
      <c r="N134" s="6" t="s">
        <v>541</v>
      </c>
      <c r="O134" s="7" t="s">
        <v>542</v>
      </c>
    </row>
    <row r="135" spans="1:15" ht="45" x14ac:dyDescent="0.2">
      <c r="A135" s="2" t="s">
        <v>90</v>
      </c>
      <c r="B135" s="3" t="s">
        <v>599</v>
      </c>
      <c r="C135" s="3" t="s">
        <v>152</v>
      </c>
      <c r="D135" s="3" t="s">
        <v>251</v>
      </c>
      <c r="E135" s="3" t="s">
        <v>156</v>
      </c>
      <c r="F135" s="4">
        <v>10</v>
      </c>
      <c r="G135" s="5">
        <v>1230</v>
      </c>
      <c r="H135" s="11">
        <f t="shared" ref="H135:H148" si="20">G135*0.12</f>
        <v>147.6</v>
      </c>
      <c r="I135" s="10">
        <f t="shared" ref="I135:I148" si="21">G135*0.18</f>
        <v>221.4</v>
      </c>
      <c r="J135" s="10">
        <f t="shared" ref="J135:J148" si="22">G135+(G135*0.12)+(G135*0.18)</f>
        <v>1599</v>
      </c>
      <c r="K135" s="10">
        <f t="shared" si="19"/>
        <v>1758.9</v>
      </c>
      <c r="L135" s="6"/>
      <c r="M135" s="3" t="s">
        <v>92</v>
      </c>
      <c r="N135" s="6" t="s">
        <v>607</v>
      </c>
      <c r="O135" s="7" t="s">
        <v>164</v>
      </c>
    </row>
    <row r="136" spans="1:15" ht="45" x14ac:dyDescent="0.2">
      <c r="A136" s="2" t="s">
        <v>90</v>
      </c>
      <c r="B136" s="3" t="s">
        <v>599</v>
      </c>
      <c r="C136" s="3" t="s">
        <v>152</v>
      </c>
      <c r="D136" s="3" t="s">
        <v>595</v>
      </c>
      <c r="E136" s="3" t="s">
        <v>156</v>
      </c>
      <c r="F136" s="4">
        <v>10</v>
      </c>
      <c r="G136" s="5">
        <v>1230</v>
      </c>
      <c r="H136" s="11">
        <f t="shared" si="20"/>
        <v>147.6</v>
      </c>
      <c r="I136" s="10">
        <f t="shared" si="21"/>
        <v>221.4</v>
      </c>
      <c r="J136" s="10">
        <f t="shared" si="22"/>
        <v>1599</v>
      </c>
      <c r="K136" s="10">
        <f t="shared" si="19"/>
        <v>1758.9</v>
      </c>
      <c r="L136" s="6"/>
      <c r="M136" s="3" t="s">
        <v>92</v>
      </c>
      <c r="N136" s="6" t="s">
        <v>600</v>
      </c>
      <c r="O136" s="7" t="s">
        <v>605</v>
      </c>
    </row>
    <row r="137" spans="1:15" ht="45" x14ac:dyDescent="0.2">
      <c r="A137" s="2" t="s">
        <v>90</v>
      </c>
      <c r="B137" s="3" t="s">
        <v>599</v>
      </c>
      <c r="C137" s="3" t="s">
        <v>145</v>
      </c>
      <c r="D137" s="3" t="s">
        <v>251</v>
      </c>
      <c r="E137" s="3" t="s">
        <v>156</v>
      </c>
      <c r="F137" s="4">
        <v>10</v>
      </c>
      <c r="G137" s="5">
        <v>2320</v>
      </c>
      <c r="H137" s="11">
        <f t="shared" si="20"/>
        <v>278.39999999999998</v>
      </c>
      <c r="I137" s="10">
        <f t="shared" si="21"/>
        <v>417.59999999999997</v>
      </c>
      <c r="J137" s="10">
        <f t="shared" si="22"/>
        <v>3016</v>
      </c>
      <c r="K137" s="10">
        <f t="shared" si="19"/>
        <v>3317.6000000000004</v>
      </c>
      <c r="L137" s="6"/>
      <c r="M137" s="3" t="s">
        <v>92</v>
      </c>
      <c r="N137" s="6" t="s">
        <v>607</v>
      </c>
      <c r="O137" s="7" t="s">
        <v>166</v>
      </c>
    </row>
    <row r="138" spans="1:15" ht="45" x14ac:dyDescent="0.2">
      <c r="A138" s="2" t="s">
        <v>90</v>
      </c>
      <c r="B138" s="3" t="s">
        <v>599</v>
      </c>
      <c r="C138" s="3" t="s">
        <v>145</v>
      </c>
      <c r="D138" s="3" t="s">
        <v>595</v>
      </c>
      <c r="E138" s="3" t="s">
        <v>156</v>
      </c>
      <c r="F138" s="4">
        <v>10</v>
      </c>
      <c r="G138" s="5">
        <v>2320</v>
      </c>
      <c r="H138" s="11">
        <f t="shared" si="20"/>
        <v>278.39999999999998</v>
      </c>
      <c r="I138" s="10">
        <f t="shared" si="21"/>
        <v>417.59999999999997</v>
      </c>
      <c r="J138" s="10">
        <f t="shared" si="22"/>
        <v>3016</v>
      </c>
      <c r="K138" s="10">
        <f t="shared" si="19"/>
        <v>3317.6000000000004</v>
      </c>
      <c r="L138" s="6"/>
      <c r="M138" s="3" t="s">
        <v>92</v>
      </c>
      <c r="N138" s="6" t="s">
        <v>600</v>
      </c>
      <c r="O138" s="7" t="s">
        <v>603</v>
      </c>
    </row>
    <row r="139" spans="1:15" ht="45" x14ac:dyDescent="0.2">
      <c r="A139" s="2" t="s">
        <v>90</v>
      </c>
      <c r="B139" s="3" t="s">
        <v>599</v>
      </c>
      <c r="C139" s="3" t="s">
        <v>150</v>
      </c>
      <c r="D139" s="3" t="s">
        <v>251</v>
      </c>
      <c r="E139" s="3" t="s">
        <v>156</v>
      </c>
      <c r="F139" s="4">
        <v>20</v>
      </c>
      <c r="G139" s="5">
        <v>2460</v>
      </c>
      <c r="H139" s="11">
        <f t="shared" si="20"/>
        <v>295.2</v>
      </c>
      <c r="I139" s="10">
        <f t="shared" si="21"/>
        <v>442.8</v>
      </c>
      <c r="J139" s="10">
        <f t="shared" si="22"/>
        <v>3198</v>
      </c>
      <c r="K139" s="10">
        <f t="shared" si="19"/>
        <v>3517.8</v>
      </c>
      <c r="L139" s="6"/>
      <c r="M139" s="3" t="s">
        <v>92</v>
      </c>
      <c r="N139" s="6" t="s">
        <v>607</v>
      </c>
      <c r="O139" s="7" t="s">
        <v>167</v>
      </c>
    </row>
    <row r="140" spans="1:15" ht="45" x14ac:dyDescent="0.2">
      <c r="A140" s="2" t="s">
        <v>90</v>
      </c>
      <c r="B140" s="3" t="s">
        <v>599</v>
      </c>
      <c r="C140" s="3" t="s">
        <v>150</v>
      </c>
      <c r="D140" s="3" t="s">
        <v>595</v>
      </c>
      <c r="E140" s="3" t="s">
        <v>156</v>
      </c>
      <c r="F140" s="4">
        <v>20</v>
      </c>
      <c r="G140" s="5">
        <v>2460</v>
      </c>
      <c r="H140" s="11">
        <f t="shared" si="20"/>
        <v>295.2</v>
      </c>
      <c r="I140" s="10">
        <f t="shared" si="21"/>
        <v>442.8</v>
      </c>
      <c r="J140" s="10">
        <f t="shared" si="22"/>
        <v>3198</v>
      </c>
      <c r="K140" s="10">
        <f t="shared" si="19"/>
        <v>3517.8</v>
      </c>
      <c r="L140" s="6"/>
      <c r="M140" s="3" t="s">
        <v>92</v>
      </c>
      <c r="N140" s="6" t="s">
        <v>600</v>
      </c>
      <c r="O140" s="7" t="s">
        <v>602</v>
      </c>
    </row>
    <row r="141" spans="1:15" ht="45" x14ac:dyDescent="0.2">
      <c r="A141" s="2" t="s">
        <v>90</v>
      </c>
      <c r="B141" s="3" t="s">
        <v>599</v>
      </c>
      <c r="C141" s="3" t="s">
        <v>151</v>
      </c>
      <c r="D141" s="3" t="s">
        <v>251</v>
      </c>
      <c r="E141" s="3" t="s">
        <v>156</v>
      </c>
      <c r="F141" s="4">
        <v>30</v>
      </c>
      <c r="G141" s="5">
        <v>3690</v>
      </c>
      <c r="H141" s="11">
        <f t="shared" si="20"/>
        <v>442.8</v>
      </c>
      <c r="I141" s="10">
        <f t="shared" si="21"/>
        <v>664.19999999999993</v>
      </c>
      <c r="J141" s="10">
        <f t="shared" si="22"/>
        <v>4797</v>
      </c>
      <c r="K141" s="10">
        <f t="shared" si="19"/>
        <v>5276.7000000000007</v>
      </c>
      <c r="L141" s="6"/>
      <c r="M141" s="3" t="s">
        <v>92</v>
      </c>
      <c r="N141" s="6" t="s">
        <v>607</v>
      </c>
      <c r="O141" s="7" t="s">
        <v>165</v>
      </c>
    </row>
    <row r="142" spans="1:15" ht="45" x14ac:dyDescent="0.2">
      <c r="A142" s="2" t="s">
        <v>90</v>
      </c>
      <c r="B142" s="3" t="s">
        <v>599</v>
      </c>
      <c r="C142" s="3" t="s">
        <v>151</v>
      </c>
      <c r="D142" s="3" t="s">
        <v>595</v>
      </c>
      <c r="E142" s="3" t="s">
        <v>156</v>
      </c>
      <c r="F142" s="4">
        <v>30</v>
      </c>
      <c r="G142" s="5">
        <v>3690</v>
      </c>
      <c r="H142" s="11">
        <f t="shared" si="20"/>
        <v>442.8</v>
      </c>
      <c r="I142" s="10">
        <f t="shared" si="21"/>
        <v>664.19999999999993</v>
      </c>
      <c r="J142" s="10">
        <f t="shared" si="22"/>
        <v>4797</v>
      </c>
      <c r="K142" s="10">
        <f t="shared" si="19"/>
        <v>5276.7000000000007</v>
      </c>
      <c r="L142" s="6"/>
      <c r="M142" s="3" t="s">
        <v>92</v>
      </c>
      <c r="N142" s="6" t="s">
        <v>600</v>
      </c>
      <c r="O142" s="7" t="s">
        <v>604</v>
      </c>
    </row>
    <row r="143" spans="1:15" ht="45" x14ac:dyDescent="0.2">
      <c r="A143" s="2" t="s">
        <v>90</v>
      </c>
      <c r="B143" s="3" t="s">
        <v>599</v>
      </c>
      <c r="C143" s="3" t="s">
        <v>144</v>
      </c>
      <c r="D143" s="3" t="s">
        <v>251</v>
      </c>
      <c r="E143" s="3" t="s">
        <v>156</v>
      </c>
      <c r="F143" s="4">
        <v>20</v>
      </c>
      <c r="G143" s="5">
        <v>4640</v>
      </c>
      <c r="H143" s="11">
        <f t="shared" si="20"/>
        <v>556.79999999999995</v>
      </c>
      <c r="I143" s="10">
        <f t="shared" si="21"/>
        <v>835.19999999999993</v>
      </c>
      <c r="J143" s="10">
        <f t="shared" si="22"/>
        <v>6032</v>
      </c>
      <c r="K143" s="10">
        <f t="shared" si="19"/>
        <v>6635.2000000000007</v>
      </c>
      <c r="L143" s="6"/>
      <c r="M143" s="3" t="s">
        <v>92</v>
      </c>
      <c r="N143" s="6" t="s">
        <v>607</v>
      </c>
      <c r="O143" s="7" t="s">
        <v>163</v>
      </c>
    </row>
    <row r="144" spans="1:15" ht="45" x14ac:dyDescent="0.2">
      <c r="A144" s="2" t="s">
        <v>90</v>
      </c>
      <c r="B144" s="3" t="s">
        <v>599</v>
      </c>
      <c r="C144" s="3" t="s">
        <v>144</v>
      </c>
      <c r="D144" s="3" t="s">
        <v>595</v>
      </c>
      <c r="E144" s="3" t="s">
        <v>156</v>
      </c>
      <c r="F144" s="4">
        <v>20</v>
      </c>
      <c r="G144" s="5">
        <v>4640</v>
      </c>
      <c r="H144" s="11">
        <f t="shared" si="20"/>
        <v>556.79999999999995</v>
      </c>
      <c r="I144" s="10">
        <f t="shared" si="21"/>
        <v>835.19999999999993</v>
      </c>
      <c r="J144" s="10">
        <f t="shared" si="22"/>
        <v>6032</v>
      </c>
      <c r="K144" s="10">
        <f t="shared" si="19"/>
        <v>6635.2000000000007</v>
      </c>
      <c r="L144" s="6"/>
      <c r="M144" s="3" t="s">
        <v>92</v>
      </c>
      <c r="N144" s="6" t="s">
        <v>600</v>
      </c>
      <c r="O144" s="7" t="s">
        <v>606</v>
      </c>
    </row>
    <row r="145" spans="1:15" ht="45" x14ac:dyDescent="0.2">
      <c r="A145" s="2" t="s">
        <v>90</v>
      </c>
      <c r="B145" s="3" t="s">
        <v>599</v>
      </c>
      <c r="C145" s="3" t="s">
        <v>138</v>
      </c>
      <c r="D145" s="3" t="s">
        <v>251</v>
      </c>
      <c r="E145" s="3" t="s">
        <v>156</v>
      </c>
      <c r="F145" s="4">
        <v>30</v>
      </c>
      <c r="G145" s="5">
        <v>6960</v>
      </c>
      <c r="H145" s="11">
        <f t="shared" si="20"/>
        <v>835.19999999999993</v>
      </c>
      <c r="I145" s="10">
        <f t="shared" si="21"/>
        <v>1252.8</v>
      </c>
      <c r="J145" s="10">
        <f t="shared" si="22"/>
        <v>9048</v>
      </c>
      <c r="K145" s="10">
        <f t="shared" si="19"/>
        <v>9952.8000000000011</v>
      </c>
      <c r="L145" s="6"/>
      <c r="M145" s="3" t="s">
        <v>92</v>
      </c>
      <c r="N145" s="6" t="s">
        <v>607</v>
      </c>
      <c r="O145" s="7" t="s">
        <v>168</v>
      </c>
    </row>
    <row r="146" spans="1:15" ht="45" x14ac:dyDescent="0.2">
      <c r="A146" s="2" t="s">
        <v>90</v>
      </c>
      <c r="B146" s="3" t="s">
        <v>599</v>
      </c>
      <c r="C146" s="3" t="s">
        <v>138</v>
      </c>
      <c r="D146" s="3" t="s">
        <v>595</v>
      </c>
      <c r="E146" s="3" t="s">
        <v>156</v>
      </c>
      <c r="F146" s="4">
        <v>30</v>
      </c>
      <c r="G146" s="5">
        <v>6960</v>
      </c>
      <c r="H146" s="11">
        <f t="shared" si="20"/>
        <v>835.19999999999993</v>
      </c>
      <c r="I146" s="10">
        <f t="shared" si="21"/>
        <v>1252.8</v>
      </c>
      <c r="J146" s="10">
        <f t="shared" si="22"/>
        <v>9048</v>
      </c>
      <c r="K146" s="10">
        <f t="shared" si="19"/>
        <v>9952.8000000000011</v>
      </c>
      <c r="L146" s="6"/>
      <c r="M146" s="3" t="s">
        <v>92</v>
      </c>
      <c r="N146" s="6" t="s">
        <v>600</v>
      </c>
      <c r="O146" s="7" t="s">
        <v>601</v>
      </c>
    </row>
    <row r="147" spans="1:15" ht="75" x14ac:dyDescent="0.2">
      <c r="A147" s="2" t="s">
        <v>24</v>
      </c>
      <c r="B147" s="3" t="s">
        <v>184</v>
      </c>
      <c r="C147" s="3" t="s">
        <v>204</v>
      </c>
      <c r="D147" s="3" t="s">
        <v>182</v>
      </c>
      <c r="E147" s="3" t="s">
        <v>132</v>
      </c>
      <c r="F147" s="4">
        <v>28</v>
      </c>
      <c r="G147" s="5">
        <v>6618.18</v>
      </c>
      <c r="H147" s="11">
        <f t="shared" si="20"/>
        <v>794.1816</v>
      </c>
      <c r="I147" s="10">
        <f t="shared" si="21"/>
        <v>1191.2724000000001</v>
      </c>
      <c r="J147" s="10">
        <f t="shared" si="22"/>
        <v>8603.634</v>
      </c>
      <c r="K147" s="10">
        <f t="shared" si="19"/>
        <v>9463.9974000000002</v>
      </c>
      <c r="L147" s="6"/>
      <c r="M147" s="3" t="s">
        <v>185</v>
      </c>
      <c r="N147" s="6" t="s">
        <v>574</v>
      </c>
      <c r="O147" s="7" t="s">
        <v>575</v>
      </c>
    </row>
    <row r="148" spans="1:15" ht="75" x14ac:dyDescent="0.2">
      <c r="A148" s="2" t="s">
        <v>58</v>
      </c>
      <c r="B148" s="3" t="s">
        <v>243</v>
      </c>
      <c r="C148" s="3" t="s">
        <v>538</v>
      </c>
      <c r="D148" s="3" t="s">
        <v>209</v>
      </c>
      <c r="E148" s="3" t="s">
        <v>142</v>
      </c>
      <c r="F148" s="4">
        <v>100</v>
      </c>
      <c r="G148" s="5">
        <v>1268.57</v>
      </c>
      <c r="H148" s="11">
        <f t="shared" si="20"/>
        <v>152.22839999999999</v>
      </c>
      <c r="I148" s="10">
        <f t="shared" si="21"/>
        <v>228.34259999999998</v>
      </c>
      <c r="J148" s="10">
        <f t="shared" si="22"/>
        <v>1649.1409999999998</v>
      </c>
      <c r="K148" s="10">
        <f t="shared" si="19"/>
        <v>1814.0551</v>
      </c>
      <c r="L148" s="6"/>
      <c r="M148" s="3" t="s">
        <v>244</v>
      </c>
      <c r="N148" s="6" t="s">
        <v>539</v>
      </c>
      <c r="O148" s="7" t="s">
        <v>540</v>
      </c>
    </row>
    <row r="149" spans="1:15" ht="90" x14ac:dyDescent="0.2">
      <c r="A149" s="2" t="s">
        <v>60</v>
      </c>
      <c r="B149" s="3" t="s">
        <v>60</v>
      </c>
      <c r="C149" s="3" t="s">
        <v>485</v>
      </c>
      <c r="D149" s="3" t="s">
        <v>205</v>
      </c>
      <c r="E149" s="3" t="s">
        <v>161</v>
      </c>
      <c r="F149" s="4">
        <v>5</v>
      </c>
      <c r="G149" s="5">
        <v>98.77</v>
      </c>
      <c r="H149" s="11">
        <f t="shared" ref="H149:H158" si="23">G149*0.15</f>
        <v>14.815499999999998</v>
      </c>
      <c r="I149" s="10">
        <f t="shared" ref="I149:I158" si="24">G149*0.25</f>
        <v>24.692499999999999</v>
      </c>
      <c r="J149" s="10">
        <f t="shared" ref="J149:J158" si="25">G149+(G149*0.15)+(G149*0.25)</f>
        <v>138.27799999999999</v>
      </c>
      <c r="K149" s="10">
        <f t="shared" si="19"/>
        <v>152.10580000000002</v>
      </c>
      <c r="L149" s="6"/>
      <c r="M149" s="3" t="s">
        <v>483</v>
      </c>
      <c r="N149" s="6" t="s">
        <v>477</v>
      </c>
      <c r="O149" s="7" t="s">
        <v>486</v>
      </c>
    </row>
    <row r="150" spans="1:15" ht="90" x14ac:dyDescent="0.2">
      <c r="A150" s="2" t="s">
        <v>60</v>
      </c>
      <c r="B150" s="3" t="s">
        <v>60</v>
      </c>
      <c r="C150" s="3" t="s">
        <v>482</v>
      </c>
      <c r="D150" s="3" t="s">
        <v>205</v>
      </c>
      <c r="E150" s="3" t="s">
        <v>161</v>
      </c>
      <c r="F150" s="4">
        <v>10</v>
      </c>
      <c r="G150" s="5">
        <v>197.54</v>
      </c>
      <c r="H150" s="11">
        <f t="shared" si="23"/>
        <v>29.630999999999997</v>
      </c>
      <c r="I150" s="10">
        <f t="shared" si="24"/>
        <v>49.384999999999998</v>
      </c>
      <c r="J150" s="10">
        <f t="shared" si="25"/>
        <v>276.55599999999998</v>
      </c>
      <c r="K150" s="10">
        <f t="shared" si="19"/>
        <v>304.21160000000003</v>
      </c>
      <c r="L150" s="6"/>
      <c r="M150" s="3" t="s">
        <v>483</v>
      </c>
      <c r="N150" s="6" t="s">
        <v>477</v>
      </c>
      <c r="O150" s="7" t="s">
        <v>484</v>
      </c>
    </row>
    <row r="151" spans="1:15" ht="75" x14ac:dyDescent="0.2">
      <c r="A151" s="2" t="s">
        <v>61</v>
      </c>
      <c r="B151" s="3" t="s">
        <v>232</v>
      </c>
      <c r="C151" s="3" t="s">
        <v>241</v>
      </c>
      <c r="D151" s="3" t="s">
        <v>227</v>
      </c>
      <c r="E151" s="3" t="s">
        <v>160</v>
      </c>
      <c r="F151" s="4">
        <v>1</v>
      </c>
      <c r="G151" s="5">
        <v>79.2</v>
      </c>
      <c r="H151" s="11">
        <f t="shared" si="23"/>
        <v>11.88</v>
      </c>
      <c r="I151" s="10">
        <f t="shared" si="24"/>
        <v>19.8</v>
      </c>
      <c r="J151" s="10">
        <f t="shared" si="25"/>
        <v>110.88</v>
      </c>
      <c r="K151" s="10">
        <f t="shared" si="19"/>
        <v>121.968</v>
      </c>
      <c r="L151" s="6"/>
      <c r="M151" s="3" t="s">
        <v>338</v>
      </c>
      <c r="N151" s="6" t="s">
        <v>339</v>
      </c>
      <c r="O151" s="7" t="s">
        <v>345</v>
      </c>
    </row>
    <row r="152" spans="1:15" ht="150" x14ac:dyDescent="0.2">
      <c r="A152" s="2" t="s">
        <v>61</v>
      </c>
      <c r="B152" s="3" t="s">
        <v>232</v>
      </c>
      <c r="C152" s="3" t="s">
        <v>372</v>
      </c>
      <c r="D152" s="3" t="s">
        <v>227</v>
      </c>
      <c r="E152" s="3" t="s">
        <v>160</v>
      </c>
      <c r="F152" s="4">
        <v>1</v>
      </c>
      <c r="G152" s="5">
        <v>79.2</v>
      </c>
      <c r="H152" s="11">
        <f t="shared" si="23"/>
        <v>11.88</v>
      </c>
      <c r="I152" s="10">
        <f t="shared" si="24"/>
        <v>19.8</v>
      </c>
      <c r="J152" s="10">
        <f t="shared" si="25"/>
        <v>110.88</v>
      </c>
      <c r="K152" s="10">
        <f t="shared" si="19"/>
        <v>121.968</v>
      </c>
      <c r="L152" s="6"/>
      <c r="M152" s="3" t="s">
        <v>338</v>
      </c>
      <c r="N152" s="6" t="s">
        <v>339</v>
      </c>
      <c r="O152" s="7" t="s">
        <v>373</v>
      </c>
    </row>
    <row r="153" spans="1:15" ht="75" x14ac:dyDescent="0.2">
      <c r="A153" s="2" t="s">
        <v>61</v>
      </c>
      <c r="B153" s="3" t="s">
        <v>232</v>
      </c>
      <c r="C153" s="3" t="s">
        <v>240</v>
      </c>
      <c r="D153" s="3" t="s">
        <v>227</v>
      </c>
      <c r="E153" s="3" t="s">
        <v>160</v>
      </c>
      <c r="F153" s="4">
        <v>1</v>
      </c>
      <c r="G153" s="5">
        <v>158.4</v>
      </c>
      <c r="H153" s="11">
        <f t="shared" si="23"/>
        <v>23.76</v>
      </c>
      <c r="I153" s="10">
        <f t="shared" si="24"/>
        <v>39.6</v>
      </c>
      <c r="J153" s="10">
        <f t="shared" si="25"/>
        <v>221.76</v>
      </c>
      <c r="K153" s="10">
        <f t="shared" si="19"/>
        <v>243.93600000000001</v>
      </c>
      <c r="L153" s="6"/>
      <c r="M153" s="3" t="s">
        <v>338</v>
      </c>
      <c r="N153" s="6" t="s">
        <v>339</v>
      </c>
      <c r="O153" s="7" t="s">
        <v>355</v>
      </c>
    </row>
    <row r="154" spans="1:15" ht="150" x14ac:dyDescent="0.2">
      <c r="A154" s="2" t="s">
        <v>61</v>
      </c>
      <c r="B154" s="3" t="s">
        <v>232</v>
      </c>
      <c r="C154" s="3" t="s">
        <v>362</v>
      </c>
      <c r="D154" s="3" t="s">
        <v>227</v>
      </c>
      <c r="E154" s="3" t="s">
        <v>160</v>
      </c>
      <c r="F154" s="4">
        <v>1</v>
      </c>
      <c r="G154" s="5">
        <v>158.4</v>
      </c>
      <c r="H154" s="11">
        <f t="shared" si="23"/>
        <v>23.76</v>
      </c>
      <c r="I154" s="10">
        <f t="shared" si="24"/>
        <v>39.6</v>
      </c>
      <c r="J154" s="10">
        <f t="shared" si="25"/>
        <v>221.76</v>
      </c>
      <c r="K154" s="10">
        <f t="shared" si="19"/>
        <v>243.93600000000001</v>
      </c>
      <c r="L154" s="6"/>
      <c r="M154" s="3" t="s">
        <v>338</v>
      </c>
      <c r="N154" s="6" t="s">
        <v>339</v>
      </c>
      <c r="O154" s="7" t="s">
        <v>363</v>
      </c>
    </row>
    <row r="155" spans="1:15" ht="75" x14ac:dyDescent="0.2">
      <c r="A155" s="2" t="s">
        <v>61</v>
      </c>
      <c r="B155" s="3" t="s">
        <v>232</v>
      </c>
      <c r="C155" s="3" t="s">
        <v>351</v>
      </c>
      <c r="D155" s="3" t="s">
        <v>227</v>
      </c>
      <c r="E155" s="3" t="s">
        <v>160</v>
      </c>
      <c r="F155" s="4">
        <v>1</v>
      </c>
      <c r="G155" s="5">
        <v>316.8</v>
      </c>
      <c r="H155" s="11">
        <f t="shared" si="23"/>
        <v>47.52</v>
      </c>
      <c r="I155" s="10">
        <f t="shared" si="24"/>
        <v>79.2</v>
      </c>
      <c r="J155" s="10">
        <f t="shared" si="25"/>
        <v>443.52</v>
      </c>
      <c r="K155" s="10">
        <f t="shared" si="19"/>
        <v>487.87200000000001</v>
      </c>
      <c r="L155" s="6"/>
      <c r="M155" s="3" t="s">
        <v>338</v>
      </c>
      <c r="N155" s="6" t="s">
        <v>339</v>
      </c>
      <c r="O155" s="7" t="s">
        <v>352</v>
      </c>
    </row>
    <row r="156" spans="1:15" ht="150" x14ac:dyDescent="0.2">
      <c r="A156" s="2" t="s">
        <v>61</v>
      </c>
      <c r="B156" s="3" t="s">
        <v>232</v>
      </c>
      <c r="C156" s="3" t="s">
        <v>356</v>
      </c>
      <c r="D156" s="3" t="s">
        <v>227</v>
      </c>
      <c r="E156" s="3" t="s">
        <v>160</v>
      </c>
      <c r="F156" s="4">
        <v>1</v>
      </c>
      <c r="G156" s="5">
        <v>316.8</v>
      </c>
      <c r="H156" s="11">
        <f t="shared" si="23"/>
        <v>47.52</v>
      </c>
      <c r="I156" s="10">
        <f t="shared" si="24"/>
        <v>79.2</v>
      </c>
      <c r="J156" s="10">
        <f t="shared" si="25"/>
        <v>443.52</v>
      </c>
      <c r="K156" s="10">
        <f t="shared" si="19"/>
        <v>487.87200000000001</v>
      </c>
      <c r="L156" s="6"/>
      <c r="M156" s="3" t="s">
        <v>338</v>
      </c>
      <c r="N156" s="6" t="s">
        <v>339</v>
      </c>
      <c r="O156" s="7" t="s">
        <v>357</v>
      </c>
    </row>
    <row r="157" spans="1:15" ht="75" x14ac:dyDescent="0.2">
      <c r="A157" s="2" t="s">
        <v>61</v>
      </c>
      <c r="B157" s="3" t="s">
        <v>232</v>
      </c>
      <c r="C157" s="3" t="s">
        <v>368</v>
      </c>
      <c r="D157" s="3" t="s">
        <v>227</v>
      </c>
      <c r="E157" s="3" t="s">
        <v>160</v>
      </c>
      <c r="F157" s="4">
        <v>5</v>
      </c>
      <c r="G157" s="5">
        <v>396</v>
      </c>
      <c r="H157" s="11">
        <f t="shared" si="23"/>
        <v>59.4</v>
      </c>
      <c r="I157" s="10">
        <f t="shared" si="24"/>
        <v>99</v>
      </c>
      <c r="J157" s="10">
        <f t="shared" si="25"/>
        <v>554.4</v>
      </c>
      <c r="K157" s="10">
        <f t="shared" si="19"/>
        <v>609.84</v>
      </c>
      <c r="L157" s="6"/>
      <c r="M157" s="3" t="s">
        <v>338</v>
      </c>
      <c r="N157" s="6" t="s">
        <v>339</v>
      </c>
      <c r="O157" s="7" t="s">
        <v>369</v>
      </c>
    </row>
    <row r="158" spans="1:15" ht="150" x14ac:dyDescent="0.2">
      <c r="A158" s="2" t="s">
        <v>61</v>
      </c>
      <c r="B158" s="3" t="s">
        <v>232</v>
      </c>
      <c r="C158" s="3" t="s">
        <v>370</v>
      </c>
      <c r="D158" s="3" t="s">
        <v>227</v>
      </c>
      <c r="E158" s="3" t="s">
        <v>160</v>
      </c>
      <c r="F158" s="4">
        <v>5</v>
      </c>
      <c r="G158" s="5">
        <v>396</v>
      </c>
      <c r="H158" s="11">
        <f t="shared" si="23"/>
        <v>59.4</v>
      </c>
      <c r="I158" s="10">
        <f t="shared" si="24"/>
        <v>99</v>
      </c>
      <c r="J158" s="10">
        <f t="shared" si="25"/>
        <v>554.4</v>
      </c>
      <c r="K158" s="10">
        <f t="shared" si="19"/>
        <v>609.84</v>
      </c>
      <c r="L158" s="6"/>
      <c r="M158" s="3" t="s">
        <v>338</v>
      </c>
      <c r="N158" s="6" t="s">
        <v>339</v>
      </c>
      <c r="O158" s="7" t="s">
        <v>371</v>
      </c>
    </row>
    <row r="159" spans="1:15" ht="150" x14ac:dyDescent="0.2">
      <c r="A159" s="2" t="s">
        <v>61</v>
      </c>
      <c r="B159" s="3" t="s">
        <v>232</v>
      </c>
      <c r="C159" s="3" t="s">
        <v>337</v>
      </c>
      <c r="D159" s="3" t="s">
        <v>227</v>
      </c>
      <c r="E159" s="3" t="s">
        <v>160</v>
      </c>
      <c r="F159" s="4">
        <v>10</v>
      </c>
      <c r="G159" s="5">
        <v>792</v>
      </c>
      <c r="H159" s="11">
        <f t="shared" ref="H159:H173" si="26">G159*0.12</f>
        <v>95.039999999999992</v>
      </c>
      <c r="I159" s="10">
        <f t="shared" ref="I159:I173" si="27">G159*0.18</f>
        <v>142.56</v>
      </c>
      <c r="J159" s="10">
        <f t="shared" ref="J159:J173" si="28">G159+(G159*0.12)+(G159*0.18)</f>
        <v>1029.5999999999999</v>
      </c>
      <c r="K159" s="10">
        <f t="shared" si="19"/>
        <v>1132.56</v>
      </c>
      <c r="L159" s="6"/>
      <c r="M159" s="3" t="s">
        <v>338</v>
      </c>
      <c r="N159" s="6" t="s">
        <v>339</v>
      </c>
      <c r="O159" s="7" t="s">
        <v>340</v>
      </c>
    </row>
    <row r="160" spans="1:15" ht="75" x14ac:dyDescent="0.2">
      <c r="A160" s="2" t="s">
        <v>61</v>
      </c>
      <c r="B160" s="3" t="s">
        <v>232</v>
      </c>
      <c r="C160" s="3" t="s">
        <v>343</v>
      </c>
      <c r="D160" s="3" t="s">
        <v>227</v>
      </c>
      <c r="E160" s="3" t="s">
        <v>160</v>
      </c>
      <c r="F160" s="4">
        <v>10</v>
      </c>
      <c r="G160" s="5">
        <v>792</v>
      </c>
      <c r="H160" s="11">
        <f t="shared" si="26"/>
        <v>95.039999999999992</v>
      </c>
      <c r="I160" s="10">
        <f t="shared" si="27"/>
        <v>142.56</v>
      </c>
      <c r="J160" s="10">
        <f t="shared" si="28"/>
        <v>1029.5999999999999</v>
      </c>
      <c r="K160" s="10">
        <f t="shared" si="19"/>
        <v>1132.56</v>
      </c>
      <c r="L160" s="6"/>
      <c r="M160" s="3" t="s">
        <v>338</v>
      </c>
      <c r="N160" s="6" t="s">
        <v>339</v>
      </c>
      <c r="O160" s="7" t="s">
        <v>344</v>
      </c>
    </row>
    <row r="161" spans="1:15" ht="150" x14ac:dyDescent="0.2">
      <c r="A161" s="2" t="s">
        <v>61</v>
      </c>
      <c r="B161" s="3" t="s">
        <v>232</v>
      </c>
      <c r="C161" s="3" t="s">
        <v>366</v>
      </c>
      <c r="D161" s="3" t="s">
        <v>227</v>
      </c>
      <c r="E161" s="3" t="s">
        <v>160</v>
      </c>
      <c r="F161" s="4">
        <v>5</v>
      </c>
      <c r="G161" s="5">
        <v>792</v>
      </c>
      <c r="H161" s="11">
        <f t="shared" si="26"/>
        <v>95.039999999999992</v>
      </c>
      <c r="I161" s="10">
        <f t="shared" si="27"/>
        <v>142.56</v>
      </c>
      <c r="J161" s="10">
        <f t="shared" si="28"/>
        <v>1029.5999999999999</v>
      </c>
      <c r="K161" s="10">
        <f t="shared" si="19"/>
        <v>1132.56</v>
      </c>
      <c r="L161" s="6"/>
      <c r="M161" s="3" t="s">
        <v>338</v>
      </c>
      <c r="N161" s="6" t="s">
        <v>339</v>
      </c>
      <c r="O161" s="7" t="s">
        <v>367</v>
      </c>
    </row>
    <row r="162" spans="1:15" ht="75" x14ac:dyDescent="0.2">
      <c r="A162" s="2" t="s">
        <v>61</v>
      </c>
      <c r="B162" s="3" t="s">
        <v>232</v>
      </c>
      <c r="C162" s="3" t="s">
        <v>376</v>
      </c>
      <c r="D162" s="3" t="s">
        <v>227</v>
      </c>
      <c r="E162" s="3" t="s">
        <v>160</v>
      </c>
      <c r="F162" s="4">
        <v>5</v>
      </c>
      <c r="G162" s="5">
        <v>792</v>
      </c>
      <c r="H162" s="11">
        <f t="shared" si="26"/>
        <v>95.039999999999992</v>
      </c>
      <c r="I162" s="10">
        <f t="shared" si="27"/>
        <v>142.56</v>
      </c>
      <c r="J162" s="10">
        <f t="shared" si="28"/>
        <v>1029.5999999999999</v>
      </c>
      <c r="K162" s="10">
        <f t="shared" si="19"/>
        <v>1132.56</v>
      </c>
      <c r="L162" s="6"/>
      <c r="M162" s="3" t="s">
        <v>338</v>
      </c>
      <c r="N162" s="6" t="s">
        <v>339</v>
      </c>
      <c r="O162" s="7" t="s">
        <v>377</v>
      </c>
    </row>
    <row r="163" spans="1:15" ht="75" x14ac:dyDescent="0.2">
      <c r="A163" s="2" t="s">
        <v>61</v>
      </c>
      <c r="B163" s="3" t="s">
        <v>232</v>
      </c>
      <c r="C163" s="3" t="s">
        <v>346</v>
      </c>
      <c r="D163" s="3" t="s">
        <v>227</v>
      </c>
      <c r="E163" s="3" t="s">
        <v>160</v>
      </c>
      <c r="F163" s="4">
        <v>5</v>
      </c>
      <c r="G163" s="5">
        <v>1584</v>
      </c>
      <c r="H163" s="11">
        <f t="shared" si="26"/>
        <v>190.07999999999998</v>
      </c>
      <c r="I163" s="10">
        <f t="shared" si="27"/>
        <v>285.12</v>
      </c>
      <c r="J163" s="10">
        <f t="shared" si="28"/>
        <v>2059.1999999999998</v>
      </c>
      <c r="K163" s="10">
        <f t="shared" si="19"/>
        <v>2265.12</v>
      </c>
      <c r="L163" s="6"/>
      <c r="M163" s="3" t="s">
        <v>338</v>
      </c>
      <c r="N163" s="6" t="s">
        <v>339</v>
      </c>
      <c r="O163" s="7" t="s">
        <v>347</v>
      </c>
    </row>
    <row r="164" spans="1:15" ht="150" x14ac:dyDescent="0.2">
      <c r="A164" s="2" t="s">
        <v>61</v>
      </c>
      <c r="B164" s="3" t="s">
        <v>232</v>
      </c>
      <c r="C164" s="3" t="s">
        <v>348</v>
      </c>
      <c r="D164" s="3" t="s">
        <v>227</v>
      </c>
      <c r="E164" s="3" t="s">
        <v>160</v>
      </c>
      <c r="F164" s="4">
        <v>5</v>
      </c>
      <c r="G164" s="5">
        <v>1584</v>
      </c>
      <c r="H164" s="11">
        <f t="shared" si="26"/>
        <v>190.07999999999998</v>
      </c>
      <c r="I164" s="10">
        <f t="shared" si="27"/>
        <v>285.12</v>
      </c>
      <c r="J164" s="10">
        <f t="shared" si="28"/>
        <v>2059.1999999999998</v>
      </c>
      <c r="K164" s="10">
        <f t="shared" ref="K164:K195" si="29">J164*1.1</f>
        <v>2265.12</v>
      </c>
      <c r="L164" s="6"/>
      <c r="M164" s="3" t="s">
        <v>338</v>
      </c>
      <c r="N164" s="6" t="s">
        <v>339</v>
      </c>
      <c r="O164" s="7" t="s">
        <v>349</v>
      </c>
    </row>
    <row r="165" spans="1:15" ht="75" x14ac:dyDescent="0.2">
      <c r="A165" s="2" t="s">
        <v>61</v>
      </c>
      <c r="B165" s="3" t="s">
        <v>232</v>
      </c>
      <c r="C165" s="3" t="s">
        <v>353</v>
      </c>
      <c r="D165" s="3" t="s">
        <v>227</v>
      </c>
      <c r="E165" s="3" t="s">
        <v>160</v>
      </c>
      <c r="F165" s="4">
        <v>10</v>
      </c>
      <c r="G165" s="5">
        <v>1584</v>
      </c>
      <c r="H165" s="11">
        <f t="shared" si="26"/>
        <v>190.07999999999998</v>
      </c>
      <c r="I165" s="10">
        <f t="shared" si="27"/>
        <v>285.12</v>
      </c>
      <c r="J165" s="10">
        <f t="shared" si="28"/>
        <v>2059.1999999999998</v>
      </c>
      <c r="K165" s="10">
        <f t="shared" si="29"/>
        <v>2265.12</v>
      </c>
      <c r="L165" s="6"/>
      <c r="M165" s="3" t="s">
        <v>338</v>
      </c>
      <c r="N165" s="6" t="s">
        <v>339</v>
      </c>
      <c r="O165" s="7" t="s">
        <v>354</v>
      </c>
    </row>
    <row r="166" spans="1:15" ht="150" x14ac:dyDescent="0.2">
      <c r="A166" s="2" t="s">
        <v>61</v>
      </c>
      <c r="B166" s="3" t="s">
        <v>232</v>
      </c>
      <c r="C166" s="3" t="s">
        <v>374</v>
      </c>
      <c r="D166" s="3" t="s">
        <v>227</v>
      </c>
      <c r="E166" s="3" t="s">
        <v>160</v>
      </c>
      <c r="F166" s="4">
        <v>10</v>
      </c>
      <c r="G166" s="5">
        <v>1584</v>
      </c>
      <c r="H166" s="11">
        <f t="shared" si="26"/>
        <v>190.07999999999998</v>
      </c>
      <c r="I166" s="10">
        <f t="shared" si="27"/>
        <v>285.12</v>
      </c>
      <c r="J166" s="10">
        <f t="shared" si="28"/>
        <v>2059.1999999999998</v>
      </c>
      <c r="K166" s="10">
        <f t="shared" si="29"/>
        <v>2265.12</v>
      </c>
      <c r="L166" s="6"/>
      <c r="M166" s="3" t="s">
        <v>338</v>
      </c>
      <c r="N166" s="6" t="s">
        <v>339</v>
      </c>
      <c r="O166" s="7" t="s">
        <v>375</v>
      </c>
    </row>
    <row r="167" spans="1:15" ht="150" x14ac:dyDescent="0.2">
      <c r="A167" s="2" t="s">
        <v>61</v>
      </c>
      <c r="B167" s="3" t="s">
        <v>232</v>
      </c>
      <c r="C167" s="3" t="s">
        <v>1</v>
      </c>
      <c r="D167" s="3" t="s">
        <v>227</v>
      </c>
      <c r="E167" s="3" t="s">
        <v>160</v>
      </c>
      <c r="F167" s="4">
        <v>10</v>
      </c>
      <c r="G167" s="5">
        <v>3168</v>
      </c>
      <c r="H167" s="11">
        <f t="shared" si="26"/>
        <v>380.15999999999997</v>
      </c>
      <c r="I167" s="10">
        <f t="shared" si="27"/>
        <v>570.24</v>
      </c>
      <c r="J167" s="10">
        <f t="shared" si="28"/>
        <v>4118.3999999999996</v>
      </c>
      <c r="K167" s="10">
        <f t="shared" si="29"/>
        <v>4530.24</v>
      </c>
      <c r="L167" s="6"/>
      <c r="M167" s="3" t="s">
        <v>338</v>
      </c>
      <c r="N167" s="6" t="s">
        <v>339</v>
      </c>
      <c r="O167" s="7" t="s">
        <v>350</v>
      </c>
    </row>
    <row r="168" spans="1:15" ht="75" x14ac:dyDescent="0.2">
      <c r="A168" s="2" t="s">
        <v>61</v>
      </c>
      <c r="B168" s="3" t="s">
        <v>232</v>
      </c>
      <c r="C168" s="3" t="s">
        <v>358</v>
      </c>
      <c r="D168" s="3" t="s">
        <v>227</v>
      </c>
      <c r="E168" s="3" t="s">
        <v>160</v>
      </c>
      <c r="F168" s="4">
        <v>10</v>
      </c>
      <c r="G168" s="5">
        <v>3168</v>
      </c>
      <c r="H168" s="11">
        <f t="shared" si="26"/>
        <v>380.15999999999997</v>
      </c>
      <c r="I168" s="10">
        <f t="shared" si="27"/>
        <v>570.24</v>
      </c>
      <c r="J168" s="10">
        <f t="shared" si="28"/>
        <v>4118.3999999999996</v>
      </c>
      <c r="K168" s="10">
        <f t="shared" si="29"/>
        <v>4530.24</v>
      </c>
      <c r="L168" s="6"/>
      <c r="M168" s="3" t="s">
        <v>338</v>
      </c>
      <c r="N168" s="6" t="s">
        <v>339</v>
      </c>
      <c r="O168" s="7" t="s">
        <v>359</v>
      </c>
    </row>
    <row r="169" spans="1:15" ht="90" x14ac:dyDescent="0.2">
      <c r="A169" s="2" t="s">
        <v>61</v>
      </c>
      <c r="B169" s="3" t="s">
        <v>232</v>
      </c>
      <c r="C169" s="3" t="s">
        <v>341</v>
      </c>
      <c r="D169" s="3" t="s">
        <v>227</v>
      </c>
      <c r="E169" s="3" t="s">
        <v>160</v>
      </c>
      <c r="F169" s="4">
        <v>50</v>
      </c>
      <c r="G169" s="5">
        <v>3960</v>
      </c>
      <c r="H169" s="11">
        <f t="shared" si="26"/>
        <v>475.2</v>
      </c>
      <c r="I169" s="10">
        <f t="shared" si="27"/>
        <v>712.8</v>
      </c>
      <c r="J169" s="10">
        <f t="shared" si="28"/>
        <v>5148</v>
      </c>
      <c r="K169" s="10">
        <f t="shared" si="29"/>
        <v>5662.8</v>
      </c>
      <c r="L169" s="6"/>
      <c r="M169" s="3" t="s">
        <v>338</v>
      </c>
      <c r="N169" s="6" t="s">
        <v>339</v>
      </c>
      <c r="O169" s="7" t="s">
        <v>342</v>
      </c>
    </row>
    <row r="170" spans="1:15" ht="90" x14ac:dyDescent="0.2">
      <c r="A170" s="2" t="s">
        <v>61</v>
      </c>
      <c r="B170" s="3" t="s">
        <v>232</v>
      </c>
      <c r="C170" s="3" t="s">
        <v>364</v>
      </c>
      <c r="D170" s="3" t="s">
        <v>227</v>
      </c>
      <c r="E170" s="3" t="s">
        <v>160</v>
      </c>
      <c r="F170" s="4">
        <v>50</v>
      </c>
      <c r="G170" s="5">
        <v>7920</v>
      </c>
      <c r="H170" s="11">
        <f t="shared" si="26"/>
        <v>950.4</v>
      </c>
      <c r="I170" s="10">
        <f t="shared" si="27"/>
        <v>1425.6</v>
      </c>
      <c r="J170" s="10">
        <f t="shared" si="28"/>
        <v>10296</v>
      </c>
      <c r="K170" s="10">
        <f t="shared" si="29"/>
        <v>11325.6</v>
      </c>
      <c r="L170" s="6"/>
      <c r="M170" s="3" t="s">
        <v>338</v>
      </c>
      <c r="N170" s="6" t="s">
        <v>339</v>
      </c>
      <c r="O170" s="7" t="s">
        <v>365</v>
      </c>
    </row>
    <row r="171" spans="1:15" ht="90" x14ac:dyDescent="0.2">
      <c r="A171" s="2" t="s">
        <v>61</v>
      </c>
      <c r="B171" s="3" t="s">
        <v>232</v>
      </c>
      <c r="C171" s="3" t="s">
        <v>360</v>
      </c>
      <c r="D171" s="3" t="s">
        <v>227</v>
      </c>
      <c r="E171" s="3" t="s">
        <v>160</v>
      </c>
      <c r="F171" s="4">
        <v>50</v>
      </c>
      <c r="G171" s="5">
        <v>15840</v>
      </c>
      <c r="H171" s="11">
        <f t="shared" si="26"/>
        <v>1900.8</v>
      </c>
      <c r="I171" s="10">
        <f t="shared" si="27"/>
        <v>2851.2</v>
      </c>
      <c r="J171" s="10">
        <f t="shared" si="28"/>
        <v>20592</v>
      </c>
      <c r="K171" s="10">
        <f t="shared" si="29"/>
        <v>22651.200000000001</v>
      </c>
      <c r="L171" s="6"/>
      <c r="M171" s="3" t="s">
        <v>338</v>
      </c>
      <c r="N171" s="6" t="s">
        <v>339</v>
      </c>
      <c r="O171" s="7" t="s">
        <v>361</v>
      </c>
    </row>
    <row r="172" spans="1:15" ht="45" x14ac:dyDescent="0.2">
      <c r="A172" s="2" t="s">
        <v>62</v>
      </c>
      <c r="B172" s="3" t="s">
        <v>594</v>
      </c>
      <c r="C172" s="3" t="s">
        <v>154</v>
      </c>
      <c r="D172" s="3" t="s">
        <v>251</v>
      </c>
      <c r="E172" s="3" t="s">
        <v>137</v>
      </c>
      <c r="F172" s="4">
        <v>100</v>
      </c>
      <c r="G172" s="5">
        <v>4478.8999999999996</v>
      </c>
      <c r="H172" s="11">
        <f t="shared" si="26"/>
        <v>537.46799999999996</v>
      </c>
      <c r="I172" s="10">
        <f t="shared" si="27"/>
        <v>806.20199999999988</v>
      </c>
      <c r="J172" s="10">
        <f t="shared" si="28"/>
        <v>5822.57</v>
      </c>
      <c r="K172" s="10">
        <f t="shared" si="29"/>
        <v>6404.8270000000002</v>
      </c>
      <c r="L172" s="6"/>
      <c r="M172" s="3" t="s">
        <v>63</v>
      </c>
      <c r="N172" s="6" t="s">
        <v>598</v>
      </c>
      <c r="O172" s="7" t="s">
        <v>114</v>
      </c>
    </row>
    <row r="173" spans="1:15" ht="45" x14ac:dyDescent="0.2">
      <c r="A173" s="2" t="s">
        <v>62</v>
      </c>
      <c r="B173" s="3" t="s">
        <v>594</v>
      </c>
      <c r="C173" s="3" t="s">
        <v>154</v>
      </c>
      <c r="D173" s="3" t="s">
        <v>595</v>
      </c>
      <c r="E173" s="3" t="s">
        <v>137</v>
      </c>
      <c r="F173" s="4">
        <v>100</v>
      </c>
      <c r="G173" s="5">
        <v>4478.8999999999996</v>
      </c>
      <c r="H173" s="11">
        <f t="shared" si="26"/>
        <v>537.46799999999996</v>
      </c>
      <c r="I173" s="10">
        <f t="shared" si="27"/>
        <v>806.20199999999988</v>
      </c>
      <c r="J173" s="10">
        <f t="shared" si="28"/>
        <v>5822.57</v>
      </c>
      <c r="K173" s="10">
        <f t="shared" si="29"/>
        <v>6404.8270000000002</v>
      </c>
      <c r="L173" s="6"/>
      <c r="M173" s="3" t="s">
        <v>63</v>
      </c>
      <c r="N173" s="6" t="s">
        <v>596</v>
      </c>
      <c r="O173" s="7" t="s">
        <v>597</v>
      </c>
    </row>
    <row r="174" spans="1:15" ht="45" x14ac:dyDescent="0.2">
      <c r="A174" s="2" t="s">
        <v>72</v>
      </c>
      <c r="B174" s="3" t="s">
        <v>73</v>
      </c>
      <c r="C174" s="3" t="s">
        <v>548</v>
      </c>
      <c r="D174" s="3" t="s">
        <v>202</v>
      </c>
      <c r="E174" s="3" t="s">
        <v>129</v>
      </c>
      <c r="F174" s="4">
        <v>1</v>
      </c>
      <c r="G174" s="5">
        <v>9.33</v>
      </c>
      <c r="H174" s="9">
        <f>G174*0.18</f>
        <v>1.6794</v>
      </c>
      <c r="I174" s="10">
        <f>G174*0.31</f>
        <v>2.8923000000000001</v>
      </c>
      <c r="J174" s="10">
        <f>G174+(G174*0.18)+(G174*0.31)</f>
        <v>13.9017</v>
      </c>
      <c r="K174" s="10">
        <f t="shared" si="29"/>
        <v>15.291870000000001</v>
      </c>
      <c r="L174" s="6"/>
      <c r="M174" s="3" t="s">
        <v>74</v>
      </c>
      <c r="N174" s="6" t="s">
        <v>547</v>
      </c>
      <c r="O174" s="7" t="s">
        <v>79</v>
      </c>
    </row>
    <row r="175" spans="1:15" ht="45" x14ac:dyDescent="0.2">
      <c r="A175" s="2" t="s">
        <v>72</v>
      </c>
      <c r="B175" s="3" t="s">
        <v>73</v>
      </c>
      <c r="C175" s="3" t="s">
        <v>546</v>
      </c>
      <c r="D175" s="3" t="s">
        <v>202</v>
      </c>
      <c r="E175" s="3" t="s">
        <v>129</v>
      </c>
      <c r="F175" s="4">
        <v>1</v>
      </c>
      <c r="G175" s="5">
        <v>14.73</v>
      </c>
      <c r="H175" s="9">
        <f>G175*0.18</f>
        <v>2.6513999999999998</v>
      </c>
      <c r="I175" s="10">
        <f>G175*0.31</f>
        <v>4.5663</v>
      </c>
      <c r="J175" s="10">
        <f>G175+(G175*0.18)+(G175*0.31)</f>
        <v>21.947699999999998</v>
      </c>
      <c r="K175" s="10">
        <f t="shared" si="29"/>
        <v>24.142469999999999</v>
      </c>
      <c r="L175" s="6"/>
      <c r="M175" s="3" t="s">
        <v>74</v>
      </c>
      <c r="N175" s="6" t="s">
        <v>547</v>
      </c>
      <c r="O175" s="7" t="s">
        <v>76</v>
      </c>
    </row>
    <row r="176" spans="1:15" ht="45" x14ac:dyDescent="0.2">
      <c r="A176" s="2" t="s">
        <v>72</v>
      </c>
      <c r="B176" s="3" t="s">
        <v>73</v>
      </c>
      <c r="C176" s="3" t="s">
        <v>551</v>
      </c>
      <c r="D176" s="3" t="s">
        <v>202</v>
      </c>
      <c r="E176" s="3" t="s">
        <v>129</v>
      </c>
      <c r="F176" s="4">
        <v>1</v>
      </c>
      <c r="G176" s="5">
        <v>1063.31</v>
      </c>
      <c r="H176" s="11">
        <f>G176*0.12</f>
        <v>127.59719999999999</v>
      </c>
      <c r="I176" s="10">
        <f>G176*0.18</f>
        <v>191.39579999999998</v>
      </c>
      <c r="J176" s="10">
        <f>G176+(G176*0.12)+(G176*0.18)</f>
        <v>1382.3029999999999</v>
      </c>
      <c r="K176" s="10">
        <f t="shared" si="29"/>
        <v>1520.5333000000001</v>
      </c>
      <c r="L176" s="6"/>
      <c r="M176" s="3" t="s">
        <v>74</v>
      </c>
      <c r="N176" s="6" t="s">
        <v>547</v>
      </c>
      <c r="O176" s="7" t="s">
        <v>75</v>
      </c>
    </row>
    <row r="177" spans="1:15" ht="45" x14ac:dyDescent="0.2">
      <c r="A177" s="2" t="s">
        <v>72</v>
      </c>
      <c r="B177" s="3" t="s">
        <v>73</v>
      </c>
      <c r="C177" s="3" t="s">
        <v>550</v>
      </c>
      <c r="D177" s="3" t="s">
        <v>202</v>
      </c>
      <c r="E177" s="3" t="s">
        <v>129</v>
      </c>
      <c r="F177" s="4">
        <v>1</v>
      </c>
      <c r="G177" s="5">
        <v>2282.73</v>
      </c>
      <c r="H177" s="11">
        <f>G177*0.12</f>
        <v>273.92759999999998</v>
      </c>
      <c r="I177" s="10">
        <f>G177*0.18</f>
        <v>410.89139999999998</v>
      </c>
      <c r="J177" s="10">
        <f>G177+(G177*0.12)+(G177*0.18)</f>
        <v>2967.549</v>
      </c>
      <c r="K177" s="10">
        <f t="shared" si="29"/>
        <v>3264.3039000000003</v>
      </c>
      <c r="L177" s="6"/>
      <c r="M177" s="3" t="s">
        <v>74</v>
      </c>
      <c r="N177" s="6" t="s">
        <v>547</v>
      </c>
      <c r="O177" s="7" t="s">
        <v>77</v>
      </c>
    </row>
    <row r="178" spans="1:15" ht="45" x14ac:dyDescent="0.2">
      <c r="A178" s="2" t="s">
        <v>72</v>
      </c>
      <c r="B178" s="3" t="s">
        <v>73</v>
      </c>
      <c r="C178" s="3" t="s">
        <v>549</v>
      </c>
      <c r="D178" s="3" t="s">
        <v>202</v>
      </c>
      <c r="E178" s="3" t="s">
        <v>129</v>
      </c>
      <c r="F178" s="4">
        <v>1</v>
      </c>
      <c r="G178" s="5">
        <v>3351.94</v>
      </c>
      <c r="H178" s="11">
        <f>G178*0.12</f>
        <v>402.2328</v>
      </c>
      <c r="I178" s="10">
        <f>G178*0.18</f>
        <v>603.3492</v>
      </c>
      <c r="J178" s="10">
        <f>G178+(G178*0.12)+(G178*0.18)</f>
        <v>4357.5219999999999</v>
      </c>
      <c r="K178" s="10">
        <f t="shared" si="29"/>
        <v>4793.2742000000007</v>
      </c>
      <c r="L178" s="6"/>
      <c r="M178" s="3" t="s">
        <v>74</v>
      </c>
      <c r="N178" s="6" t="s">
        <v>547</v>
      </c>
      <c r="O178" s="7" t="s">
        <v>78</v>
      </c>
    </row>
    <row r="179" spans="1:15" ht="60" x14ac:dyDescent="0.2">
      <c r="A179" s="2" t="s">
        <v>80</v>
      </c>
      <c r="B179" s="3" t="s">
        <v>81</v>
      </c>
      <c r="C179" s="3" t="s">
        <v>219</v>
      </c>
      <c r="D179" s="3" t="s">
        <v>228</v>
      </c>
      <c r="E179" s="3" t="s">
        <v>175</v>
      </c>
      <c r="F179" s="4">
        <v>1</v>
      </c>
      <c r="G179" s="5">
        <v>335.75</v>
      </c>
      <c r="H179" s="11">
        <f>G179*0.15</f>
        <v>50.362499999999997</v>
      </c>
      <c r="I179" s="10">
        <f>G179*0.25</f>
        <v>83.9375</v>
      </c>
      <c r="J179" s="10">
        <f>G179+(G179*0.15)+(G179*0.25)</f>
        <v>470.05</v>
      </c>
      <c r="K179" s="10">
        <f t="shared" si="29"/>
        <v>517.05500000000006</v>
      </c>
      <c r="L179" s="6"/>
      <c r="M179" s="3" t="s">
        <v>82</v>
      </c>
      <c r="N179" s="6" t="s">
        <v>512</v>
      </c>
      <c r="O179" s="7" t="s">
        <v>514</v>
      </c>
    </row>
    <row r="180" spans="1:15" ht="60" x14ac:dyDescent="0.2">
      <c r="A180" s="2" t="s">
        <v>80</v>
      </c>
      <c r="B180" s="3" t="s">
        <v>81</v>
      </c>
      <c r="C180" s="3" t="s">
        <v>220</v>
      </c>
      <c r="D180" s="3" t="s">
        <v>228</v>
      </c>
      <c r="E180" s="3" t="s">
        <v>175</v>
      </c>
      <c r="F180" s="4">
        <v>1</v>
      </c>
      <c r="G180" s="5">
        <v>671.5</v>
      </c>
      <c r="H180" s="11">
        <f>G180*0.12</f>
        <v>80.58</v>
      </c>
      <c r="I180" s="10">
        <f>G180*0.18</f>
        <v>120.86999999999999</v>
      </c>
      <c r="J180" s="10">
        <f>G180+(G180*0.12)+(G180*0.18)</f>
        <v>872.95</v>
      </c>
      <c r="K180" s="10">
        <f t="shared" si="29"/>
        <v>960.24500000000012</v>
      </c>
      <c r="L180" s="6"/>
      <c r="M180" s="3" t="s">
        <v>82</v>
      </c>
      <c r="N180" s="6" t="s">
        <v>512</v>
      </c>
      <c r="O180" s="7" t="s">
        <v>513</v>
      </c>
    </row>
    <row r="181" spans="1:15" ht="60" x14ac:dyDescent="0.2">
      <c r="A181" s="2" t="s">
        <v>25</v>
      </c>
      <c r="B181" s="3" t="s">
        <v>224</v>
      </c>
      <c r="C181" s="3" t="s">
        <v>246</v>
      </c>
      <c r="D181" s="3" t="s">
        <v>566</v>
      </c>
      <c r="E181" s="3" t="s">
        <v>181</v>
      </c>
      <c r="F181" s="4">
        <v>10</v>
      </c>
      <c r="G181" s="5">
        <v>258</v>
      </c>
      <c r="H181" s="11">
        <f>G181*0.15</f>
        <v>38.699999999999996</v>
      </c>
      <c r="I181" s="10">
        <f>G181*0.25</f>
        <v>64.5</v>
      </c>
      <c r="J181" s="10">
        <f>G181+(G181*0.15)+(G181*0.25)</f>
        <v>361.2</v>
      </c>
      <c r="K181" s="10">
        <f t="shared" si="29"/>
        <v>397.32</v>
      </c>
      <c r="L181" s="6"/>
      <c r="M181" s="3" t="s">
        <v>225</v>
      </c>
      <c r="N181" s="6" t="s">
        <v>567</v>
      </c>
      <c r="O181" s="7" t="s">
        <v>239</v>
      </c>
    </row>
    <row r="182" spans="1:15" ht="60" x14ac:dyDescent="0.2">
      <c r="A182" s="2" t="s">
        <v>25</v>
      </c>
      <c r="B182" s="3" t="s">
        <v>224</v>
      </c>
      <c r="C182" s="3" t="s">
        <v>248</v>
      </c>
      <c r="D182" s="3" t="s">
        <v>566</v>
      </c>
      <c r="E182" s="3" t="s">
        <v>181</v>
      </c>
      <c r="F182" s="4">
        <v>20</v>
      </c>
      <c r="G182" s="5">
        <v>516</v>
      </c>
      <c r="H182" s="11">
        <f>G182*0.12</f>
        <v>61.919999999999995</v>
      </c>
      <c r="I182" s="10">
        <f>G182*0.18</f>
        <v>92.88</v>
      </c>
      <c r="J182" s="10">
        <f>G182+(G182*0.12)+(G182*0.18)</f>
        <v>670.8</v>
      </c>
      <c r="K182" s="10">
        <f t="shared" si="29"/>
        <v>737.88</v>
      </c>
      <c r="L182" s="6"/>
      <c r="M182" s="3" t="s">
        <v>225</v>
      </c>
      <c r="N182" s="6" t="s">
        <v>567</v>
      </c>
      <c r="O182" s="7" t="s">
        <v>249</v>
      </c>
    </row>
  </sheetData>
  <autoFilter ref="A3:O182"/>
  <mergeCells count="1">
    <mergeCell ref="A1:O1"/>
  </mergeCells>
  <pageMargins left="0.37" right="0.25" top="0.25" bottom="0.23" header="0.3" footer="0.3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цен 11-20.12.19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2019-12-21T16:18:22Z</dcterms:created>
  <dcterms:modified xsi:type="dcterms:W3CDTF">2019-12-26T07:51:32Z</dcterms:modified>
</cp:coreProperties>
</file>