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Hoja1" sheetId="3" r:id="rId1"/>
  </sheets>
  <definedNames>
    <definedName name="_xlnm._FilterDatabase" localSheetId="0" hidden="1">Hoja1!$A$3:$O$173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G118" i="3" l="1"/>
  <c r="H118" i="3"/>
  <c r="I118" i="3"/>
  <c r="J118" i="3" s="1"/>
  <c r="G124" i="3"/>
  <c r="H124" i="3"/>
  <c r="I124" i="3"/>
  <c r="J124" i="3" s="1"/>
  <c r="G92" i="3"/>
  <c r="H92" i="3"/>
  <c r="I92" i="3"/>
  <c r="J92" i="3" s="1"/>
  <c r="G74" i="3"/>
  <c r="H74" i="3"/>
  <c r="I74" i="3"/>
  <c r="J74" i="3" s="1"/>
  <c r="G75" i="3"/>
  <c r="H75" i="3"/>
  <c r="I75" i="3"/>
  <c r="J75" i="3" s="1"/>
  <c r="G137" i="3"/>
  <c r="H137" i="3"/>
  <c r="I137" i="3"/>
  <c r="J137" i="3" s="1"/>
  <c r="G138" i="3"/>
  <c r="H138" i="3"/>
  <c r="I138" i="3"/>
  <c r="J138" i="3" s="1"/>
  <c r="G139" i="3"/>
  <c r="H139" i="3"/>
  <c r="I139" i="3"/>
  <c r="J139" i="3" s="1"/>
  <c r="G116" i="3"/>
  <c r="H116" i="3"/>
  <c r="I116" i="3"/>
  <c r="J116" i="3" s="1"/>
  <c r="G140" i="3"/>
  <c r="H140" i="3"/>
  <c r="I140" i="3"/>
  <c r="J140" i="3" s="1"/>
  <c r="G141" i="3"/>
  <c r="H141" i="3"/>
  <c r="I141" i="3"/>
  <c r="J141" i="3" s="1"/>
  <c r="G142" i="3"/>
  <c r="H142" i="3"/>
  <c r="I142" i="3"/>
  <c r="J142" i="3" s="1"/>
  <c r="G30" i="3"/>
  <c r="H30" i="3"/>
  <c r="I30" i="3"/>
  <c r="J30" i="3" s="1"/>
  <c r="G104" i="3"/>
  <c r="H104" i="3"/>
  <c r="I104" i="3"/>
  <c r="J104" i="3" s="1"/>
  <c r="G105" i="3"/>
  <c r="H105" i="3"/>
  <c r="I105" i="3"/>
  <c r="J105" i="3" s="1"/>
  <c r="G106" i="3"/>
  <c r="H106" i="3"/>
  <c r="I106" i="3"/>
  <c r="J106" i="3" s="1"/>
  <c r="G91" i="3"/>
  <c r="H91" i="3"/>
  <c r="I91" i="3"/>
  <c r="J91" i="3" s="1"/>
  <c r="G169" i="3"/>
  <c r="H169" i="3"/>
  <c r="I169" i="3"/>
  <c r="J169" i="3" s="1"/>
  <c r="G8" i="3"/>
  <c r="H8" i="3"/>
  <c r="I8" i="3"/>
  <c r="J8" i="3" s="1"/>
  <c r="G93" i="3"/>
  <c r="H93" i="3"/>
  <c r="I93" i="3"/>
  <c r="J93" i="3" s="1"/>
  <c r="G31" i="3"/>
  <c r="H31" i="3"/>
  <c r="I31" i="3"/>
  <c r="J31" i="3" s="1"/>
  <c r="G143" i="3"/>
  <c r="H143" i="3"/>
  <c r="I143" i="3"/>
  <c r="J143" i="3" s="1"/>
  <c r="G144" i="3"/>
  <c r="H144" i="3"/>
  <c r="I144" i="3"/>
  <c r="J144" i="3" s="1"/>
  <c r="G145" i="3"/>
  <c r="H145" i="3"/>
  <c r="I145" i="3"/>
  <c r="J145" i="3" s="1"/>
  <c r="G18" i="3"/>
  <c r="H18" i="3"/>
  <c r="I18" i="3"/>
  <c r="J18" i="3" s="1"/>
  <c r="G32" i="3"/>
  <c r="H32" i="3"/>
  <c r="I32" i="3"/>
  <c r="J32" i="3" s="1"/>
  <c r="G24" i="3"/>
  <c r="H24" i="3"/>
  <c r="I24" i="3"/>
  <c r="J24" i="3" s="1"/>
  <c r="G40" i="3"/>
  <c r="H40" i="3"/>
  <c r="I40" i="3"/>
  <c r="J40" i="3" s="1"/>
  <c r="G168" i="3"/>
  <c r="H168" i="3"/>
  <c r="I168" i="3"/>
  <c r="J168" i="3" s="1"/>
  <c r="G94" i="3"/>
  <c r="H94" i="3"/>
  <c r="I94" i="3"/>
  <c r="J94" i="3" s="1"/>
  <c r="G49" i="3"/>
  <c r="H49" i="3"/>
  <c r="I49" i="3"/>
  <c r="J49" i="3" s="1"/>
  <c r="G33" i="3"/>
  <c r="H33" i="3"/>
  <c r="I33" i="3"/>
  <c r="J33" i="3" s="1"/>
  <c r="G146" i="3"/>
  <c r="H146" i="3"/>
  <c r="I146" i="3"/>
  <c r="J146" i="3" s="1"/>
  <c r="G147" i="3"/>
  <c r="H147" i="3"/>
  <c r="I147" i="3"/>
  <c r="J147" i="3" s="1"/>
  <c r="G148" i="3"/>
  <c r="H148" i="3"/>
  <c r="I148" i="3"/>
  <c r="J148" i="3" s="1"/>
  <c r="G65" i="3"/>
  <c r="H65" i="3"/>
  <c r="I65" i="3"/>
  <c r="J65" i="3" s="1"/>
  <c r="G170" i="3"/>
  <c r="H170" i="3"/>
  <c r="I170" i="3"/>
  <c r="J170" i="3" s="1"/>
  <c r="G45" i="3"/>
  <c r="H45" i="3"/>
  <c r="I45" i="3"/>
  <c r="J45" i="3" s="1"/>
  <c r="G41" i="3"/>
  <c r="H41" i="3"/>
  <c r="I41" i="3"/>
  <c r="J41" i="3" s="1"/>
  <c r="G149" i="3"/>
  <c r="H149" i="3"/>
  <c r="I149" i="3"/>
  <c r="J149" i="3" s="1"/>
  <c r="G150" i="3"/>
  <c r="H150" i="3"/>
  <c r="I150" i="3"/>
  <c r="J150" i="3" s="1"/>
  <c r="G151" i="3"/>
  <c r="H151" i="3"/>
  <c r="I151" i="3"/>
  <c r="J151" i="3" s="1"/>
  <c r="G34" i="3"/>
  <c r="H34" i="3"/>
  <c r="I34" i="3"/>
  <c r="J34" i="3" s="1"/>
  <c r="G25" i="3"/>
  <c r="H25" i="3"/>
  <c r="I25" i="3"/>
  <c r="J25" i="3" s="1"/>
  <c r="G26" i="3"/>
  <c r="H26" i="3"/>
  <c r="I26" i="3"/>
  <c r="J26" i="3" s="1"/>
  <c r="G152" i="3"/>
  <c r="H152" i="3"/>
  <c r="I152" i="3"/>
  <c r="J152" i="3" s="1"/>
  <c r="G153" i="3"/>
  <c r="H153" i="3"/>
  <c r="I153" i="3"/>
  <c r="J153" i="3" s="1"/>
  <c r="G154" i="3"/>
  <c r="H154" i="3"/>
  <c r="I154" i="3"/>
  <c r="J154" i="3" s="1"/>
  <c r="G42" i="3"/>
  <c r="H42" i="3"/>
  <c r="I42" i="3"/>
  <c r="J42" i="3" s="1"/>
  <c r="G46" i="3"/>
  <c r="H46" i="3"/>
  <c r="I46" i="3"/>
  <c r="J46" i="3" s="1"/>
  <c r="G35" i="3"/>
  <c r="H35" i="3"/>
  <c r="I35" i="3"/>
  <c r="J35" i="3" s="1"/>
  <c r="G36" i="3"/>
  <c r="H36" i="3"/>
  <c r="I36" i="3"/>
  <c r="J36" i="3" s="1"/>
  <c r="G19" i="3"/>
  <c r="H19" i="3"/>
  <c r="I19" i="3"/>
  <c r="J19" i="3" s="1"/>
  <c r="G27" i="3"/>
  <c r="H27" i="3"/>
  <c r="I27" i="3"/>
  <c r="J27" i="3" s="1"/>
  <c r="G4" i="3"/>
  <c r="H4" i="3"/>
  <c r="I4" i="3"/>
  <c r="J4" i="3" s="1"/>
  <c r="G43" i="3"/>
  <c r="H43" i="3"/>
  <c r="I43" i="3"/>
  <c r="J43" i="3" s="1"/>
  <c r="G37" i="3"/>
  <c r="H37" i="3"/>
  <c r="I37" i="3"/>
  <c r="J37" i="3" s="1"/>
  <c r="G28" i="3"/>
  <c r="H28" i="3"/>
  <c r="I28" i="3"/>
  <c r="J28" i="3" s="1"/>
  <c r="G62" i="3"/>
  <c r="H62" i="3"/>
  <c r="I62" i="3"/>
  <c r="J62" i="3" s="1"/>
  <c r="G66" i="3"/>
  <c r="H66" i="3"/>
  <c r="I66" i="3"/>
  <c r="J66" i="3" s="1"/>
  <c r="G29" i="3"/>
  <c r="H29" i="3"/>
  <c r="I29" i="3"/>
  <c r="J29" i="3" s="1"/>
  <c r="G171" i="3"/>
  <c r="H171" i="3"/>
  <c r="I171" i="3"/>
  <c r="J171" i="3" s="1"/>
  <c r="G5" i="3"/>
  <c r="H5" i="3"/>
  <c r="I5" i="3"/>
  <c r="J5" i="3" s="1"/>
  <c r="G44" i="3"/>
  <c r="H44" i="3"/>
  <c r="I44" i="3"/>
  <c r="J44" i="3" s="1"/>
  <c r="G63" i="3"/>
  <c r="H63" i="3"/>
  <c r="I63" i="3"/>
  <c r="J63" i="3" s="1"/>
  <c r="G6" i="3"/>
  <c r="H6" i="3"/>
  <c r="I6" i="3"/>
  <c r="J6" i="3" s="1"/>
  <c r="G125" i="3"/>
  <c r="H125" i="3"/>
  <c r="I125" i="3"/>
  <c r="J125" i="3" s="1"/>
  <c r="G172" i="3"/>
  <c r="H172" i="3"/>
  <c r="I172" i="3"/>
  <c r="J172" i="3" s="1"/>
  <c r="G47" i="3"/>
  <c r="H47" i="3"/>
  <c r="I47" i="3"/>
  <c r="J47" i="3" s="1"/>
  <c r="G48" i="3"/>
  <c r="H48" i="3"/>
  <c r="I48" i="3"/>
  <c r="J48" i="3" s="1"/>
  <c r="G173" i="3"/>
  <c r="H173" i="3"/>
  <c r="I173" i="3"/>
  <c r="J173" i="3" s="1"/>
  <c r="G114" i="3"/>
  <c r="H114" i="3"/>
  <c r="I114" i="3"/>
  <c r="J114" i="3" s="1"/>
  <c r="G7" i="3"/>
  <c r="H7" i="3"/>
  <c r="I7" i="3"/>
  <c r="J7" i="3" s="1"/>
  <c r="G126" i="3"/>
  <c r="H126" i="3"/>
  <c r="I126" i="3"/>
  <c r="J126" i="3" s="1"/>
  <c r="G127" i="3"/>
  <c r="H127" i="3"/>
  <c r="I127" i="3"/>
  <c r="J127" i="3" s="1"/>
  <c r="G107" i="3"/>
  <c r="H107" i="3"/>
  <c r="I107" i="3"/>
  <c r="J107" i="3" s="1"/>
  <c r="G128" i="3"/>
  <c r="H128" i="3"/>
  <c r="I128" i="3"/>
  <c r="J128" i="3" s="1"/>
  <c r="G129" i="3"/>
  <c r="H129" i="3"/>
  <c r="I129" i="3"/>
  <c r="J129" i="3" s="1"/>
  <c r="G130" i="3"/>
  <c r="H130" i="3"/>
  <c r="I130" i="3"/>
  <c r="J130" i="3" s="1"/>
  <c r="I15" i="3"/>
  <c r="J15" i="3"/>
  <c r="H15" i="3"/>
  <c r="G15" i="3"/>
  <c r="G11" i="3"/>
  <c r="H11" i="3"/>
  <c r="I11" i="3"/>
  <c r="J11" i="3"/>
  <c r="G56" i="3"/>
  <c r="H56" i="3"/>
  <c r="I56" i="3"/>
  <c r="J56" i="3"/>
  <c r="G64" i="3"/>
  <c r="H64" i="3"/>
  <c r="I64" i="3"/>
  <c r="J64" i="3"/>
  <c r="G155" i="3"/>
  <c r="H155" i="3"/>
  <c r="I155" i="3"/>
  <c r="J155" i="3"/>
  <c r="G156" i="3"/>
  <c r="H156" i="3"/>
  <c r="I156" i="3"/>
  <c r="J156" i="3"/>
  <c r="G70" i="3"/>
  <c r="H70" i="3"/>
  <c r="I70" i="3"/>
  <c r="J70" i="3"/>
  <c r="G165" i="3"/>
  <c r="H165" i="3"/>
  <c r="I165" i="3"/>
  <c r="J165" i="3"/>
  <c r="G21" i="3"/>
  <c r="H21" i="3"/>
  <c r="I21" i="3"/>
  <c r="J21" i="3"/>
  <c r="G57" i="3"/>
  <c r="H57" i="3"/>
  <c r="I57" i="3"/>
  <c r="J57" i="3"/>
  <c r="G12" i="3"/>
  <c r="H12" i="3"/>
  <c r="I12" i="3"/>
  <c r="J12" i="3"/>
  <c r="G119" i="3"/>
  <c r="H119" i="3"/>
  <c r="I119" i="3"/>
  <c r="J119" i="3"/>
  <c r="G95" i="3"/>
  <c r="H95" i="3"/>
  <c r="I95" i="3"/>
  <c r="J95" i="3"/>
  <c r="G157" i="3"/>
  <c r="H157" i="3"/>
  <c r="I157" i="3"/>
  <c r="J157" i="3"/>
  <c r="G158" i="3"/>
  <c r="H158" i="3"/>
  <c r="I158" i="3"/>
  <c r="J158" i="3"/>
  <c r="G84" i="3"/>
  <c r="H84" i="3"/>
  <c r="I84" i="3"/>
  <c r="J84" i="3"/>
  <c r="G121" i="3"/>
  <c r="H121" i="3"/>
  <c r="I121" i="3"/>
  <c r="J121" i="3"/>
  <c r="G161" i="3"/>
  <c r="H161" i="3"/>
  <c r="I161" i="3"/>
  <c r="J161" i="3"/>
  <c r="G71" i="3"/>
  <c r="H71" i="3"/>
  <c r="I71" i="3"/>
  <c r="J71" i="3"/>
  <c r="G22" i="3"/>
  <c r="H22" i="3"/>
  <c r="I22" i="3"/>
  <c r="J22" i="3"/>
  <c r="G58" i="3"/>
  <c r="H58" i="3"/>
  <c r="I58" i="3"/>
  <c r="J58" i="3"/>
  <c r="G59" i="3"/>
  <c r="H59" i="3"/>
  <c r="I59" i="3"/>
  <c r="J59" i="3"/>
  <c r="G159" i="3"/>
  <c r="H159" i="3"/>
  <c r="I159" i="3"/>
  <c r="J159" i="3"/>
  <c r="G160" i="3"/>
  <c r="H160" i="3"/>
  <c r="I160" i="3"/>
  <c r="J160" i="3"/>
  <c r="G38" i="3"/>
  <c r="H38" i="3"/>
  <c r="I38" i="3"/>
  <c r="J38" i="3"/>
  <c r="G120" i="3"/>
  <c r="H120" i="3"/>
  <c r="I120" i="3"/>
  <c r="J120" i="3"/>
  <c r="G162" i="3"/>
  <c r="H162" i="3"/>
  <c r="I162" i="3"/>
  <c r="J162" i="3"/>
  <c r="G112" i="3"/>
  <c r="H112" i="3"/>
  <c r="I112" i="3"/>
  <c r="J112" i="3"/>
  <c r="G85" i="3"/>
  <c r="H85" i="3"/>
  <c r="I85" i="3"/>
  <c r="J85" i="3"/>
  <c r="G117" i="3"/>
  <c r="H117" i="3"/>
  <c r="I117" i="3"/>
  <c r="J117" i="3"/>
  <c r="G122" i="3"/>
  <c r="H122" i="3"/>
  <c r="I122" i="3"/>
  <c r="J122" i="3"/>
  <c r="G163" i="3"/>
  <c r="H163" i="3"/>
  <c r="I163" i="3"/>
  <c r="J163" i="3"/>
  <c r="G72" i="3"/>
  <c r="H72" i="3"/>
  <c r="I72" i="3"/>
  <c r="J72" i="3"/>
  <c r="G73" i="3"/>
  <c r="H73" i="3"/>
  <c r="I73" i="3"/>
  <c r="J73" i="3"/>
  <c r="G108" i="3"/>
  <c r="H108" i="3"/>
  <c r="I108" i="3"/>
  <c r="J108" i="3"/>
  <c r="G14" i="3"/>
  <c r="H14" i="3"/>
  <c r="I14" i="3"/>
  <c r="J14" i="3"/>
  <c r="G131" i="3"/>
  <c r="H131" i="3"/>
  <c r="I131" i="3"/>
  <c r="J131" i="3"/>
  <c r="G132" i="3"/>
  <c r="H132" i="3"/>
  <c r="I132" i="3"/>
  <c r="J132" i="3"/>
  <c r="G133" i="3"/>
  <c r="H133" i="3"/>
  <c r="I133" i="3"/>
  <c r="J133" i="3"/>
  <c r="G115" i="3"/>
  <c r="H115" i="3"/>
  <c r="I115" i="3"/>
  <c r="J115" i="3"/>
  <c r="G101" i="3"/>
  <c r="H101" i="3"/>
  <c r="I101" i="3"/>
  <c r="J101" i="3"/>
  <c r="G102" i="3"/>
  <c r="H102" i="3"/>
  <c r="I102" i="3"/>
  <c r="J102" i="3"/>
  <c r="G103" i="3"/>
  <c r="H103" i="3"/>
  <c r="I103" i="3"/>
  <c r="J103" i="3"/>
  <c r="G39" i="3"/>
  <c r="H39" i="3"/>
  <c r="I39" i="3"/>
  <c r="J39" i="3"/>
  <c r="G123" i="3"/>
  <c r="H123" i="3"/>
  <c r="I123" i="3"/>
  <c r="J123" i="3"/>
  <c r="G86" i="3"/>
  <c r="H86" i="3"/>
  <c r="I86" i="3"/>
  <c r="J86" i="3"/>
  <c r="G113" i="3"/>
  <c r="H113" i="3"/>
  <c r="I113" i="3"/>
  <c r="J113" i="3"/>
  <c r="G134" i="3"/>
  <c r="H134" i="3"/>
  <c r="I134" i="3"/>
  <c r="J134" i="3"/>
  <c r="G135" i="3"/>
  <c r="H135" i="3"/>
  <c r="I135" i="3"/>
  <c r="J135" i="3"/>
  <c r="G136" i="3"/>
  <c r="H136" i="3"/>
  <c r="I136" i="3"/>
  <c r="J136" i="3"/>
  <c r="G17" i="3"/>
  <c r="H17" i="3"/>
  <c r="I17" i="3"/>
  <c r="J17" i="3"/>
  <c r="I10" i="3"/>
  <c r="J10" i="3"/>
  <c r="H10" i="3"/>
  <c r="G10" i="3"/>
  <c r="G68" i="3"/>
  <c r="H68" i="3"/>
  <c r="I68" i="3"/>
  <c r="J68" i="3"/>
  <c r="G87" i="3"/>
  <c r="H87" i="3"/>
  <c r="I87" i="3"/>
  <c r="J87" i="3"/>
  <c r="G110" i="3"/>
  <c r="H110" i="3"/>
  <c r="I110" i="3"/>
  <c r="J110" i="3"/>
  <c r="G13" i="3"/>
  <c r="H13" i="3"/>
  <c r="I13" i="3"/>
  <c r="J13" i="3"/>
  <c r="G88" i="3"/>
  <c r="H88" i="3"/>
  <c r="I88" i="3"/>
  <c r="J88" i="3"/>
  <c r="G89" i="3"/>
  <c r="H89" i="3"/>
  <c r="I89" i="3"/>
  <c r="J89" i="3"/>
  <c r="G111" i="3"/>
  <c r="H111" i="3"/>
  <c r="I111" i="3"/>
  <c r="J111" i="3"/>
  <c r="G69" i="3"/>
  <c r="H69" i="3"/>
  <c r="I69" i="3"/>
  <c r="J69" i="3"/>
  <c r="G96" i="3"/>
  <c r="H96" i="3"/>
  <c r="I96" i="3"/>
  <c r="J96" i="3"/>
  <c r="G61" i="3"/>
  <c r="H61" i="3"/>
  <c r="I61" i="3"/>
  <c r="J61" i="3"/>
  <c r="G50" i="3"/>
  <c r="H50" i="3"/>
  <c r="I50" i="3"/>
  <c r="J50" i="3"/>
  <c r="G97" i="3"/>
  <c r="H97" i="3"/>
  <c r="I97" i="3"/>
  <c r="J97" i="3"/>
  <c r="G51" i="3"/>
  <c r="H51" i="3"/>
  <c r="I51" i="3"/>
  <c r="J51" i="3"/>
  <c r="G9" i="3"/>
  <c r="H9" i="3"/>
  <c r="I9" i="3"/>
  <c r="J9" i="3"/>
  <c r="G16" i="3"/>
  <c r="H16" i="3"/>
  <c r="I16" i="3"/>
  <c r="J16" i="3"/>
  <c r="G52" i="3"/>
  <c r="H52" i="3"/>
  <c r="I52" i="3"/>
  <c r="J52" i="3"/>
  <c r="G98" i="3"/>
  <c r="H98" i="3"/>
  <c r="I98" i="3"/>
  <c r="J98" i="3"/>
  <c r="G99" i="3"/>
  <c r="H99" i="3"/>
  <c r="I99" i="3"/>
  <c r="J99" i="3"/>
  <c r="G76" i="3"/>
  <c r="H76" i="3"/>
  <c r="I76" i="3"/>
  <c r="J76" i="3"/>
  <c r="G53" i="3"/>
  <c r="H53" i="3"/>
  <c r="I53" i="3"/>
  <c r="J53" i="3"/>
  <c r="G100" i="3"/>
  <c r="H100" i="3"/>
  <c r="I100" i="3"/>
  <c r="J100" i="3"/>
  <c r="G77" i="3"/>
  <c r="H77" i="3"/>
  <c r="I77" i="3"/>
  <c r="J77" i="3"/>
  <c r="G54" i="3"/>
  <c r="H54" i="3"/>
  <c r="I54" i="3"/>
  <c r="J54" i="3"/>
  <c r="G78" i="3"/>
  <c r="H78" i="3"/>
  <c r="I78" i="3"/>
  <c r="J78" i="3"/>
  <c r="G90" i="3"/>
  <c r="H90" i="3"/>
  <c r="I90" i="3"/>
  <c r="J90" i="3"/>
  <c r="G109" i="3"/>
  <c r="H109" i="3"/>
  <c r="I109" i="3"/>
  <c r="J109" i="3"/>
  <c r="G79" i="3"/>
  <c r="H79" i="3"/>
  <c r="I79" i="3"/>
  <c r="J79" i="3"/>
  <c r="G60" i="3"/>
  <c r="H60" i="3"/>
  <c r="I60" i="3"/>
  <c r="J60" i="3"/>
  <c r="G23" i="3"/>
  <c r="H23" i="3"/>
  <c r="I23" i="3"/>
  <c r="J23" i="3"/>
  <c r="G164" i="3"/>
  <c r="H164" i="3"/>
  <c r="I164" i="3"/>
  <c r="J164" i="3"/>
  <c r="G80" i="3"/>
  <c r="H80" i="3"/>
  <c r="I80" i="3"/>
  <c r="J80" i="3"/>
  <c r="G166" i="3"/>
  <c r="H166" i="3"/>
  <c r="I166" i="3"/>
  <c r="J166" i="3"/>
  <c r="G167" i="3"/>
  <c r="H167" i="3"/>
  <c r="I167" i="3"/>
  <c r="J167" i="3"/>
  <c r="G81" i="3"/>
  <c r="H81" i="3"/>
  <c r="I81" i="3"/>
  <c r="J81" i="3"/>
  <c r="G82" i="3"/>
  <c r="H82" i="3"/>
  <c r="I82" i="3"/>
  <c r="J82" i="3"/>
  <c r="G55" i="3"/>
  <c r="H55" i="3"/>
  <c r="I55" i="3"/>
  <c r="J55" i="3"/>
  <c r="G83" i="3"/>
  <c r="H83" i="3"/>
  <c r="I83" i="3"/>
  <c r="J83" i="3"/>
  <c r="G20" i="3"/>
  <c r="H20" i="3"/>
  <c r="I20" i="3"/>
  <c r="J20" i="3"/>
  <c r="I67" i="3"/>
  <c r="J67" i="3"/>
  <c r="H67" i="3"/>
  <c r="G67" i="3"/>
</calcChain>
</file>

<file path=xl/sharedStrings.xml><?xml version="1.0" encoding="utf-8"?>
<sst xmlns="http://schemas.openxmlformats.org/spreadsheetml/2006/main" count="1370" uniqueCount="625">
  <si>
    <t>лиофилизат для приготовления раствора для внутривенного введения, 1500 МЕ, флаконы, 1 шт.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коробки картонные</t>
  </si>
  <si>
    <t>лиофилизат для приготовления раствора для внутривенного введения, 1000 МЕ, флаконы, 1 шт.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коробки картонные</t>
  </si>
  <si>
    <t>лиофилизат для приготовления раствора для внутривенного введения, 250 МЕ, флаконы, 1 шт.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коробки картонные</t>
  </si>
  <si>
    <t>лиофилизат для приготовления раствора для внутривенного введения, 500 МЕ, флаконы, 1 шт.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коробки картонные</t>
  </si>
  <si>
    <t>лиофилизат для приготовления раствора для внутривенного введения, ~, (1) - флакон, 1 шт.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пачка картонная</t>
  </si>
  <si>
    <t>лиофилизат для приготовления раствора для подкожного введения, 7.5 мг, 10.600 мг шприц, 0 шт. в комплекте: лиофилизат для приготовления раствора для подкожного введения (шприц Б), игла инъекционная -1 шт., растворитель (шприц А), поршень для шприца Б -1шт. / пачка картонная</t>
  </si>
  <si>
    <t>лиофилизат для приготовления раствора для подкожного введения, 45 мг, 59.200 мг шприц, 0 шт. в комплекте: лиофилизат для приготовления раствора для подкожного введения (шприц Б), игла инъекционная -1 шт., растворитель (шприц А), поршень для шприца Б -1шт. / пачка картонная</t>
  </si>
  <si>
    <t>лиофилизат для приготовления раствора для подкожного введения, 22.5 мг, 29.200 мг шприц, 0 шт. в комплекте: лиофилизат для приготовления раствора для подкожного введения (шприц Б), игла инъекционная -1 шт., растворитель (шприц А), поршень для шприца Б -1шт. / пачка картонная</t>
  </si>
  <si>
    <t>Общество с ограниченной ответственностью "БиоИнтегратор" (ООО "БиоИнтегратор") - Россия;Пр.,Перв.Уп.-Акционерное общество "МираксБиоФарма" 
(АО "МираксБиоФарма") - Россия;Втор.Уп.-Общество с ограниченной ответственностью "БиоИнтегратор" (ООО "БиоИнтегратор") - Россия;Вып.к.-Акционерное общество "Исследовательский Институт Химического Разнообразий" (АО "ИИХР") - Россия.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</si>
  <si>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</si>
  <si>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</si>
  <si>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</si>
  <si>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</si>
  <si>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</si>
  <si>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</si>
  <si>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</si>
  <si>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</si>
  <si>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</si>
  <si>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</si>
  <si>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</si>
  <si>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Алендроновая кислота</t>
  </si>
  <si>
    <t>ЛСР-009874/09</t>
  </si>
  <si>
    <t>4606486006275</t>
  </si>
  <si>
    <t>ОАО "Красфарма" - Россия</t>
  </si>
  <si>
    <t>Амлодипин</t>
  </si>
  <si>
    <t>ОАО "Гедеон Рихтер" - Венгрия</t>
  </si>
  <si>
    <t>Амоксициллин</t>
  </si>
  <si>
    <t>Ампициллин</t>
  </si>
  <si>
    <t>Р N000068/04</t>
  </si>
  <si>
    <t>4602565017514</t>
  </si>
  <si>
    <t>4602565017552</t>
  </si>
  <si>
    <t>4602565017507</t>
  </si>
  <si>
    <t>Анастрозол</t>
  </si>
  <si>
    <t>Аторвастатин</t>
  </si>
  <si>
    <t>Ацетилсалициловая кислота</t>
  </si>
  <si>
    <t>АСК-кардио</t>
  </si>
  <si>
    <t>ЛС-002367</t>
  </si>
  <si>
    <t>Бикалутамид</t>
  </si>
  <si>
    <t>Калумид</t>
  </si>
  <si>
    <t>ЛСР-006592/08</t>
  </si>
  <si>
    <t>5997001361573</t>
  </si>
  <si>
    <t>ЛС-000199</t>
  </si>
  <si>
    <t>5997001360521</t>
  </si>
  <si>
    <t>Будесонид</t>
  </si>
  <si>
    <t>АстраЗенека АБ - Швеция</t>
  </si>
  <si>
    <t>Пульмикорт турбухалер</t>
  </si>
  <si>
    <t>П N013849/01</t>
  </si>
  <si>
    <t>Бупивакаин</t>
  </si>
  <si>
    <t>Маркаин</t>
  </si>
  <si>
    <t>П N014085/01</t>
  </si>
  <si>
    <t>7321838750633</t>
  </si>
  <si>
    <t>Ванкомицин</t>
  </si>
  <si>
    <t>Ганцикловир</t>
  </si>
  <si>
    <t>Декстроза</t>
  </si>
  <si>
    <t>Глюкоза</t>
  </si>
  <si>
    <t>ООО "Гематек" - Россия</t>
  </si>
  <si>
    <t>П N013147/01-2001</t>
  </si>
  <si>
    <t>4810368005144</t>
  </si>
  <si>
    <t>4810368005045</t>
  </si>
  <si>
    <t>4810368005038</t>
  </si>
  <si>
    <t>4810368005175</t>
  </si>
  <si>
    <t>Дротаверин</t>
  </si>
  <si>
    <t>Дротаверин МС</t>
  </si>
  <si>
    <t>Р N001563/01-2002</t>
  </si>
  <si>
    <t>4603182002150</t>
  </si>
  <si>
    <t>Ибупрофен</t>
  </si>
  <si>
    <t>П N015339/01</t>
  </si>
  <si>
    <t>4810133006345</t>
  </si>
  <si>
    <t>Нурофен Экспресс</t>
  </si>
  <si>
    <t>Изосорбида мононитрат</t>
  </si>
  <si>
    <t>Моносан</t>
  </si>
  <si>
    <t>П N015292/01</t>
  </si>
  <si>
    <t>8595026403338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</si>
  <si>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</si>
  <si>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</si>
  <si>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</si>
  <si>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Калия и магния аспарагинат</t>
  </si>
  <si>
    <t>Аспаркам</t>
  </si>
  <si>
    <t>ЛС-002460</t>
  </si>
  <si>
    <t>Интерферон бета-1a</t>
  </si>
  <si>
    <t>4603182002099</t>
  </si>
  <si>
    <t>Кальция глюконат</t>
  </si>
  <si>
    <t>Р N003414/01</t>
  </si>
  <si>
    <t>4603182000231</t>
  </si>
  <si>
    <t>Кетопрофен</t>
  </si>
  <si>
    <t>Кларитромицин</t>
  </si>
  <si>
    <t>Ксилометазолин</t>
  </si>
  <si>
    <t>ООО "Славянская аптека" - Россия</t>
  </si>
  <si>
    <t>ЛС-001208</t>
  </si>
  <si>
    <t>Лоратадин</t>
  </si>
  <si>
    <t>Магния сульфат</t>
  </si>
  <si>
    <t>Метотрексат</t>
  </si>
  <si>
    <t>Методжект</t>
  </si>
  <si>
    <t>Натрия хлорид</t>
  </si>
  <si>
    <t>П N013148/01-2001</t>
  </si>
  <si>
    <t>4810368005076</t>
  </si>
  <si>
    <t>Р N003832/01</t>
  </si>
  <si>
    <t>Невирапин</t>
  </si>
  <si>
    <t>Омепразол</t>
  </si>
  <si>
    <t>Р N002773/01</t>
  </si>
  <si>
    <t>4606486004202</t>
  </si>
  <si>
    <t>Парацетамол</t>
  </si>
  <si>
    <t>Пропафенон</t>
  </si>
  <si>
    <t>Пропанорм</t>
  </si>
  <si>
    <t>ЛС-001169</t>
  </si>
  <si>
    <t>8595026441354</t>
  </si>
  <si>
    <t>8595026442351</t>
  </si>
  <si>
    <t>Пропранолол</t>
  </si>
  <si>
    <t>Р N003958/01</t>
  </si>
  <si>
    <t>Рисперидон</t>
  </si>
  <si>
    <t>Рисполюкс</t>
  </si>
  <si>
    <t>ЛСР-007905/08</t>
  </si>
  <si>
    <t>3838957014491</t>
  </si>
  <si>
    <t>3838957014477</t>
  </si>
  <si>
    <t>3838957014484</t>
  </si>
  <si>
    <t>9002260019113</t>
  </si>
  <si>
    <t>Тобрамицин</t>
  </si>
  <si>
    <t>Топирамат</t>
  </si>
  <si>
    <t>Тропикамид</t>
  </si>
  <si>
    <t>Флуконазол</t>
  </si>
  <si>
    <t>Цефтриаксон</t>
  </si>
  <si>
    <t>Цефотаксим</t>
  </si>
  <si>
    <t>Р N002159/01</t>
  </si>
  <si>
    <t>Этилметилгидроксипиридина сукцинат</t>
  </si>
  <si>
    <t>Ридонекс</t>
  </si>
  <si>
    <t>ЛСР-007744/09</t>
  </si>
  <si>
    <t>5997001362211</t>
  </si>
  <si>
    <t>5997001362228</t>
  </si>
  <si>
    <t>Амброксол</t>
  </si>
  <si>
    <t>Лейпрорелин</t>
  </si>
  <si>
    <t>Элигард</t>
  </si>
  <si>
    <t>ЛСР-006156/09</t>
  </si>
  <si>
    <t>П N014560/01</t>
  </si>
  <si>
    <t>Р N002018/01</t>
  </si>
  <si>
    <t>ЛСР-003622/10</t>
  </si>
  <si>
    <t>Хиконцил</t>
  </si>
  <si>
    <t>П N014216/02</t>
  </si>
  <si>
    <t>3838989505608</t>
  </si>
  <si>
    <t>3838989505615</t>
  </si>
  <si>
    <t>ООО "Технология лекарств" - Россия</t>
  </si>
  <si>
    <t>4603182002181</t>
  </si>
  <si>
    <t>4810368005137</t>
  </si>
  <si>
    <t>ООО "Изварино Фарма" - Россия</t>
  </si>
  <si>
    <t>СинноВекс</t>
  </si>
  <si>
    <t>ЛСР-009100/10</t>
  </si>
  <si>
    <t>4630011000018</t>
  </si>
  <si>
    <t>Анастрозол Каби</t>
  </si>
  <si>
    <t>ЛП-001135</t>
  </si>
  <si>
    <t>8901038061822</t>
  </si>
  <si>
    <t>8901038061839</t>
  </si>
  <si>
    <t>8901038061846</t>
  </si>
  <si>
    <t>ЛП-002002</t>
  </si>
  <si>
    <t>Гадопентетовая кислота</t>
  </si>
  <si>
    <t>4810368005823</t>
  </si>
  <si>
    <t>4810368005236</t>
  </si>
  <si>
    <t>ООО "Джодас Экспоим" - Россия;Пр.,Перв.Уп.,Втор.Уп.,Вып.к.-Джодас Экспоим Пвт. Лтд. - Индия.</t>
  </si>
  <si>
    <t>АО "Рафарма" - Россия</t>
  </si>
  <si>
    <t>P N002159/01</t>
  </si>
  <si>
    <t>ЛП-002239</t>
  </si>
  <si>
    <t>4603182002365</t>
  </si>
  <si>
    <t>4603182002587</t>
  </si>
  <si>
    <t>ООО "Гротекс" - Россия</t>
  </si>
  <si>
    <t>Октоког альфа</t>
  </si>
  <si>
    <t>Адвейт</t>
  </si>
  <si>
    <t>ЛП-002447</t>
  </si>
  <si>
    <t>4610006200104</t>
  </si>
  <si>
    <t>4610006200111</t>
  </si>
  <si>
    <t>4610006202184</t>
  </si>
  <si>
    <t>4610006202177</t>
  </si>
  <si>
    <t>4610006200173</t>
  </si>
  <si>
    <t>4610006200166</t>
  </si>
  <si>
    <t>4610006202146</t>
  </si>
  <si>
    <t>4610006202139</t>
  </si>
  <si>
    <t>Эрлотиниб</t>
  </si>
  <si>
    <t>Тарцева</t>
  </si>
  <si>
    <t>ЛС-001443</t>
  </si>
  <si>
    <t>Тоби Подхалер</t>
  </si>
  <si>
    <t>ЛП-001590</t>
  </si>
  <si>
    <t>ЛС-000996</t>
  </si>
  <si>
    <t>Финголимод</t>
  </si>
  <si>
    <t>Несклер</t>
  </si>
  <si>
    <t>ЛП-002720</t>
  </si>
  <si>
    <t>4627082590098</t>
  </si>
  <si>
    <t>B05CB01</t>
  </si>
  <si>
    <t>B05BA03</t>
  </si>
  <si>
    <t>C10AA05</t>
  </si>
  <si>
    <t>N03AX11</t>
  </si>
  <si>
    <t>ЛП-003126</t>
  </si>
  <si>
    <t>4660007811144</t>
  </si>
  <si>
    <t>N05AX08</t>
  </si>
  <si>
    <t>M01AE01</t>
  </si>
  <si>
    <t>N02BE01</t>
  </si>
  <si>
    <t>L01XE03</t>
  </si>
  <si>
    <t>J01FA09</t>
  </si>
  <si>
    <t>R05CB06</t>
  </si>
  <si>
    <t>R01AA07</t>
  </si>
  <si>
    <t>Факторы свертывания крови II, VII, IX и X в комбинации [Протромбиновый комплекс]</t>
  </si>
  <si>
    <t>Протромплекс 600</t>
  </si>
  <si>
    <t>ЛСР-010486/08</t>
  </si>
  <si>
    <t>B02BD01</t>
  </si>
  <si>
    <t>A12AA03</t>
  </si>
  <si>
    <t xml:space="preserve">A12CX  </t>
  </si>
  <si>
    <t>Топирамат-ТЛ</t>
  </si>
  <si>
    <t>ЛП-003373</t>
  </si>
  <si>
    <t>4610006203990</t>
  </si>
  <si>
    <t>4610006203938</t>
  </si>
  <si>
    <t>4610006203907</t>
  </si>
  <si>
    <t>4610006204010</t>
  </si>
  <si>
    <t>4610006204003</t>
  </si>
  <si>
    <t>4610006203914</t>
  </si>
  <si>
    <t>4610006203983</t>
  </si>
  <si>
    <t>4610006203921</t>
  </si>
  <si>
    <t>J01DD04</t>
  </si>
  <si>
    <t>B01AC06</t>
  </si>
  <si>
    <t>C07AA05</t>
  </si>
  <si>
    <t>J02AC01</t>
  </si>
  <si>
    <t>R06AX13</t>
  </si>
  <si>
    <t>A03AD02</t>
  </si>
  <si>
    <t>C08CA01</t>
  </si>
  <si>
    <t>M01AE03</t>
  </si>
  <si>
    <t>ЛП-003315</t>
  </si>
  <si>
    <t>R03BA02</t>
  </si>
  <si>
    <t>L01BA01</t>
  </si>
  <si>
    <t>A02BC01</t>
  </si>
  <si>
    <t>капли назальные, 0.1%, 10 мл флакон-капельницы, 1 шт. ~ / пачки картонные</t>
  </si>
  <si>
    <t>капли назальные, 0.05%, 10 мл флакон-капельницы, 1 шт. ~ / пачки картонные</t>
  </si>
  <si>
    <t>таблетки, 10 мг, (10) - упаковки ячейковые контурные, 3 шт. ~ / пачки картонные</t>
  </si>
  <si>
    <t>таблетки, 10 мг, (10) - упаковки ячейковые контурные, 1 шт. ~ / пачки картонные</t>
  </si>
  <si>
    <t>J01DD01</t>
  </si>
  <si>
    <t xml:space="preserve">N07XX  </t>
  </si>
  <si>
    <t>ЗАО "Канонфарма продакшн" -  Россия</t>
  </si>
  <si>
    <t>ПРО.МЕД.ЦС  Прага а.о. - Чешская Республика</t>
  </si>
  <si>
    <t>таблетки, 200 мг, (10) - упаковки ячейковые контурные, 3 шт. ~ / пачки картонные</t>
  </si>
  <si>
    <t>раствор для внутримышечного введения, , 1 мл (1) - ампулы, 10 шт. ~ / пачки картонные</t>
  </si>
  <si>
    <t>ЛП-003446</t>
  </si>
  <si>
    <t>4605699000599</t>
  </si>
  <si>
    <t>J06BB12</t>
  </si>
  <si>
    <t>раствор для внутримышечного введения, , 2 мл (2) - ампулы, 10 шт. ~ / пачки картонные</t>
  </si>
  <si>
    <t>4605699000605</t>
  </si>
  <si>
    <t>таблетки, 10 мг, (10) - упаковки ячейковые контурные, 5 шт. ~ / пачки картонные</t>
  </si>
  <si>
    <t>таблетки, 40 мг, (10) - упаковки ячейковые контурные, 5 шт. ~ / пачки картонные</t>
  </si>
  <si>
    <t>J01CA01</t>
  </si>
  <si>
    <t>J01CA04</t>
  </si>
  <si>
    <t>B05XA05</t>
  </si>
  <si>
    <t>L03AB07</t>
  </si>
  <si>
    <t>Общество с ограниченной ответственностью "СИА Активные Фармацевтические Субстанции" (ООО "СИА АФС") - Россия;Пр.,Перв.Уп.,Втор.Уп.,Вып.к.-СиннаГен Ко. - Иран.</t>
  </si>
  <si>
    <t>таблетки, 5 мг, (10) - упаковки ячейковые контурные, 5 шт. ~ / пачки картонные</t>
  </si>
  <si>
    <t>B02BD02</t>
  </si>
  <si>
    <t>M05BA04</t>
  </si>
  <si>
    <t>лиофилизат для приготовления раствора для инфузий, 500 мг, флаконы, 1 шт. ~ / пачки картонные</t>
  </si>
  <si>
    <t>J05AB06</t>
  </si>
  <si>
    <t>таблетки, 70 мг, (2) - упаковки ячейковые контурные, 2 шт. ~ / пачки картонные</t>
  </si>
  <si>
    <t>4607098451279</t>
  </si>
  <si>
    <t>L02AE02</t>
  </si>
  <si>
    <t>4607098451262</t>
  </si>
  <si>
    <t>4607098451286</t>
  </si>
  <si>
    <t>таблетки покрытые кишечнорастворимой оболочкой, 100 мг, (10) - упаковки ячейковые контурные, 3 шт. ~ / пачки картонные</t>
  </si>
  <si>
    <t>J01XA01</t>
  </si>
  <si>
    <t>N01BB01</t>
  </si>
  <si>
    <t>капсулы, 150 мг, (1) - упаковки ячейковые контурные, 1 шт. ~ / пачки картонные</t>
  </si>
  <si>
    <t>C01BC03</t>
  </si>
  <si>
    <t>таблетки, 40 мг, (10) - упаковки ячейковые контурные, 2 шт. ~ / пачки картонные</t>
  </si>
  <si>
    <t>таблетки, 10 мг, (10) - упаковки ячейковые контурные, 2 шт. ~ / пачки картонные</t>
  </si>
  <si>
    <t>капсулы, 50 мг, (7) - упаковки ячейковые контурные, 1 шт. ~ / пачки картонные</t>
  </si>
  <si>
    <t>порошок для приготовления раствора для внутривенного и внутримышечного введения, 1 г, флаконы, 50 шт. ~ / коробки картонные (для стационаров)</t>
  </si>
  <si>
    <t>таблетки, 40 мг, 10 шт. упаковки ячейковые контурные, 2 шт. ~ / пачки картонные</t>
  </si>
  <si>
    <t>таблетки, 200 мг, (10) - упаковки ячейковые контурные, 6 шт. ~ / пачки картонные</t>
  </si>
  <si>
    <t>таблетки покрытые пленочной оболочкой, 100 мг, (10) - блистеры, 3 шт. ~ / пачки картонные</t>
  </si>
  <si>
    <t>капсулы, 150 мг, (1) - упаковки ячейковые контурные, 2 шт. ~ / пачки картонные</t>
  </si>
  <si>
    <t>таблетки, покрытые пленочной оболочкой, 150 мг, (10) - блистеры, 5 шт. ~ / пачки картонные</t>
  </si>
  <si>
    <t>ЛП-003423</t>
  </si>
  <si>
    <t>4603182002402</t>
  </si>
  <si>
    <t>4603182002396</t>
  </si>
  <si>
    <t>Республиканское Унитарное Производственное Предприятие "Белмедпрепараты"(РУП "Белмедпрепараты") - Республика Беларусь</t>
  </si>
  <si>
    <t>J05AG01</t>
  </si>
  <si>
    <t>4603182002624</t>
  </si>
  <si>
    <t>раствор для внутривенного и внутримышечного введения, 50 мг/мл, 2 мл ампулы, 10 шт. ~ / пачки картонные</t>
  </si>
  <si>
    <t>раствор для внутривенного и внутримышечного введения, 50 мг/мл, 2 мл ампулы, 5 шт. ~ / пачки картонные</t>
  </si>
  <si>
    <t>Челябинская областная станция переливания крови ГБУЗ - Россия</t>
  </si>
  <si>
    <t>таблетки, ~, (10) - упаковки ячейковые контурные, 5 шт. ~ / пачки картонные</t>
  </si>
  <si>
    <t>ЛП-003063</t>
  </si>
  <si>
    <t>4603182002617</t>
  </si>
  <si>
    <t>Акционерное общество "Р-Фарм" (АО "Р-Фарм") - Россия</t>
  </si>
  <si>
    <t>L02BB03</t>
  </si>
  <si>
    <t>капсулы, 20 мг, 15 шт. упаковки ячейковые контурные, 2 шт. ~ / пачки картонные</t>
  </si>
  <si>
    <t>C01DA14</t>
  </si>
  <si>
    <t>таблетки покрытые пленочной оболочкой, 150 мг, (10) - блистеры, 3 шт. ~ / пачки картонные</t>
  </si>
  <si>
    <t>4650081980010</t>
  </si>
  <si>
    <t>таблетки покрытые кишечнорастворимой оболочкой, 100 мг, (10) - упаковки ячейковые контурные, 6 шт. ~ / пачки картонные</t>
  </si>
  <si>
    <t>4603182002068</t>
  </si>
  <si>
    <t>таблетки покрытые кишечнорастворимой оболочкой, 100 мг, (10) - упаковки ячейковые контурные, 10 шт. ~ / пачки картонные</t>
  </si>
  <si>
    <t>4603182002204</t>
  </si>
  <si>
    <t>4603182002815</t>
  </si>
  <si>
    <t>раствор для инфузий, 0.9%, 250 мл флакон, 1 шт. ~ / пакет полимерный</t>
  </si>
  <si>
    <t>4607092930817</t>
  </si>
  <si>
    <t>раствор для инфузий, 0.9%, 500 мл флакон, 1 шт. ~ / пакет полимерный</t>
  </si>
  <si>
    <t>4607092930831</t>
  </si>
  <si>
    <t>ЛП-002351</t>
  </si>
  <si>
    <t>капли назальные, 0.1%, 15 мл флакон-капельницы, 1 шт. ~ / пачки картонные</t>
  </si>
  <si>
    <t>капли назальные, 0.05%, 15 мл флакон-капельницы, 1 шт. ~ / пачки картонные</t>
  </si>
  <si>
    <t>4650081980171</t>
  </si>
  <si>
    <t>4650081980164</t>
  </si>
  <si>
    <t>4650081980188</t>
  </si>
  <si>
    <t>4650081980195</t>
  </si>
  <si>
    <t>таблетки, 0.5 г, (10) - упаковки ячейковые контурные, 2 шт. ~ / пачки картонные</t>
  </si>
  <si>
    <t>Р N002676/01</t>
  </si>
  <si>
    <t>Закрытое акционерное общество "Канонфарма продакшн" (ЗАО "Канонфарма продакшн") - Россия</t>
  </si>
  <si>
    <t>Открытое акционерное общество "Акционерное Курганское общество медицинских препаратов и изделий "Синтез" (ОАО "Синтез") - Россия</t>
  </si>
  <si>
    <t>порошок для приготовления раствора для внутривенного и внутримышечного введения, 0.5 г, флаконы, 50 шт. ~ / коробки картонные (для стационаров)</t>
  </si>
  <si>
    <t>порошок для приготовления раствора для внутривенного и внутримышечного введения, , 1000 мг флаконы, 50 шт. ~ / коробки картонные (для стационаров)</t>
  </si>
  <si>
    <t>порошок для приготовления раствора для внутривенного и внутримышечного введения, , 500 мг флаконы, 50 шт. ~ / коробки картонные (для стационаров)</t>
  </si>
  <si>
    <t>S01FA06</t>
  </si>
  <si>
    <t>4603182001238</t>
  </si>
  <si>
    <t>Общество с ограниченной ответственностью "Озон" (ООО "Озон") - Россия;Пр.,Перв.Уп.,Втор.Уп.,Вып.к.-Общество с ограниченной ответственностью "Озон Фарм" 
(ООО "Озон Фарм") - Россия.</t>
  </si>
  <si>
    <t>таблетки покрытые пленочной оболочкой, 300 мг, 10 шт блистер, 5 шт. ~ / пачки  картонные</t>
  </si>
  <si>
    <t>таблетки покрытые пленочной оболочкой, 1 мг, (10) - контурные ячейковые упаковки, 2 шт. ~ / пачки картонные</t>
  </si>
  <si>
    <t>4660007811106</t>
  </si>
  <si>
    <t>таблетки, 40 мг, (10) - упаковки ячейковые контурные, 3 шт. ~ / пачки картонные</t>
  </si>
  <si>
    <t>V08CA01</t>
  </si>
  <si>
    <t>Общество с ограниченной ответственностью «Велфарм» (ООО «Велфарм») -  Россия</t>
  </si>
  <si>
    <t>ЛП-002499</t>
  </si>
  <si>
    <t>порошок для ингаляций дозированный, 0.2 мг/доза, 100 доз (1) - ингаляторы дозирующие "Турбухалер", 1 шт.  / пачки картонные</t>
  </si>
  <si>
    <t>таблетки покрытые пленочной оболочкой, 150 мг, (7) - упаковки ячейковые контурные, 4 шт.  / пачки картонные</t>
  </si>
  <si>
    <t>05.03.2018 (20-4-4066121-сниж)</t>
  </si>
  <si>
    <t>таблетки покрытые пленочной оболочкой, 150 мг, (10) - упаковки ячейковые контурные, 3 шт.  / пачки картонные</t>
  </si>
  <si>
    <t>таблетки покрытые пленочной оболочкой, 150 мг, (21) - банки, 1 шт.  / пачки картонные</t>
  </si>
  <si>
    <t>таблетки покрытые пленочной оболочкой, 150 мг, (40) - банки, 1 шт.  / пачки картонные</t>
  </si>
  <si>
    <t>таблетки покрытые пленочной оболочкой, 50 мг, (10) - упаковки ячейковые контурные, 3 шт.  / пачки картонные</t>
  </si>
  <si>
    <t>таблетки покрытые пленочной оболочкой, 50 мг, (7) - упаковки ячейковые контурные, 4 шт.  / пачки картонные</t>
  </si>
  <si>
    <t>таблетки покрытые пленочной оболочкой, 50 мг, (40) - банки, 1 шт. ~ / пачки картонные</t>
  </si>
  <si>
    <t>таблетки покрытые пленочной оболочкой, 50 мг, (21) - банки, 1 шт. ~ / пачки картонные</t>
  </si>
  <si>
    <t>таблетки покрытые пленочной оболочкой, 50 мг, (15) - блистеры, 2 шт. ~ / пачки картонные</t>
  </si>
  <si>
    <t>ОАО "Гедеон Рихтер" -  Венгрия;Пр.-ОАО "Гедеон Рихтер" -  Венгрия;Перв.Уп.,Втор.Уп.-ОАО "Гедеон Рихтер " - Венгрия;Вып.к.-ОАО "Гедеон Рихтер" -  Венгрия.</t>
  </si>
  <si>
    <t>05.03.2018 (20-4-4066263-сниж)</t>
  </si>
  <si>
    <t>таблетки покрытые пленочной оболочкой, 1 мг, (14) - блистеры, 6 шт.  / пачки картонные</t>
  </si>
  <si>
    <t>Фрезениус Каби Дойчланд ГмбХ - Германия;Пр.,Перв.Уп.,Втор.Уп.,Вып.к.-Фрезениус Каби Онколоджи Лимитед - Индия.</t>
  </si>
  <si>
    <t>05.03.2018 (20-4-4066009-сниж)</t>
  </si>
  <si>
    <t>таблетки покрытые пленочной оболочкой, 1 мг, (14) - блистеры, 2 шт.  / пачки картонные</t>
  </si>
  <si>
    <t>таблетки покрытые пленочной оболочкой, 1 мг, (14) - блистеры, 1 шт.  / пачки картонные</t>
  </si>
  <si>
    <t xml:space="preserve">капсулы с порошком для ингаляций, 28 мг, (8) - блистер, 7 шт. ингалятор (1)/ - пачка картонная (4)/ в комплекте с ингалятором / коробка картонная (месячная упаковка) /  </t>
  </si>
  <si>
    <t>Новартис Фарма АГ - Швейцария;Пр.-Новартис Фармасьютикалз Корпорэйшн - США;Перв.Уп.,Втор.Уп.-Конафарма АГ - Швейцария;Вып.к.-Новартис Фарма ГмбХ - Германия.</t>
  </si>
  <si>
    <t>05.03.2018 (20-4-4064772-изм)</t>
  </si>
  <si>
    <t>4603695002920</t>
  </si>
  <si>
    <t>J01GB01</t>
  </si>
  <si>
    <t>Акционерное общество "Эс Джи Биотех" - Россия;Пр.,Перв.Уп.-Хамельн Фармасьютикалз ГмбХ - Германия;Втор.Уп.,Вып.к.-Баксалта Бельгия Мануфекчуринг СА - Бельгия.</t>
  </si>
  <si>
    <t>05.03.2018 (20-4-4064687-изм)</t>
  </si>
  <si>
    <t>Акционерное общество "Эс Джи Биотех" - Россия;Пр.,Перв.Уп.-Хамельн Фармасьютикалз ГмбХ - Германия;Втор.Уп.,Вып.к.-Бакстер АГ - Австрия.</t>
  </si>
  <si>
    <t>05.03.2018 (20-4-4064688-изм)</t>
  </si>
  <si>
    <t>капсулы, 250 мг, (8) - блистеры, 2 шт. ~ / пачки картонные</t>
  </si>
  <si>
    <t>АО "КРКА д.д., Ново место" - Словения;Пр.,Перв.Уп.-Юникем Лабораториз Лимитед - Индия;Втор.Уп.,Вып.к.-АО "КРКА д.д., Ново место" - Словения.</t>
  </si>
  <si>
    <t>05.03.2018 (20-4-4064790-изм)</t>
  </si>
  <si>
    <t>капсулы, 500 мг, (8) - блистеры, 2 шт. ~ / пачки картонные</t>
  </si>
  <si>
    <t>лиофилизат для приготовления раствора для внутримышечного введения, 30 мкг/мл (6 млн. МЕ/мл), флаконы, 4 шт. в комплекте с растворителем (шприцы) 1 мл-4 шт. и иглами-8 шт. / пачки картонные</t>
  </si>
  <si>
    <t>05.03.2018 (20-4-4064818-изм)</t>
  </si>
  <si>
    <t>раствор для инфузий, 10%, 250 мл (1) - контейнеры, 1 шт. ~ / пакеты</t>
  </si>
  <si>
    <t>раствор для инфузий, 0.9%, 500 мл (1) - контейнеры полимерные, 1 шт. ~ / пакеты</t>
  </si>
  <si>
    <t>раствор для инфузий, 5%, 500 мл (1) - контейнеры, 1 шт. ~ / пакеты</t>
  </si>
  <si>
    <t>раствор для инфузий, 5%, 250 мл (1) - контейнеры, 1 шт. ~ / пакеты</t>
  </si>
  <si>
    <t>раствор для инфузий, 10%, 500 мл (1) - контейнеры, 1 шт. ~ / пакеты</t>
  </si>
  <si>
    <t>Общество с ограниченной ответственностью "Технология лекарств" (ООО "Технология лекарств") - Россия;Пр.,Перв.Уп.,Втор.Уп.,Вып.к.-Акционерное общество "Р-Фарм" (АО "Р-Фарм") - Россия.</t>
  </si>
  <si>
    <t>капли глазные, 0.5%, 10 мл флаконы, 1 шт. ~ / пачки картонные</t>
  </si>
  <si>
    <t>капли глазные, 1%, 10 мл флаконы, 1 шт. ~ / пачки картонные</t>
  </si>
  <si>
    <t>таблетки с пролонгированным высвобождением покрытые пленочной оболочкой, 500 мг, (7) - упаковки ячейковые контурные, 1 шт. ~ / пачки картонные</t>
  </si>
  <si>
    <t>таблетки с пролонгированным высвобождением, покрытые пленочной оболочкой, 500 мг, (7) - упаковки ячейковые контурные, 2 шт. ~ / пачки картонные</t>
  </si>
  <si>
    <t>Парацетамол Медисорб</t>
  </si>
  <si>
    <t>Акционерное общество "Медисорб" 
(АО "Медисорб") - Россия</t>
  </si>
  <si>
    <t>таблетки с пролонгированным высвобождением покрытые пленочной оболочкой, 500 мг, (7) - упаковки ячейковые контурные, 2 шт. ~ / пачки картонные</t>
  </si>
  <si>
    <t>таблетки, покрытые пленочной оболочкой, 30 мг, (10) - упаковки ячейковые контурные, 3 шт. ~ / пачки картонные</t>
  </si>
  <si>
    <t>таблетки покрытые пленочной оболочкой, 4 мг, (10) - упаковки ячейковые контурные, 2 шт.  / пачки картонные</t>
  </si>
  <si>
    <t>таблетки покрытые пленочной оболочкой, 2 мг, (10) - упаковки ячейковые контурные, 2 шт.  / пачки картонные</t>
  </si>
  <si>
    <t>Акционерное общество "АЛСИ Фарма" - Россия</t>
  </si>
  <si>
    <t>медак ГмбХ - Германия;Пр.,Перв.Уп.-Онкотек Фарма Продакшн ГмбХ - Германия;Втор.Уп.-медак ГмбХ, Торнеш - Германия;Вып.к.-медак ГмбХ, Ведель - Германия.</t>
  </si>
  <si>
    <t>таблетки покрытые пленочной оболочкой, 2 мг, (10) - блистеры, 2 шт.  / пачки картонные</t>
  </si>
  <si>
    <t>Телаванцин</t>
  </si>
  <si>
    <t>Вибатив</t>
  </si>
  <si>
    <t>лиофилизат для приготовления раствора для инфузий, 750 мг, флаконы, 1 шт. ~ / пачки картонные</t>
  </si>
  <si>
    <t>ЛП-003046</t>
  </si>
  <si>
    <t>J01XA03</t>
  </si>
  <si>
    <t>таблетки покрытые пленочной оболочкой, 3 мг, (10) - блистеры, 2 шт.  / пачки картонные</t>
  </si>
  <si>
    <t>таблетки покрытые пленочной оболочкой, 1 мг, (10) - блистеры, 2 шт.  / пачки картонные</t>
  </si>
  <si>
    <t>4610006204706</t>
  </si>
  <si>
    <t>4610006204669</t>
  </si>
  <si>
    <t>4610006204676</t>
  </si>
  <si>
    <t>4610006204713</t>
  </si>
  <si>
    <t>4610006204652</t>
  </si>
  <si>
    <t>4610006204720</t>
  </si>
  <si>
    <t>4610006204690</t>
  </si>
  <si>
    <t>4610006204683</t>
  </si>
  <si>
    <t>Индапамид ретард-АЛСИ</t>
  </si>
  <si>
    <t>таблетки с пролонгированным высвобождением покрытые пленочной оболочкой, 1.5 мг, 10 шт. упаковки ячейковые контурные, 3 шт.  / пачки картонные</t>
  </si>
  <si>
    <t>01.08.2018 20-4-4077601-изм</t>
  </si>
  <si>
    <t>4607011634574</t>
  </si>
  <si>
    <t>01.08.2018 20-4-4076462-изм</t>
  </si>
  <si>
    <t>4607005935090</t>
  </si>
  <si>
    <t>4607005935120</t>
  </si>
  <si>
    <t>4607005935106</t>
  </si>
  <si>
    <t>4607005935113</t>
  </si>
  <si>
    <t>спрей назальный, 0.1%, 10 мл флаконы-капельницы, 1 шт. в комплекте с трубочкой / пачки картонные</t>
  </si>
  <si>
    <t>01.08.2018 20-4-4076463-изм</t>
  </si>
  <si>
    <t>4607005935151</t>
  </si>
  <si>
    <t>спрей назальный, 0.05%, 10 мл флаконы-капельницы, 1 шт. в комплекте с трубочкой / пачки картонные</t>
  </si>
  <si>
    <t>4607005935137</t>
  </si>
  <si>
    <t>спрей назальный, 0.1%, 15 мл флаконы-капельницы, 1 шт. в комплекте с трубочкой / пачки картонные</t>
  </si>
  <si>
    <t>4607005935168</t>
  </si>
  <si>
    <t>спрей назальный, 0.05%, 15 мл флаконы-капельницы, 1 шт. в комплекте с трубочкой / пачки картонные</t>
  </si>
  <si>
    <t>4607005935144</t>
  </si>
  <si>
    <t>01.08.2018 20-4-4077913-изм</t>
  </si>
  <si>
    <t>5000456022460</t>
  </si>
  <si>
    <t>порошок для ингаляций дозированный, 0.1 мг/доза, 200 доз (1) - ингаляторы дозирующие "Турбухалер", 1 шт.  / пачки картонные</t>
  </si>
  <si>
    <t>5000456022453</t>
  </si>
  <si>
    <t>лиофилизат для приготовления раствора для инфузий и приема внутрь, 0.5 г, флаконы, 10 шт. ~ / пачки картонные</t>
  </si>
  <si>
    <t>ЛП-004138</t>
  </si>
  <si>
    <t>02.08.2018 440/20-18</t>
  </si>
  <si>
    <t>4670012461449</t>
  </si>
  <si>
    <t>лиофилизат для приготовления раствора для инфузий и приема внутрь, 0.5 г, флаконы, 5 шт. ~ / пачки картонные</t>
  </si>
  <si>
    <t>4670012461432</t>
  </si>
  <si>
    <t>лиофилизат для приготовления раствора для инфузий и приема внутрь, 1 г, флаконы, 10 шт. ~ / пачки картонные</t>
  </si>
  <si>
    <t>4670012461470</t>
  </si>
  <si>
    <t>лиофилизат для приготовления раствора для инфузий и приема внутрь, 0.5 г, флаконы, 1 шт. ~ / пачки картонные</t>
  </si>
  <si>
    <t>4670012461425</t>
  </si>
  <si>
    <t>лиофилизат для приготовления раствора для инфузий и приема внутрь, 1 г, флаконы, 5 шт. ~ / пачки картонные</t>
  </si>
  <si>
    <t>4670012461463</t>
  </si>
  <si>
    <t>лиофилизат для приготовления раствора для инфузий и приема внутрь, 1 г, флаконы, 1 шт. ~ / пачки картонные</t>
  </si>
  <si>
    <t>4670012461456</t>
  </si>
  <si>
    <t>капсулы, 200 мг, (8) - блистеры, 3 шт. ~ / пачки картонные</t>
  </si>
  <si>
    <t>Рекитт Бенкизер Хелскэр (Великобритания) Лимитед - Великобритания;Пр.-Патеон  Софтджелс Б.В. - Нидерланды;Перв.Уп.,Втор.Уп.,Вып.к.-Рекитт Бенкизер Хелскэр Интернешнл Лтд, - Великобритания.</t>
  </si>
  <si>
    <t>02.08.2018 441/20-18</t>
  </si>
  <si>
    <t>5000158107168</t>
  </si>
  <si>
    <t>02.08.2018 442/20-18</t>
  </si>
  <si>
    <t>Мексидол Форте 250</t>
  </si>
  <si>
    <t>таблетки, покрытые пленочной оболочкой, 250 мг, (10) - упаковки ячейковые контурные, 4 шт. ~ / пачки картонные</t>
  </si>
  <si>
    <t>ООО "НПК "ФАРМАСОФТ" - Россия;Пр.,Перв.Уп.,Втор.Уп.,Вып.к.-ЗАО "ЗиО-Здоровье " - Россия.</t>
  </si>
  <si>
    <t>ЛП-004831</t>
  </si>
  <si>
    <t>02.08.2018 443/20-18</t>
  </si>
  <si>
    <t>4650075360156</t>
  </si>
  <si>
    <t>порошок для приготовления раствора для внутривенного и внутримышечного введения, 0.5 г, 10 мл (1) - флаконы, 1 шт.  / пачки картонные</t>
  </si>
  <si>
    <t>02.08.2018 20-4-4077880-изм</t>
  </si>
  <si>
    <t>4602521002714</t>
  </si>
  <si>
    <t>порошок для приготовления раствора для внутривенного и внутримышечного введения, 0.5 г, 10 мл (1) - флаконы, 1 шт.  / коробки картонные (для стационаров)</t>
  </si>
  <si>
    <t>4602521002707</t>
  </si>
  <si>
    <t>ЛП-003760</t>
  </si>
  <si>
    <t>03.08.2018 444/20-18</t>
  </si>
  <si>
    <t>4670012461371</t>
  </si>
  <si>
    <t>4670012461364</t>
  </si>
  <si>
    <t>таблетки, 200 мг, (30) - банки, 1 шт. ~ / пачки картонные</t>
  </si>
  <si>
    <t>4670012461401</t>
  </si>
  <si>
    <t>таблетки, 200 мг, (60) - банки, 1 шт. ~ / пачки картонные</t>
  </si>
  <si>
    <t>4670012461418</t>
  </si>
  <si>
    <t>таблетки, 200 мг, (30) - флаконы, 1 шт. ~ / пачки картонные</t>
  </si>
  <si>
    <t>4670012461388</t>
  </si>
  <si>
    <t>таблетки, 200 мг, (60) - флаконы, 1 шт. ~ / пачки картонные</t>
  </si>
  <si>
    <t>4670012461395</t>
  </si>
  <si>
    <t>03.08.2018 445/20-18</t>
  </si>
  <si>
    <t>4660007812189</t>
  </si>
  <si>
    <t>4660007812196</t>
  </si>
  <si>
    <t>ЛП-004815</t>
  </si>
  <si>
    <t>03.08.2018 446/20-18</t>
  </si>
  <si>
    <t>4650099781029</t>
  </si>
  <si>
    <t>4650099781012</t>
  </si>
  <si>
    <t>таблетки, покрытые пленочной оболочкой, 60 мг, (10) - упаковки ячейковые контурные, 3 шт. ~ / пачки картонные</t>
  </si>
  <si>
    <t>ЛП-004726</t>
  </si>
  <si>
    <t>03.08.2018 447/20-18</t>
  </si>
  <si>
    <t>4660007704583</t>
  </si>
  <si>
    <t>таблетки, покрытые пленочной оболочкой, 30 мг, (10) - упаковки ячейковые контурные, 6 шт. ~ / пачки картонные</t>
  </si>
  <si>
    <t>4660007704613</t>
  </si>
  <si>
    <t>4660007704576</t>
  </si>
  <si>
    <t>таблетки, покрытые пленочной оболочкой, 60 мг, (10) - упаковки ячейковые контурные, 9 шт. ~ / пачки картонные</t>
  </si>
  <si>
    <t>4660007704675</t>
  </si>
  <si>
    <t>таблетки, покрытые пленочной оболочкой, 30 мг, (10) - упаковки ячейковые контурные, 9 шт. ~ / пачки картонные</t>
  </si>
  <si>
    <t>4660007704651</t>
  </si>
  <si>
    <t>таблетки, покрытые пленочной оболочкой, 60 мг, (10) - упаковки ячейковые контурные, 6 шт. ~ / пачки картонные</t>
  </si>
  <si>
    <t>4660007704637</t>
  </si>
  <si>
    <t>таблетки покрытые пленочной оболочкой, 200 мг, (10) - упаковки ячейковые контурные, 5 шт.  / пачки  картонные</t>
  </si>
  <si>
    <t>Республиканское унитарное предприятие "Белмедпрепараты" (РУП "Белмедпрепараты") - Республика Беларусь</t>
  </si>
  <si>
    <t>03.08.2018 448/20-18</t>
  </si>
  <si>
    <t>03.08.2018 449/20-18</t>
  </si>
  <si>
    <t>Магния сульфат-Дж</t>
  </si>
  <si>
    <t>раствор для внутривенного введения, 250 мг/мл, 10 мл ампулы с насечкой, 5 шт. ~ / пачки картонные</t>
  </si>
  <si>
    <t>ЛП-003262</t>
  </si>
  <si>
    <t>03.08.2018 450/20-18</t>
  </si>
  <si>
    <t>8906055582923</t>
  </si>
  <si>
    <t>раствор для внутривенного введения, 250 мг/мл, 5 мл ампулы с насечкой, 5 шт. ~ / пачки картонные</t>
  </si>
  <si>
    <t>8906055582909</t>
  </si>
  <si>
    <t>раствор для внутривенного введения, 250 мг/мл, 10 мл ампулы с насечкой, 10 шт. ~ / пачки картонные</t>
  </si>
  <si>
    <t>8906055582930</t>
  </si>
  <si>
    <t>раствор для внутривенного введения, 250 мг/мл, 5 мл ампулы с насечкой, 10 шт. ~ / пачки картонные</t>
  </si>
  <si>
    <t>8906055582916</t>
  </si>
  <si>
    <t>03.08.2018 451/20-18</t>
  </si>
  <si>
    <t>Астеллас Фарма Юроп Б.В. - Нидерланды;Пр.,Перв.Уп.-Толмар Инк. - США;Втор.Уп.,Вып.к.-Астеллас Фарма Юроп Б.В. - Нидерланды.</t>
  </si>
  <si>
    <t>02.08.2018 20-4-4077766-изм</t>
  </si>
  <si>
    <t>раствор для подкожного введения, 50 мг/мл, 0.400 мл (20мг) (1) - шприц-ручка, 1 шт.  / пачка картонная</t>
  </si>
  <si>
    <t>02.08.2018 20-4-4077959-изм</t>
  </si>
  <si>
    <t>4037353018143</t>
  </si>
  <si>
    <t>раствор для подкожного введения, 50 мг/мл, 0.500 мл (25мг) (1) - шприц-ручка, 1 шт.  / пачка картонная</t>
  </si>
  <si>
    <t>4037353018167</t>
  </si>
  <si>
    <t>Белорусско-голландское совместное предприятие общество с ограниченной ответственностью «Фармлэнд» (СП ООО "Фармлэнд) - Республика Беларусь</t>
  </si>
  <si>
    <t>03.08.2018 452/20-18</t>
  </si>
  <si>
    <t>раствор для инфузий, 5%, 1000 мл (1) - контейнеры, 1 шт.  / пакеты</t>
  </si>
  <si>
    <t>раствор для инфузий, 5%, 100 мл (1) - контейнеры, 1 шт.  / пакеты</t>
  </si>
  <si>
    <t>раствор для инфузий, 0.9%, 250 мл (1) - контейнеры полимерные, 1 шт. ~ / пакеты</t>
  </si>
  <si>
    <t>раствор для инфузий, 0.9%, 100 мл (1) - контейнеры полимерные, 1 шт. ~ / пакеты</t>
  </si>
  <si>
    <t>4910368005717</t>
  </si>
  <si>
    <t>Дротаверин Велфарм</t>
  </si>
  <si>
    <t>ЛП-004748</t>
  </si>
  <si>
    <t>03.08.2018 453/20-18</t>
  </si>
  <si>
    <t>4650099780817</t>
  </si>
  <si>
    <t>4650099780800</t>
  </si>
  <si>
    <t>таблетки, 40 мг, (10) - упаковки ячейковые контурные, 6 шт. ~ / пачки картонные</t>
  </si>
  <si>
    <t>4650099780831</t>
  </si>
  <si>
    <t>4650099780824</t>
  </si>
  <si>
    <t>Лоратавел</t>
  </si>
  <si>
    <t>ЛП-004842</t>
  </si>
  <si>
    <t>03.08.2018 454/20-18</t>
  </si>
  <si>
    <t>4650099781418</t>
  </si>
  <si>
    <t>4650099781432</t>
  </si>
  <si>
    <t>4650099781425</t>
  </si>
  <si>
    <t>АО "Р-Фарм " - Россия;Пр.,Перв.Уп.,Втор.Уп.,Вып.к.-Хоспира Инк. - США.</t>
  </si>
  <si>
    <t>03.08.2018 20-4-4078063-изм</t>
  </si>
  <si>
    <t>4670012460718</t>
  </si>
  <si>
    <t>таблетки, 30 мг, (10) - упаковки ячейковые контурные, 2 шт.  / пачки картонные</t>
  </si>
  <si>
    <t>03.08.2018 20-4-4078030-изм</t>
  </si>
  <si>
    <t>4630015110287</t>
  </si>
  <si>
    <t>таблетки, покрытые пленочной оболочкой, 100 мг, (7) - контурная ячейковая уваковка, 4 шт. ~ / пачки картонные</t>
  </si>
  <si>
    <t>02.08.2018 20-4-4077982-сниж</t>
  </si>
  <si>
    <t>таблетки, покрытые пленочной оболочкой, 100 мг, (7) - контурная ячейковая  упаковка, 6 шт. ~ / пачки картонные</t>
  </si>
  <si>
    <t>таблетки, покрытые пленочной оболочкой, 25 мг, (7) - контурная ячейковая  упаковка, 4 шт. ~ / пачки картонные</t>
  </si>
  <si>
    <t>таблетки, покрытые пленочной оболочкой, 100 мг, (7) - контурная ячейковая  упаковка, 8 шт. ~ / пачки картонные</t>
  </si>
  <si>
    <t>таблетки, покрытые пленочной оболочкой, 25 мг, (28) - флаконы, 1 шт. ~ / пачки картонные</t>
  </si>
  <si>
    <t>таблетки покрытые пленочной оболочкой, 100 мг, (28) - флаконы, 1 шт.  / пачки картонные</t>
  </si>
  <si>
    <t>таблетки покрытые пленочной оболочкой, 25 мг, (10) - контурная ячейковая  упаковка, 6 шт.  / пачки картонные</t>
  </si>
  <si>
    <t>таблетки покрытые пленочной оболочкой, 25 мг, (56) - банки, 1 шт.  / пачки картонные</t>
  </si>
  <si>
    <t>таблетки покрытые пленочной оболочкой, 100 мг, (42) - банки, 1 шт.  / пачки картонные</t>
  </si>
  <si>
    <t>таблетки покрытые пленочной оболочкой, 100 мг, (56) - банки, 1 шт.  / пачки картонные</t>
  </si>
  <si>
    <t>таблетки покрытые пленочной оболочкой, 100 мг, (60) - банки, 1 шт.  / пачки картонные</t>
  </si>
  <si>
    <t>таблетки, покрытые пленочной оболочкой, 25 мг, (7) - контурная ячейковая упаковка, 6 шт. ~ / пачки картонные</t>
  </si>
  <si>
    <t>таблетки, покрытые пленочной оболочкой, 100 мг, (28) - банки, 1 шт. ~ / пачки картонные</t>
  </si>
  <si>
    <t>таблетки, покрытые пленочной оболочкой, 100 мг, (42) - флаконы, 1 шт. ~ / пачки картонные</t>
  </si>
  <si>
    <t>таблетки, покрытые пленочной оболочкой, 100 мг, (56) - флаконы, 1 шт. ~ / пачки картонные</t>
  </si>
  <si>
    <t>таблетки, покрытые пленочной оболочкой, 25 мг, (42) - флаконы, 1 шт. ~ / пачки картонные</t>
  </si>
  <si>
    <t>таблетки, покрытые пленочной оболочкой, 100 мг, (10) - контурная ячейковая  упаковка, 6 шт. ~ / пачки картонные</t>
  </si>
  <si>
    <t>таблетки, покрытые пленочной оболочкой, 100 мг, (60) - флакон, 1 шт. ~ / пачки картонные</t>
  </si>
  <si>
    <t>таблетки, покрытые пленочной оболочкой, 25 мг, (28) - банки, 1 шт. ~ / пачки картонные</t>
  </si>
  <si>
    <t>таблетки, покрытые пленочной оболочкой, 25 мг, (42) - банки, 1 шт. ~ / пачки картонные</t>
  </si>
  <si>
    <t>таблетки, покрытые пленочной оболочкой, 25 мг, 7 шт. контурная ячейковая упаковка, 8 шт. ~ / пачки картонные</t>
  </si>
  <si>
    <t>таблетки, покрытые пленочной оболочкой, 25 мг, (56) - флаконы, 1 шт. ~ / пачки картонные</t>
  </si>
  <si>
    <t>таблетки, покрытые пленочной оболочкой, 25 мг, (60) - флаконы, 1 шт. ~ / пачки картонные</t>
  </si>
  <si>
    <t>таблетки, покрытые пленочной оболочкой, 25 мг, (60) - банки, 1 шт. ~ / пачки картонные</t>
  </si>
  <si>
    <t>Ф.Хоффманн-Ля Рош Лтд - Швейцария;Пр.-Рош С.п.А., - Италия;Перв.Уп.-Ф.Хоффманн-Ля Рош Лтд - Швейцария;Втор.Уп.,Вып.к.-Акционерное общество "ОРТАТ"                                     (АО "ОРТАТ") - Россия.</t>
  </si>
  <si>
    <t>03.08.2018 20-4-4078064-изм</t>
  </si>
  <si>
    <t>4601907003284</t>
  </si>
  <si>
    <t>4601907003314</t>
  </si>
  <si>
    <t>таблетки покрытые пленочной оболочкой, 2 мг, (10) - контурные ячейковые упаковки, 2 шт. ~ / пачки картонные</t>
  </si>
  <si>
    <t>03.08.2018 20-4-4078332-сниж</t>
  </si>
  <si>
    <t>Ф.Хоффманн-Ля Рош Лтд - Швейцария;Пр.,Перв.Уп.-Ф.Хоффманн-Ля Рош Лтд - Швейцария;Втор.Уп.,Вып.к.-Акционерное общество "ОРТАТ"                                     (АО "ОРТАТ") - Россия.</t>
  </si>
  <si>
    <t>4601907003277</t>
  </si>
  <si>
    <t>4601907003307</t>
  </si>
  <si>
    <t>02.08.2018 20-4-4077946-сниж</t>
  </si>
  <si>
    <t>Флуконазол Медисорб</t>
  </si>
  <si>
    <t>03.08.2018 20-4-4078035-изм</t>
  </si>
  <si>
    <t xml:space="preserve">таблетки, 0.5 г, (10) - упаковки безъячейковые контурные, 1 шт. ~ / </t>
  </si>
  <si>
    <t xml:space="preserve">таблетки, 0.5 г, (10) - упаковки ячейковые контурные, 1 шт. ~ / </t>
  </si>
  <si>
    <t>Анаприлин Медисорб</t>
  </si>
  <si>
    <t>4603182002952</t>
  </si>
  <si>
    <t>03.08.2018 455/20-18</t>
  </si>
  <si>
    <t>Гадопентетовая кислота-ТЛ</t>
  </si>
  <si>
    <t>раствор для внутривенного введения, 0.5 ммоль/мл, 15 мл флаконы, 1 шт. ~ / пачки картонные</t>
  </si>
  <si>
    <t>ООО "Технология лекарств" - Россия;Пр.,Перв.Уп.,Втор.Уп.,Вып.к.-Фармзащита НПЦ ФГУП ФМБА - Россия.</t>
  </si>
  <si>
    <t>ЛП-004716</t>
  </si>
  <si>
    <t>03.08.2018 456/20-18</t>
  </si>
  <si>
    <t>4602779004775</t>
  </si>
  <si>
    <t>раствор для внутривенного введения, 0.5 ммоль/мл, 20 мл флаконы, 10 шт. ~ / пачки картонные</t>
  </si>
  <si>
    <t>4602779004799</t>
  </si>
  <si>
    <t>раствор для внутривенного введения, 0.5 ммоль/мл, 20 мл флаконы, 1 шт. ~ / пачки картонные</t>
  </si>
  <si>
    <t>4602779004782</t>
  </si>
  <si>
    <t>раствор для внутривенного введения, 0.5 ммоль/мл, 15 мл флаконы, 10 шт. ~ / пачки картонные</t>
  </si>
  <si>
    <t>4602779004768</t>
  </si>
  <si>
    <t>таблетки, 0.5 г, (14) - упаковки ячейковые контурные, 1 шт. ~ / пачки  картонные</t>
  </si>
  <si>
    <t>03.08.2018 457/20-18</t>
  </si>
  <si>
    <t>4603182002877</t>
  </si>
  <si>
    <t>таблетки, 0.5 г, (10) - упаковки ячейковые контурные, 3 шт. ~ / пачки картонные</t>
  </si>
  <si>
    <t>4603182002846</t>
  </si>
  <si>
    <t>ЛП-004792</t>
  </si>
  <si>
    <t>03.08.2018 458/20-18</t>
  </si>
  <si>
    <t>4813331001495</t>
  </si>
  <si>
    <t>Тропикамид-СОЛОфарм</t>
  </si>
  <si>
    <t>ЛП-004879</t>
  </si>
  <si>
    <t>07.08.2018 459/20-18</t>
  </si>
  <si>
    <t>4670028220658</t>
  </si>
  <si>
    <t>4670028220610</t>
  </si>
  <si>
    <t>капли глазные, 0.5%, 15 мл флаконы, 1 шт. ~ / пачки картонные</t>
  </si>
  <si>
    <t>4670028220627</t>
  </si>
  <si>
    <t>капли глазные, 1%, 15 мл флаконы, 1 шт. ~ / пачки картонные</t>
  </si>
  <si>
    <t>4670028220665</t>
  </si>
  <si>
    <t>капли глазные, 0.5%, 5 мл флаконы, 1 шт. ~ / пачки картонные</t>
  </si>
  <si>
    <t>4670028220603</t>
  </si>
  <si>
    <t>капли глазные, 1%, 5 мл флаконы, 1 шт. ~ / пачки картонные</t>
  </si>
  <si>
    <t>4670028220641</t>
  </si>
  <si>
    <t>07.08.2018 460/20-18</t>
  </si>
  <si>
    <t>порошок для приготовления раствора для внутривенного и внутримышечного введения, , 1000 мг флаконы, 1 шт. ~ / пачки картонные</t>
  </si>
  <si>
    <t>раствор для инъекций, 5 мг/мл, 20 мл флаконы, 5 шт.  / пачки картонные</t>
  </si>
  <si>
    <t>Аспен Фарма Трейдинг Лимитед - Ирландия;Пр.,Перв.Уп.,Втор.Уп.,Вып.к.-Ресифарм Монтс - Франция.</t>
  </si>
  <si>
    <t>06.08.2018 20-4-4078321-изм</t>
  </si>
  <si>
    <t>порошок для приготовления раствора для внутривенного и внутримышечного введения, 0.5 г, флаконы 10 мл, 50 шт. ~ / коробки картонные (для стационаров)</t>
  </si>
  <si>
    <t>09.08.2018 465/20-18</t>
  </si>
  <si>
    <t>4602521003988</t>
  </si>
  <si>
    <t>ОАО "Фармстандарт-Томскхимфарм" - Россия;Пр.,Перв.Уп.,Втор.Уп.,Вып.к.-ОАО "Фармстандарт-УфаВИТА", - Россия.</t>
  </si>
  <si>
    <t>07.08.2018 20-4-4078271-изм</t>
  </si>
  <si>
    <t>4601808013283</t>
  </si>
  <si>
    <t>4601808013276</t>
  </si>
  <si>
    <t>ОАО "Фармстандарт-Томскхимфарм" - Россия;Пр.,Перв.Уп.,Втор.Уп.,Вып.к.-ОАО "Фармастандарт-Томскхимфарм" - Россия.</t>
  </si>
  <si>
    <t>07.08.2018 20-4-4078272-изм</t>
  </si>
  <si>
    <t>4602196004389</t>
  </si>
  <si>
    <t>4602196004372</t>
  </si>
  <si>
    <t>капсулы, 0,5 мг, (28) - флакон, 1 шт.  / пачки картонные</t>
  </si>
  <si>
    <t>07.08.2018 20-4-4078039-изм</t>
  </si>
  <si>
    <t>Алендронат Канон</t>
  </si>
  <si>
    <t>06.08.2018 20-4-4078320-изм</t>
  </si>
  <si>
    <t>таблетки покрытые пленочной оболочкой, 4 мг, (10) - блистеры, 2 шт.  / пачки картонные</t>
  </si>
  <si>
    <t>Сандоз  д.д. - Словения;Пр.,Перв.Уп.,Втор.Уп.,Вып.к.-Новартис (Бангладеш) Лимитед - Бангладеш.</t>
  </si>
  <si>
    <t>08.08.2018 20-4-4078394-сниж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</si>
  <si>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</si>
  <si>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</si>
  <si>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</si>
  <si>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</si>
  <si>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01.08.2018 по 10.08.2018)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</si>
</sst>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##\ ###"/>
    <numFmt numFmtId="165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workbookViewId="0">
      <selection sqref="A1:O1"/>
    </sheetView>
  </sheetViews>
  <sheetFormatPr defaultColWidth="11.42578125" defaultRowHeight="12.75" x14ac:dyDescent="0.2"/>
  <cols>
    <col min="1" max="1" width="11.85546875" customWidth="1"/>
    <col min="2" max="2" width="14.28515625" customWidth="1"/>
    <col min="3" max="3" width="27.28515625" customWidth="1"/>
    <col min="4" max="4" width="22" customWidth="1"/>
    <col min="5" max="12" width="11.42578125" customWidth="1"/>
    <col min="13" max="13" width="13.28515625" customWidth="1"/>
  </cols>
  <sheetData>
    <row r="1" spans="1:15" ht="72" customHeight="1" x14ac:dyDescent="0.2">
      <c r="A1" s="12" t="s">
        <v>624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0.95" customHeight="1" x14ac:dyDescent="0.2"/>
    <row r="3" spans="1:15" ht="89.25" x14ac:dyDescent="0.2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8" t="s">
        <v>620</v>
      </c>
      <c r="H3" s="8" t="s">
        <v>621</v>
      </c>
      <c r="I3" s="8" t="s">
        <v>622</v>
      </c>
      <c r="J3" s="8" t="s">
        <v>623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</row>
    <row r="4" spans="1:15" ht="255" x14ac:dyDescent="0.2">
      <c r="A4" s="2" t="s">
        <v>162</v>
      </c>
      <c r="B4" s="3" t="s">
        <v>163</v>
      </c>
      <c r="C4" s="3" t="s">
        <v>2</v>
      </c>
      <c r="D4" s="3" t="s">
        <v>344</v>
      </c>
      <c r="E4" s="4">
        <v>1</v>
      </c>
      <c r="F4" s="5">
        <v>3513.55</v>
      </c>
      <c r="G4" s="11">
        <f>F4*0.12</f>
        <v>421.62600000000003</v>
      </c>
      <c r="H4" s="10">
        <f>F4*0.18</f>
        <v>632.43899999999996</v>
      </c>
      <c r="I4" s="10">
        <f>F4+(F4*0.12)+(F4*0.18)</f>
        <v>4567.6150000000007</v>
      </c>
      <c r="J4" s="10">
        <f t="shared" ref="J4:J35" si="0">I4*1.1</f>
        <v>5024.3765000000012</v>
      </c>
      <c r="K4" s="6"/>
      <c r="L4" s="3" t="s">
        <v>164</v>
      </c>
      <c r="M4" s="6" t="s">
        <v>345</v>
      </c>
      <c r="N4" s="7" t="s">
        <v>301</v>
      </c>
      <c r="O4" s="7" t="s">
        <v>247</v>
      </c>
    </row>
    <row r="5" spans="1:15" ht="255" x14ac:dyDescent="0.2">
      <c r="A5" s="2" t="s">
        <v>162</v>
      </c>
      <c r="B5" s="3" t="s">
        <v>163</v>
      </c>
      <c r="C5" s="3" t="s">
        <v>3</v>
      </c>
      <c r="D5" s="3" t="s">
        <v>344</v>
      </c>
      <c r="E5" s="4">
        <v>1</v>
      </c>
      <c r="F5" s="5">
        <v>7038.57</v>
      </c>
      <c r="G5" s="11">
        <f>F5*0.12</f>
        <v>844.62839999999994</v>
      </c>
      <c r="H5" s="10">
        <f>F5*0.18</f>
        <v>1266.9425999999999</v>
      </c>
      <c r="I5" s="10">
        <f>F5+(F5*0.12)+(F5*0.18)</f>
        <v>9150.1409999999996</v>
      </c>
      <c r="J5" s="10">
        <f t="shared" si="0"/>
        <v>10065.1551</v>
      </c>
      <c r="K5" s="6"/>
      <c r="L5" s="3" t="s">
        <v>164</v>
      </c>
      <c r="M5" s="6" t="s">
        <v>345</v>
      </c>
      <c r="N5" s="7" t="s">
        <v>300</v>
      </c>
      <c r="O5" s="7" t="s">
        <v>247</v>
      </c>
    </row>
    <row r="6" spans="1:15" ht="255" x14ac:dyDescent="0.2">
      <c r="A6" s="2" t="s">
        <v>162</v>
      </c>
      <c r="B6" s="3" t="s">
        <v>163</v>
      </c>
      <c r="C6" s="3" t="s">
        <v>1</v>
      </c>
      <c r="D6" s="3" t="s">
        <v>344</v>
      </c>
      <c r="E6" s="4">
        <v>1</v>
      </c>
      <c r="F6" s="5">
        <v>14144.86</v>
      </c>
      <c r="G6" s="11">
        <f>F6*0.12</f>
        <v>1697.3832</v>
      </c>
      <c r="H6" s="10">
        <f>F6*0.18</f>
        <v>2546.0747999999999</v>
      </c>
      <c r="I6" s="10">
        <f>F6+(F6*0.12)+(F6*0.18)</f>
        <v>18388.317999999999</v>
      </c>
      <c r="J6" s="10">
        <f t="shared" si="0"/>
        <v>20227.149799999999</v>
      </c>
      <c r="K6" s="6"/>
      <c r="L6" s="3" t="s">
        <v>164</v>
      </c>
      <c r="M6" s="6" t="s">
        <v>345</v>
      </c>
      <c r="N6" s="7" t="s">
        <v>302</v>
      </c>
      <c r="O6" s="7" t="s">
        <v>247</v>
      </c>
    </row>
    <row r="7" spans="1:15" ht="255" x14ac:dyDescent="0.2">
      <c r="A7" s="2" t="s">
        <v>162</v>
      </c>
      <c r="B7" s="3" t="s">
        <v>163</v>
      </c>
      <c r="C7" s="3" t="s">
        <v>0</v>
      </c>
      <c r="D7" s="3" t="s">
        <v>344</v>
      </c>
      <c r="E7" s="4">
        <v>1</v>
      </c>
      <c r="F7" s="5">
        <v>45583.87</v>
      </c>
      <c r="G7" s="11">
        <f>F7*0.12</f>
        <v>5470.0644000000002</v>
      </c>
      <c r="H7" s="10">
        <f>F7*0.18</f>
        <v>8205.0966000000008</v>
      </c>
      <c r="I7" s="10">
        <f>F7+(F7*0.12)+(F7*0.18)</f>
        <v>59259.031000000003</v>
      </c>
      <c r="J7" s="10">
        <f t="shared" si="0"/>
        <v>65184.934100000006</v>
      </c>
      <c r="K7" s="6"/>
      <c r="L7" s="3" t="s">
        <v>164</v>
      </c>
      <c r="M7" s="6" t="s">
        <v>345</v>
      </c>
      <c r="N7" s="7" t="s">
        <v>303</v>
      </c>
      <c r="O7" s="7" t="s">
        <v>247</v>
      </c>
    </row>
    <row r="8" spans="1:15" ht="105" x14ac:dyDescent="0.2">
      <c r="A8" s="2" t="s">
        <v>20</v>
      </c>
      <c r="B8" s="3" t="s">
        <v>615</v>
      </c>
      <c r="C8" s="3" t="s">
        <v>251</v>
      </c>
      <c r="D8" s="3" t="s">
        <v>306</v>
      </c>
      <c r="E8" s="4">
        <v>4</v>
      </c>
      <c r="F8" s="5">
        <v>798.75</v>
      </c>
      <c r="G8" s="11">
        <f>F8*0.12</f>
        <v>95.85</v>
      </c>
      <c r="H8" s="10">
        <f>F8*0.18</f>
        <v>143.77500000000001</v>
      </c>
      <c r="I8" s="10">
        <f>F8+(F8*0.12)+(F8*0.18)</f>
        <v>1038.375</v>
      </c>
      <c r="J8" s="10">
        <f t="shared" si="0"/>
        <v>1142.2125000000001</v>
      </c>
      <c r="K8" s="6"/>
      <c r="L8" s="3" t="s">
        <v>21</v>
      </c>
      <c r="M8" s="6" t="s">
        <v>616</v>
      </c>
      <c r="N8" s="7" t="s">
        <v>22</v>
      </c>
      <c r="O8" s="7" t="s">
        <v>248</v>
      </c>
    </row>
    <row r="9" spans="1:15" ht="180" x14ac:dyDescent="0.2">
      <c r="A9" s="2" t="s">
        <v>128</v>
      </c>
      <c r="B9" s="3" t="s">
        <v>128</v>
      </c>
      <c r="C9" s="3" t="s">
        <v>519</v>
      </c>
      <c r="D9" s="3" t="s">
        <v>313</v>
      </c>
      <c r="E9" s="4">
        <v>20</v>
      </c>
      <c r="F9" s="5">
        <v>23.52</v>
      </c>
      <c r="G9" s="9">
        <f>F9*0.18</f>
        <v>4.2336</v>
      </c>
      <c r="H9" s="10">
        <f>F9*0.31</f>
        <v>7.2911999999999999</v>
      </c>
      <c r="I9" s="10">
        <f>F9+(F9*0.18)+(F9*0.31)</f>
        <v>35.044799999999995</v>
      </c>
      <c r="J9" s="10">
        <f t="shared" si="0"/>
        <v>38.549279999999996</v>
      </c>
      <c r="K9" s="6"/>
      <c r="L9" s="3" t="s">
        <v>178</v>
      </c>
      <c r="M9" s="6" t="s">
        <v>520</v>
      </c>
      <c r="N9" s="7" t="s">
        <v>521</v>
      </c>
      <c r="O9" s="7" t="s">
        <v>194</v>
      </c>
    </row>
    <row r="10" spans="1:15" ht="60" x14ac:dyDescent="0.2">
      <c r="A10" s="2" t="s">
        <v>24</v>
      </c>
      <c r="B10" s="3" t="s">
        <v>24</v>
      </c>
      <c r="C10" s="3" t="s">
        <v>246</v>
      </c>
      <c r="D10" s="3" t="s">
        <v>365</v>
      </c>
      <c r="E10" s="4">
        <v>50</v>
      </c>
      <c r="F10" s="5">
        <v>50.85</v>
      </c>
      <c r="G10" s="11">
        <f>F10*0.15</f>
        <v>7.6274999999999995</v>
      </c>
      <c r="H10" s="10">
        <f>F10*0.25</f>
        <v>12.7125</v>
      </c>
      <c r="I10" s="10">
        <f>F10+(F10*0.15)+(F10*0.25)</f>
        <v>71.19</v>
      </c>
      <c r="J10" s="10">
        <f t="shared" si="0"/>
        <v>78.308999999999997</v>
      </c>
      <c r="K10" s="6"/>
      <c r="L10" s="3" t="s">
        <v>280</v>
      </c>
      <c r="M10" s="6" t="s">
        <v>558</v>
      </c>
      <c r="N10" s="7" t="s">
        <v>281</v>
      </c>
      <c r="O10" s="7" t="s">
        <v>218</v>
      </c>
    </row>
    <row r="11" spans="1:15" ht="60" x14ac:dyDescent="0.2">
      <c r="A11" s="2" t="s">
        <v>24</v>
      </c>
      <c r="B11" s="3" t="s">
        <v>24</v>
      </c>
      <c r="C11" s="3" t="s">
        <v>226</v>
      </c>
      <c r="D11" s="3" t="s">
        <v>365</v>
      </c>
      <c r="E11" s="4">
        <v>30</v>
      </c>
      <c r="F11" s="5">
        <v>61.04</v>
      </c>
      <c r="G11" s="11">
        <f>F11*0.15</f>
        <v>9.1559999999999988</v>
      </c>
      <c r="H11" s="10">
        <f>F11*0.25</f>
        <v>15.26</v>
      </c>
      <c r="I11" s="10">
        <f>F11+(F11*0.15)+(F11*0.25)</f>
        <v>85.456000000000003</v>
      </c>
      <c r="J11" s="10">
        <f t="shared" si="0"/>
        <v>94.00160000000001</v>
      </c>
      <c r="K11" s="6"/>
      <c r="L11" s="3" t="s">
        <v>158</v>
      </c>
      <c r="M11" s="6" t="s">
        <v>558</v>
      </c>
      <c r="N11" s="7" t="s">
        <v>159</v>
      </c>
      <c r="O11" s="7" t="s">
        <v>218</v>
      </c>
    </row>
    <row r="12" spans="1:15" ht="60" x14ac:dyDescent="0.2">
      <c r="A12" s="2" t="s">
        <v>24</v>
      </c>
      <c r="B12" s="3" t="s">
        <v>24</v>
      </c>
      <c r="C12" s="3" t="s">
        <v>239</v>
      </c>
      <c r="D12" s="3" t="s">
        <v>365</v>
      </c>
      <c r="E12" s="4">
        <v>50</v>
      </c>
      <c r="F12" s="5">
        <v>100.11</v>
      </c>
      <c r="G12" s="11">
        <f>F12*0.15</f>
        <v>15.016499999999999</v>
      </c>
      <c r="H12" s="10">
        <f>F12*0.25</f>
        <v>25.0275</v>
      </c>
      <c r="I12" s="10">
        <f>F12+(F12*0.15)+(F12*0.25)</f>
        <v>140.154</v>
      </c>
      <c r="J12" s="10">
        <f t="shared" si="0"/>
        <v>154.1694</v>
      </c>
      <c r="K12" s="6"/>
      <c r="L12" s="3" t="s">
        <v>158</v>
      </c>
      <c r="M12" s="6" t="s">
        <v>558</v>
      </c>
      <c r="N12" s="7" t="s">
        <v>275</v>
      </c>
      <c r="O12" s="7" t="s">
        <v>218</v>
      </c>
    </row>
    <row r="13" spans="1:15" ht="135" x14ac:dyDescent="0.2">
      <c r="A13" s="2" t="s">
        <v>27</v>
      </c>
      <c r="B13" s="3" t="s">
        <v>27</v>
      </c>
      <c r="C13" s="3" t="s">
        <v>598</v>
      </c>
      <c r="D13" s="3" t="s">
        <v>307</v>
      </c>
      <c r="E13" s="4">
        <v>1</v>
      </c>
      <c r="F13" s="5">
        <v>11.76</v>
      </c>
      <c r="G13" s="9">
        <f>F13*0.18</f>
        <v>2.1168</v>
      </c>
      <c r="H13" s="10">
        <f>F13*0.31</f>
        <v>3.6456</v>
      </c>
      <c r="I13" s="10">
        <f>F13+(F13*0.18)+(F13*0.31)</f>
        <v>17.522399999999998</v>
      </c>
      <c r="J13" s="10">
        <f t="shared" si="0"/>
        <v>19.274639999999998</v>
      </c>
      <c r="K13" s="6"/>
      <c r="L13" s="3" t="s">
        <v>28</v>
      </c>
      <c r="M13" s="6" t="s">
        <v>597</v>
      </c>
      <c r="N13" s="7" t="s">
        <v>29</v>
      </c>
      <c r="O13" s="7" t="s">
        <v>241</v>
      </c>
    </row>
    <row r="14" spans="1:15" ht="135" x14ac:dyDescent="0.2">
      <c r="A14" s="2" t="s">
        <v>27</v>
      </c>
      <c r="B14" s="3" t="s">
        <v>27</v>
      </c>
      <c r="C14" s="3" t="s">
        <v>310</v>
      </c>
      <c r="D14" s="3" t="s">
        <v>307</v>
      </c>
      <c r="E14" s="4">
        <v>50</v>
      </c>
      <c r="F14" s="5">
        <v>308.45</v>
      </c>
      <c r="G14" s="11">
        <f>F14*0.15</f>
        <v>46.267499999999998</v>
      </c>
      <c r="H14" s="10">
        <f>F14*0.25</f>
        <v>77.112499999999997</v>
      </c>
      <c r="I14" s="10">
        <f>F14+(F14*0.15)+(F14*0.25)</f>
        <v>431.83</v>
      </c>
      <c r="J14" s="10">
        <f t="shared" si="0"/>
        <v>475.01300000000003</v>
      </c>
      <c r="K14" s="6"/>
      <c r="L14" s="3" t="s">
        <v>28</v>
      </c>
      <c r="M14" s="6" t="s">
        <v>597</v>
      </c>
      <c r="N14" s="7" t="s">
        <v>31</v>
      </c>
      <c r="O14" s="7" t="s">
        <v>241</v>
      </c>
    </row>
    <row r="15" spans="1:15" ht="135" x14ac:dyDescent="0.2">
      <c r="A15" s="2" t="s">
        <v>27</v>
      </c>
      <c r="B15" s="3" t="s">
        <v>27</v>
      </c>
      <c r="C15" s="3" t="s">
        <v>309</v>
      </c>
      <c r="D15" s="3" t="s">
        <v>307</v>
      </c>
      <c r="E15" s="4">
        <v>50</v>
      </c>
      <c r="F15" s="5">
        <v>510.95</v>
      </c>
      <c r="G15" s="11">
        <f>F15*0.12</f>
        <v>61.313999999999993</v>
      </c>
      <c r="H15" s="10">
        <f>F15*0.18</f>
        <v>91.970999999999989</v>
      </c>
      <c r="I15" s="10">
        <f>F15+(F15*0.12)+(F15*0.18)</f>
        <v>664.23500000000001</v>
      </c>
      <c r="J15" s="10">
        <f t="shared" si="0"/>
        <v>730.65850000000012</v>
      </c>
      <c r="K15" s="6"/>
      <c r="L15" s="3" t="s">
        <v>28</v>
      </c>
      <c r="M15" s="6" t="s">
        <v>597</v>
      </c>
      <c r="N15" s="7" t="s">
        <v>30</v>
      </c>
      <c r="O15" s="7" t="s">
        <v>241</v>
      </c>
    </row>
    <row r="16" spans="1:15" ht="60" x14ac:dyDescent="0.2">
      <c r="A16" s="2" t="s">
        <v>107</v>
      </c>
      <c r="B16" s="3" t="s">
        <v>561</v>
      </c>
      <c r="C16" s="3" t="s">
        <v>240</v>
      </c>
      <c r="D16" s="3" t="s">
        <v>365</v>
      </c>
      <c r="E16" s="4">
        <v>50</v>
      </c>
      <c r="F16" s="5">
        <v>23.65</v>
      </c>
      <c r="G16" s="9">
        <f>F16*0.18</f>
        <v>4.2569999999999997</v>
      </c>
      <c r="H16" s="10">
        <f>F16*0.31</f>
        <v>7.3314999999999992</v>
      </c>
      <c r="I16" s="10">
        <f>F16+(F16*0.18)+(F16*0.31)</f>
        <v>35.238499999999995</v>
      </c>
      <c r="J16" s="10">
        <f t="shared" si="0"/>
        <v>38.762349999999998</v>
      </c>
      <c r="K16" s="6"/>
      <c r="L16" s="3" t="s">
        <v>108</v>
      </c>
      <c r="M16" s="6" t="s">
        <v>558</v>
      </c>
      <c r="N16" s="7" t="s">
        <v>562</v>
      </c>
      <c r="O16" s="7" t="s">
        <v>214</v>
      </c>
    </row>
    <row r="17" spans="1:15" ht="105" x14ac:dyDescent="0.2">
      <c r="A17" s="2" t="s">
        <v>32</v>
      </c>
      <c r="B17" s="3" t="s">
        <v>146</v>
      </c>
      <c r="C17" s="3" t="s">
        <v>338</v>
      </c>
      <c r="D17" s="3" t="s">
        <v>335</v>
      </c>
      <c r="E17" s="4">
        <v>14</v>
      </c>
      <c r="F17" s="5">
        <v>477.2</v>
      </c>
      <c r="G17" s="11">
        <f>F17*0.15</f>
        <v>71.58</v>
      </c>
      <c r="H17" s="10">
        <f>F17*0.25</f>
        <v>119.3</v>
      </c>
      <c r="I17" s="10">
        <f>F17+(F17*0.15)+(F17*0.25)</f>
        <v>668.07999999999993</v>
      </c>
      <c r="J17" s="10">
        <f t="shared" si="0"/>
        <v>734.88800000000003</v>
      </c>
      <c r="K17" s="6"/>
      <c r="L17" s="3" t="s">
        <v>147</v>
      </c>
      <c r="M17" s="6" t="s">
        <v>336</v>
      </c>
      <c r="N17" s="7" t="s">
        <v>148</v>
      </c>
      <c r="O17" s="7"/>
    </row>
    <row r="18" spans="1:15" ht="105" x14ac:dyDescent="0.2">
      <c r="A18" s="2" t="s">
        <v>32</v>
      </c>
      <c r="B18" s="3" t="s">
        <v>146</v>
      </c>
      <c r="C18" s="3" t="s">
        <v>337</v>
      </c>
      <c r="D18" s="3" t="s">
        <v>335</v>
      </c>
      <c r="E18" s="4">
        <v>28</v>
      </c>
      <c r="F18" s="5">
        <v>954.4</v>
      </c>
      <c r="G18" s="11">
        <f>F18*0.12</f>
        <v>114.52799999999999</v>
      </c>
      <c r="H18" s="10">
        <f>F18*0.18</f>
        <v>171.792</v>
      </c>
      <c r="I18" s="10">
        <f>F18+(F18*0.12)+(F18*0.18)</f>
        <v>1240.7199999999998</v>
      </c>
      <c r="J18" s="10">
        <f t="shared" si="0"/>
        <v>1364.7919999999999</v>
      </c>
      <c r="K18" s="6"/>
      <c r="L18" s="3" t="s">
        <v>147</v>
      </c>
      <c r="M18" s="6" t="s">
        <v>336</v>
      </c>
      <c r="N18" s="7" t="s">
        <v>149</v>
      </c>
      <c r="O18" s="7"/>
    </row>
    <row r="19" spans="1:15" ht="105" x14ac:dyDescent="0.2">
      <c r="A19" s="2" t="s">
        <v>32</v>
      </c>
      <c r="B19" s="3" t="s">
        <v>146</v>
      </c>
      <c r="C19" s="3" t="s">
        <v>334</v>
      </c>
      <c r="D19" s="3" t="s">
        <v>335</v>
      </c>
      <c r="E19" s="4">
        <v>84</v>
      </c>
      <c r="F19" s="5">
        <v>2863.2</v>
      </c>
      <c r="G19" s="11">
        <f>F19*0.12</f>
        <v>343.58399999999995</v>
      </c>
      <c r="H19" s="10">
        <f>F19*0.18</f>
        <v>515.37599999999998</v>
      </c>
      <c r="I19" s="10">
        <f>F19+(F19*0.12)+(F19*0.18)</f>
        <v>3722.16</v>
      </c>
      <c r="J19" s="10">
        <f t="shared" si="0"/>
        <v>4094.3760000000002</v>
      </c>
      <c r="K19" s="6"/>
      <c r="L19" s="3" t="s">
        <v>147</v>
      </c>
      <c r="M19" s="6" t="s">
        <v>336</v>
      </c>
      <c r="N19" s="7" t="s">
        <v>150</v>
      </c>
      <c r="O19" s="7"/>
    </row>
    <row r="20" spans="1:15" ht="90" x14ac:dyDescent="0.2">
      <c r="A20" s="2" t="s">
        <v>34</v>
      </c>
      <c r="B20" s="3" t="s">
        <v>35</v>
      </c>
      <c r="C20" s="3" t="s">
        <v>256</v>
      </c>
      <c r="D20" s="3" t="s">
        <v>365</v>
      </c>
      <c r="E20" s="4">
        <v>30</v>
      </c>
      <c r="F20" s="5">
        <v>46.27</v>
      </c>
      <c r="G20" s="9">
        <f>F20*0.18</f>
        <v>8.3285999999999998</v>
      </c>
      <c r="H20" s="10">
        <f>F20*0.31</f>
        <v>14.3437</v>
      </c>
      <c r="I20" s="10">
        <f>F20+(F20*0.18)+(F20*0.31)</f>
        <v>68.942300000000003</v>
      </c>
      <c r="J20" s="10">
        <f t="shared" si="0"/>
        <v>75.83653000000001</v>
      </c>
      <c r="K20" s="6"/>
      <c r="L20" s="3" t="s">
        <v>36</v>
      </c>
      <c r="M20" s="6" t="s">
        <v>558</v>
      </c>
      <c r="N20" s="7" t="s">
        <v>160</v>
      </c>
      <c r="O20" s="7" t="s">
        <v>213</v>
      </c>
    </row>
    <row r="21" spans="1:15" ht="90" x14ac:dyDescent="0.2">
      <c r="A21" s="2" t="s">
        <v>34</v>
      </c>
      <c r="B21" s="3" t="s">
        <v>35</v>
      </c>
      <c r="C21" s="3" t="s">
        <v>288</v>
      </c>
      <c r="D21" s="3" t="s">
        <v>365</v>
      </c>
      <c r="E21" s="4">
        <v>60</v>
      </c>
      <c r="F21" s="5">
        <v>92.49</v>
      </c>
      <c r="G21" s="11">
        <f>F21*0.15</f>
        <v>13.873499999999998</v>
      </c>
      <c r="H21" s="10">
        <f>F21*0.25</f>
        <v>23.122499999999999</v>
      </c>
      <c r="I21" s="10">
        <f>F21+(F21*0.15)+(F21*0.25)</f>
        <v>129.48599999999999</v>
      </c>
      <c r="J21" s="10">
        <f t="shared" si="0"/>
        <v>142.43459999999999</v>
      </c>
      <c r="K21" s="6"/>
      <c r="L21" s="3" t="s">
        <v>36</v>
      </c>
      <c r="M21" s="6" t="s">
        <v>558</v>
      </c>
      <c r="N21" s="7" t="s">
        <v>289</v>
      </c>
      <c r="O21" s="7" t="s">
        <v>213</v>
      </c>
    </row>
    <row r="22" spans="1:15" ht="90" x14ac:dyDescent="0.2">
      <c r="A22" s="2" t="s">
        <v>34</v>
      </c>
      <c r="B22" s="3" t="s">
        <v>35</v>
      </c>
      <c r="C22" s="3" t="s">
        <v>290</v>
      </c>
      <c r="D22" s="3" t="s">
        <v>365</v>
      </c>
      <c r="E22" s="4">
        <v>100</v>
      </c>
      <c r="F22" s="5">
        <v>154.04</v>
      </c>
      <c r="G22" s="11">
        <f>F22*0.15</f>
        <v>23.105999999999998</v>
      </c>
      <c r="H22" s="10">
        <f>F22*0.25</f>
        <v>38.51</v>
      </c>
      <c r="I22" s="10">
        <f>F22+(F22*0.15)+(F22*0.25)</f>
        <v>215.65599999999998</v>
      </c>
      <c r="J22" s="10">
        <f t="shared" si="0"/>
        <v>237.2216</v>
      </c>
      <c r="K22" s="6"/>
      <c r="L22" s="3" t="s">
        <v>36</v>
      </c>
      <c r="M22" s="6" t="s">
        <v>558</v>
      </c>
      <c r="N22" s="7" t="s">
        <v>291</v>
      </c>
      <c r="O22" s="7" t="s">
        <v>213</v>
      </c>
    </row>
    <row r="23" spans="1:15" ht="60" x14ac:dyDescent="0.2">
      <c r="A23" s="2" t="s">
        <v>76</v>
      </c>
      <c r="B23" s="3" t="s">
        <v>77</v>
      </c>
      <c r="C23" s="3" t="s">
        <v>279</v>
      </c>
      <c r="D23" s="3" t="s">
        <v>365</v>
      </c>
      <c r="E23" s="4">
        <v>50</v>
      </c>
      <c r="F23" s="5">
        <v>37.35</v>
      </c>
      <c r="G23" s="9">
        <f>F23*0.18</f>
        <v>6.7229999999999999</v>
      </c>
      <c r="H23" s="10">
        <f>F23*0.31</f>
        <v>11.5785</v>
      </c>
      <c r="I23" s="10">
        <f>F23+(F23*0.18)+(F23*0.31)</f>
        <v>55.651499999999999</v>
      </c>
      <c r="J23" s="10">
        <f t="shared" si="0"/>
        <v>61.216650000000001</v>
      </c>
      <c r="K23" s="6"/>
      <c r="L23" s="3" t="s">
        <v>305</v>
      </c>
      <c r="M23" s="6" t="s">
        <v>558</v>
      </c>
      <c r="N23" s="7" t="s">
        <v>80</v>
      </c>
      <c r="O23" s="7" t="s">
        <v>201</v>
      </c>
    </row>
    <row r="24" spans="1:15" ht="75" x14ac:dyDescent="0.2">
      <c r="A24" s="2" t="s">
        <v>33</v>
      </c>
      <c r="B24" s="3" t="s">
        <v>33</v>
      </c>
      <c r="C24" s="3" t="s">
        <v>367</v>
      </c>
      <c r="D24" s="3" t="s">
        <v>142</v>
      </c>
      <c r="E24" s="4">
        <v>30</v>
      </c>
      <c r="F24" s="5">
        <v>990</v>
      </c>
      <c r="G24" s="11">
        <f t="shared" ref="G24:G37" si="1">F24*0.12</f>
        <v>118.8</v>
      </c>
      <c r="H24" s="10">
        <f t="shared" ref="H24:H37" si="2">F24*0.18</f>
        <v>178.2</v>
      </c>
      <c r="I24" s="10">
        <f t="shared" ref="I24:I37" si="3">F24+(F24*0.12)+(F24*0.18)</f>
        <v>1287</v>
      </c>
      <c r="J24" s="10">
        <f t="shared" si="0"/>
        <v>1415.7</v>
      </c>
      <c r="K24" s="6"/>
      <c r="L24" s="3" t="s">
        <v>460</v>
      </c>
      <c r="M24" s="6" t="s">
        <v>461</v>
      </c>
      <c r="N24" s="7" t="s">
        <v>465</v>
      </c>
      <c r="O24" s="7" t="s">
        <v>185</v>
      </c>
    </row>
    <row r="25" spans="1:15" ht="75" x14ac:dyDescent="0.2">
      <c r="A25" s="2" t="s">
        <v>33</v>
      </c>
      <c r="B25" s="3" t="s">
        <v>33</v>
      </c>
      <c r="C25" s="3" t="s">
        <v>459</v>
      </c>
      <c r="D25" s="3" t="s">
        <v>142</v>
      </c>
      <c r="E25" s="4">
        <v>30</v>
      </c>
      <c r="F25" s="5">
        <v>1980</v>
      </c>
      <c r="G25" s="11">
        <f t="shared" si="1"/>
        <v>237.6</v>
      </c>
      <c r="H25" s="10">
        <f t="shared" si="2"/>
        <v>356.4</v>
      </c>
      <c r="I25" s="10">
        <f t="shared" si="3"/>
        <v>2574</v>
      </c>
      <c r="J25" s="10">
        <f t="shared" si="0"/>
        <v>2831.4</v>
      </c>
      <c r="K25" s="6"/>
      <c r="L25" s="3" t="s">
        <v>460</v>
      </c>
      <c r="M25" s="6" t="s">
        <v>461</v>
      </c>
      <c r="N25" s="7" t="s">
        <v>462</v>
      </c>
      <c r="O25" s="7" t="s">
        <v>185</v>
      </c>
    </row>
    <row r="26" spans="1:15" ht="75" x14ac:dyDescent="0.2">
      <c r="A26" s="2" t="s">
        <v>33</v>
      </c>
      <c r="B26" s="3" t="s">
        <v>33</v>
      </c>
      <c r="C26" s="3" t="s">
        <v>463</v>
      </c>
      <c r="D26" s="3" t="s">
        <v>142</v>
      </c>
      <c r="E26" s="4">
        <v>60</v>
      </c>
      <c r="F26" s="5">
        <v>1980</v>
      </c>
      <c r="G26" s="11">
        <f t="shared" si="1"/>
        <v>237.6</v>
      </c>
      <c r="H26" s="10">
        <f t="shared" si="2"/>
        <v>356.4</v>
      </c>
      <c r="I26" s="10">
        <f t="shared" si="3"/>
        <v>2574</v>
      </c>
      <c r="J26" s="10">
        <f t="shared" si="0"/>
        <v>2831.4</v>
      </c>
      <c r="K26" s="6"/>
      <c r="L26" s="3" t="s">
        <v>460</v>
      </c>
      <c r="M26" s="6" t="s">
        <v>461</v>
      </c>
      <c r="N26" s="7" t="s">
        <v>464</v>
      </c>
      <c r="O26" s="7" t="s">
        <v>185</v>
      </c>
    </row>
    <row r="27" spans="1:15" ht="75" x14ac:dyDescent="0.2">
      <c r="A27" s="2" t="s">
        <v>33</v>
      </c>
      <c r="B27" s="3" t="s">
        <v>33</v>
      </c>
      <c r="C27" s="3" t="s">
        <v>468</v>
      </c>
      <c r="D27" s="3" t="s">
        <v>142</v>
      </c>
      <c r="E27" s="4">
        <v>90</v>
      </c>
      <c r="F27" s="5">
        <v>2970</v>
      </c>
      <c r="G27" s="11">
        <f t="shared" si="1"/>
        <v>356.4</v>
      </c>
      <c r="H27" s="10">
        <f t="shared" si="2"/>
        <v>534.6</v>
      </c>
      <c r="I27" s="10">
        <f t="shared" si="3"/>
        <v>3861</v>
      </c>
      <c r="J27" s="10">
        <f t="shared" si="0"/>
        <v>4247.1000000000004</v>
      </c>
      <c r="K27" s="6"/>
      <c r="L27" s="3" t="s">
        <v>460</v>
      </c>
      <c r="M27" s="6" t="s">
        <v>461</v>
      </c>
      <c r="N27" s="7" t="s">
        <v>469</v>
      </c>
      <c r="O27" s="7" t="s">
        <v>185</v>
      </c>
    </row>
    <row r="28" spans="1:15" ht="75" x14ac:dyDescent="0.2">
      <c r="A28" s="2" t="s">
        <v>33</v>
      </c>
      <c r="B28" s="3" t="s">
        <v>33</v>
      </c>
      <c r="C28" s="3" t="s">
        <v>470</v>
      </c>
      <c r="D28" s="3" t="s">
        <v>142</v>
      </c>
      <c r="E28" s="4">
        <v>60</v>
      </c>
      <c r="F28" s="5">
        <v>3960</v>
      </c>
      <c r="G28" s="11">
        <f t="shared" si="1"/>
        <v>475.2</v>
      </c>
      <c r="H28" s="10">
        <f t="shared" si="2"/>
        <v>712.8</v>
      </c>
      <c r="I28" s="10">
        <f t="shared" si="3"/>
        <v>5148</v>
      </c>
      <c r="J28" s="10">
        <f t="shared" si="0"/>
        <v>5662.8</v>
      </c>
      <c r="K28" s="6"/>
      <c r="L28" s="3" t="s">
        <v>460</v>
      </c>
      <c r="M28" s="6" t="s">
        <v>461</v>
      </c>
      <c r="N28" s="7" t="s">
        <v>471</v>
      </c>
      <c r="O28" s="7" t="s">
        <v>185</v>
      </c>
    </row>
    <row r="29" spans="1:15" ht="75" x14ac:dyDescent="0.2">
      <c r="A29" s="2" t="s">
        <v>33</v>
      </c>
      <c r="B29" s="3" t="s">
        <v>33</v>
      </c>
      <c r="C29" s="3" t="s">
        <v>466</v>
      </c>
      <c r="D29" s="3" t="s">
        <v>142</v>
      </c>
      <c r="E29" s="4">
        <v>90</v>
      </c>
      <c r="F29" s="5">
        <v>5940</v>
      </c>
      <c r="G29" s="11">
        <f t="shared" si="1"/>
        <v>712.8</v>
      </c>
      <c r="H29" s="10">
        <f t="shared" si="2"/>
        <v>1069.2</v>
      </c>
      <c r="I29" s="10">
        <f t="shared" si="3"/>
        <v>7722</v>
      </c>
      <c r="J29" s="10">
        <f t="shared" si="0"/>
        <v>8494.2000000000007</v>
      </c>
      <c r="K29" s="6"/>
      <c r="L29" s="3" t="s">
        <v>460</v>
      </c>
      <c r="M29" s="6" t="s">
        <v>461</v>
      </c>
      <c r="N29" s="7" t="s">
        <v>467</v>
      </c>
      <c r="O29" s="7" t="s">
        <v>185</v>
      </c>
    </row>
    <row r="30" spans="1:15" ht="60" x14ac:dyDescent="0.2">
      <c r="A30" s="2" t="s">
        <v>37</v>
      </c>
      <c r="B30" s="3" t="s">
        <v>37</v>
      </c>
      <c r="C30" s="3" t="s">
        <v>330</v>
      </c>
      <c r="D30" s="3" t="s">
        <v>139</v>
      </c>
      <c r="E30" s="4">
        <v>21</v>
      </c>
      <c r="F30" s="5">
        <v>675</v>
      </c>
      <c r="G30" s="11">
        <f t="shared" si="1"/>
        <v>81</v>
      </c>
      <c r="H30" s="10">
        <f t="shared" si="2"/>
        <v>121.5</v>
      </c>
      <c r="I30" s="10">
        <f t="shared" si="3"/>
        <v>877.5</v>
      </c>
      <c r="J30" s="10">
        <f t="shared" si="0"/>
        <v>965.25000000000011</v>
      </c>
      <c r="K30" s="6"/>
      <c r="L30" s="3" t="s">
        <v>134</v>
      </c>
      <c r="M30" s="6" t="s">
        <v>323</v>
      </c>
      <c r="N30" s="7" t="s">
        <v>172</v>
      </c>
      <c r="O30" s="7" t="s">
        <v>283</v>
      </c>
    </row>
    <row r="31" spans="1:15" ht="75" x14ac:dyDescent="0.2">
      <c r="A31" s="2" t="s">
        <v>37</v>
      </c>
      <c r="B31" s="3" t="s">
        <v>37</v>
      </c>
      <c r="C31" s="3" t="s">
        <v>328</v>
      </c>
      <c r="D31" s="3" t="s">
        <v>139</v>
      </c>
      <c r="E31" s="4">
        <v>28</v>
      </c>
      <c r="F31" s="5">
        <v>900</v>
      </c>
      <c r="G31" s="11">
        <f t="shared" si="1"/>
        <v>108</v>
      </c>
      <c r="H31" s="10">
        <f t="shared" si="2"/>
        <v>162</v>
      </c>
      <c r="I31" s="10">
        <f t="shared" si="3"/>
        <v>1170</v>
      </c>
      <c r="J31" s="10">
        <f t="shared" si="0"/>
        <v>1287</v>
      </c>
      <c r="K31" s="6"/>
      <c r="L31" s="3" t="s">
        <v>134</v>
      </c>
      <c r="M31" s="6" t="s">
        <v>323</v>
      </c>
      <c r="N31" s="7" t="s">
        <v>165</v>
      </c>
      <c r="O31" s="7" t="s">
        <v>283</v>
      </c>
    </row>
    <row r="32" spans="1:15" ht="75" x14ac:dyDescent="0.2">
      <c r="A32" s="2" t="s">
        <v>37</v>
      </c>
      <c r="B32" s="3" t="s">
        <v>37</v>
      </c>
      <c r="C32" s="3" t="s">
        <v>327</v>
      </c>
      <c r="D32" s="3" t="s">
        <v>139</v>
      </c>
      <c r="E32" s="4">
        <v>30</v>
      </c>
      <c r="F32" s="5">
        <v>965</v>
      </c>
      <c r="G32" s="11">
        <f t="shared" si="1"/>
        <v>115.8</v>
      </c>
      <c r="H32" s="10">
        <f t="shared" si="2"/>
        <v>173.7</v>
      </c>
      <c r="I32" s="10">
        <f t="shared" si="3"/>
        <v>1254.5</v>
      </c>
      <c r="J32" s="10">
        <f t="shared" si="0"/>
        <v>1379.95</v>
      </c>
      <c r="K32" s="6"/>
      <c r="L32" s="3" t="s">
        <v>134</v>
      </c>
      <c r="M32" s="6" t="s">
        <v>323</v>
      </c>
      <c r="N32" s="7" t="s">
        <v>166</v>
      </c>
      <c r="O32" s="7" t="s">
        <v>283</v>
      </c>
    </row>
    <row r="33" spans="1:15" ht="60" x14ac:dyDescent="0.2">
      <c r="A33" s="2" t="s">
        <v>37</v>
      </c>
      <c r="B33" s="3" t="s">
        <v>37</v>
      </c>
      <c r="C33" s="3" t="s">
        <v>329</v>
      </c>
      <c r="D33" s="3" t="s">
        <v>139</v>
      </c>
      <c r="E33" s="4">
        <v>40</v>
      </c>
      <c r="F33" s="5">
        <v>1285.7</v>
      </c>
      <c r="G33" s="11">
        <f t="shared" si="1"/>
        <v>154.28399999999999</v>
      </c>
      <c r="H33" s="10">
        <f t="shared" si="2"/>
        <v>231.42599999999999</v>
      </c>
      <c r="I33" s="10">
        <f t="shared" si="3"/>
        <v>1671.4099999999999</v>
      </c>
      <c r="J33" s="10">
        <f t="shared" si="0"/>
        <v>1838.5509999999999</v>
      </c>
      <c r="K33" s="6"/>
      <c r="L33" s="3" t="s">
        <v>134</v>
      </c>
      <c r="M33" s="6" t="s">
        <v>323</v>
      </c>
      <c r="N33" s="7" t="s">
        <v>171</v>
      </c>
      <c r="O33" s="7" t="s">
        <v>283</v>
      </c>
    </row>
    <row r="34" spans="1:15" ht="60" x14ac:dyDescent="0.2">
      <c r="A34" s="2" t="s">
        <v>37</v>
      </c>
      <c r="B34" s="3" t="s">
        <v>37</v>
      </c>
      <c r="C34" s="3" t="s">
        <v>325</v>
      </c>
      <c r="D34" s="3" t="s">
        <v>139</v>
      </c>
      <c r="E34" s="4">
        <v>21</v>
      </c>
      <c r="F34" s="5">
        <v>1949.8</v>
      </c>
      <c r="G34" s="11">
        <f t="shared" si="1"/>
        <v>233.976</v>
      </c>
      <c r="H34" s="10">
        <f t="shared" si="2"/>
        <v>350.964</v>
      </c>
      <c r="I34" s="10">
        <f t="shared" si="3"/>
        <v>2534.7399999999998</v>
      </c>
      <c r="J34" s="10">
        <f t="shared" si="0"/>
        <v>2788.2139999999999</v>
      </c>
      <c r="K34" s="6"/>
      <c r="L34" s="3" t="s">
        <v>134</v>
      </c>
      <c r="M34" s="6" t="s">
        <v>323</v>
      </c>
      <c r="N34" s="7" t="s">
        <v>168</v>
      </c>
      <c r="O34" s="7" t="s">
        <v>283</v>
      </c>
    </row>
    <row r="35" spans="1:15" ht="75" x14ac:dyDescent="0.2">
      <c r="A35" s="2" t="s">
        <v>37</v>
      </c>
      <c r="B35" s="3" t="s">
        <v>37</v>
      </c>
      <c r="C35" s="3" t="s">
        <v>322</v>
      </c>
      <c r="D35" s="3" t="s">
        <v>139</v>
      </c>
      <c r="E35" s="4">
        <v>28</v>
      </c>
      <c r="F35" s="5">
        <v>2599.8000000000002</v>
      </c>
      <c r="G35" s="11">
        <f t="shared" si="1"/>
        <v>311.976</v>
      </c>
      <c r="H35" s="10">
        <f t="shared" si="2"/>
        <v>467.964</v>
      </c>
      <c r="I35" s="10">
        <f t="shared" si="3"/>
        <v>3379.7400000000002</v>
      </c>
      <c r="J35" s="10">
        <f t="shared" si="0"/>
        <v>3717.7140000000004</v>
      </c>
      <c r="K35" s="6"/>
      <c r="L35" s="3" t="s">
        <v>134</v>
      </c>
      <c r="M35" s="6" t="s">
        <v>323</v>
      </c>
      <c r="N35" s="7" t="s">
        <v>170</v>
      </c>
      <c r="O35" s="7" t="s">
        <v>283</v>
      </c>
    </row>
    <row r="36" spans="1:15" ht="75" x14ac:dyDescent="0.2">
      <c r="A36" s="2" t="s">
        <v>37</v>
      </c>
      <c r="B36" s="3" t="s">
        <v>37</v>
      </c>
      <c r="C36" s="3" t="s">
        <v>324</v>
      </c>
      <c r="D36" s="3" t="s">
        <v>139</v>
      </c>
      <c r="E36" s="4">
        <v>30</v>
      </c>
      <c r="F36" s="5">
        <v>2785.5</v>
      </c>
      <c r="G36" s="11">
        <f t="shared" si="1"/>
        <v>334.26</v>
      </c>
      <c r="H36" s="10">
        <f t="shared" si="2"/>
        <v>501.39</v>
      </c>
      <c r="I36" s="10">
        <f t="shared" si="3"/>
        <v>3621.15</v>
      </c>
      <c r="J36" s="10">
        <f t="shared" ref="J36:J67" si="4">I36*1.1</f>
        <v>3983.2650000000003</v>
      </c>
      <c r="K36" s="6"/>
      <c r="L36" s="3" t="s">
        <v>134</v>
      </c>
      <c r="M36" s="6" t="s">
        <v>323</v>
      </c>
      <c r="N36" s="7" t="s">
        <v>169</v>
      </c>
      <c r="O36" s="7" t="s">
        <v>283</v>
      </c>
    </row>
    <row r="37" spans="1:15" ht="60" x14ac:dyDescent="0.2">
      <c r="A37" s="2" t="s">
        <v>37</v>
      </c>
      <c r="B37" s="3" t="s">
        <v>37</v>
      </c>
      <c r="C37" s="3" t="s">
        <v>326</v>
      </c>
      <c r="D37" s="3" t="s">
        <v>139</v>
      </c>
      <c r="E37" s="4">
        <v>40</v>
      </c>
      <c r="F37" s="5">
        <v>3714</v>
      </c>
      <c r="G37" s="11">
        <f t="shared" si="1"/>
        <v>445.68</v>
      </c>
      <c r="H37" s="10">
        <f t="shared" si="2"/>
        <v>668.52</v>
      </c>
      <c r="I37" s="10">
        <f t="shared" si="3"/>
        <v>4828.2000000000007</v>
      </c>
      <c r="J37" s="10">
        <f t="shared" si="4"/>
        <v>5311.0200000000013</v>
      </c>
      <c r="K37" s="6"/>
      <c r="L37" s="3" t="s">
        <v>134</v>
      </c>
      <c r="M37" s="6" t="s">
        <v>323</v>
      </c>
      <c r="N37" s="7" t="s">
        <v>167</v>
      </c>
      <c r="O37" s="7" t="s">
        <v>283</v>
      </c>
    </row>
    <row r="38" spans="1:15" ht="195" x14ac:dyDescent="0.2">
      <c r="A38" s="2" t="s">
        <v>51</v>
      </c>
      <c r="B38" s="3" t="s">
        <v>51</v>
      </c>
      <c r="C38" s="3" t="s">
        <v>418</v>
      </c>
      <c r="D38" s="3" t="s">
        <v>359</v>
      </c>
      <c r="E38" s="4">
        <v>1</v>
      </c>
      <c r="F38" s="5">
        <v>202.4</v>
      </c>
      <c r="G38" s="11">
        <f>F38*0.15</f>
        <v>30.36</v>
      </c>
      <c r="H38" s="10">
        <f>F38*0.25</f>
        <v>50.6</v>
      </c>
      <c r="I38" s="10">
        <f>F38+(F38*0.15)+(F38*0.25)</f>
        <v>283.36</v>
      </c>
      <c r="J38" s="10">
        <f t="shared" si="4"/>
        <v>311.69600000000003</v>
      </c>
      <c r="K38" s="6"/>
      <c r="L38" s="3" t="s">
        <v>411</v>
      </c>
      <c r="M38" s="6" t="s">
        <v>412</v>
      </c>
      <c r="N38" s="7" t="s">
        <v>419</v>
      </c>
      <c r="O38" s="7" t="s">
        <v>257</v>
      </c>
    </row>
    <row r="39" spans="1:15" ht="195" x14ac:dyDescent="0.2">
      <c r="A39" s="2" t="s">
        <v>51</v>
      </c>
      <c r="B39" s="3" t="s">
        <v>51</v>
      </c>
      <c r="C39" s="3" t="s">
        <v>422</v>
      </c>
      <c r="D39" s="3" t="s">
        <v>359</v>
      </c>
      <c r="E39" s="4">
        <v>1</v>
      </c>
      <c r="F39" s="5">
        <v>357.69</v>
      </c>
      <c r="G39" s="11">
        <f>F39*0.15</f>
        <v>53.653500000000001</v>
      </c>
      <c r="H39" s="10">
        <f>F39*0.25</f>
        <v>89.422499999999999</v>
      </c>
      <c r="I39" s="10">
        <f>F39+(F39*0.15)+(F39*0.25)</f>
        <v>500.76600000000002</v>
      </c>
      <c r="J39" s="10">
        <f t="shared" si="4"/>
        <v>550.84260000000006</v>
      </c>
      <c r="K39" s="6"/>
      <c r="L39" s="3" t="s">
        <v>411</v>
      </c>
      <c r="M39" s="6" t="s">
        <v>412</v>
      </c>
      <c r="N39" s="7" t="s">
        <v>423</v>
      </c>
      <c r="O39" s="7" t="s">
        <v>257</v>
      </c>
    </row>
    <row r="40" spans="1:15" ht="195" x14ac:dyDescent="0.2">
      <c r="A40" s="2" t="s">
        <v>51</v>
      </c>
      <c r="B40" s="3" t="s">
        <v>51</v>
      </c>
      <c r="C40" s="3" t="s">
        <v>414</v>
      </c>
      <c r="D40" s="3" t="s">
        <v>359</v>
      </c>
      <c r="E40" s="4">
        <v>5</v>
      </c>
      <c r="F40" s="5">
        <v>1012</v>
      </c>
      <c r="G40" s="11">
        <f t="shared" ref="G40:G49" si="5">F40*0.12</f>
        <v>121.44</v>
      </c>
      <c r="H40" s="10">
        <f t="shared" ref="H40:H49" si="6">F40*0.18</f>
        <v>182.16</v>
      </c>
      <c r="I40" s="10">
        <f t="shared" ref="I40:I49" si="7">F40+(F40*0.12)+(F40*0.18)</f>
        <v>1315.6000000000001</v>
      </c>
      <c r="J40" s="10">
        <f t="shared" si="4"/>
        <v>1447.1600000000003</v>
      </c>
      <c r="K40" s="6"/>
      <c r="L40" s="3" t="s">
        <v>411</v>
      </c>
      <c r="M40" s="6" t="s">
        <v>412</v>
      </c>
      <c r="N40" s="7" t="s">
        <v>415</v>
      </c>
      <c r="O40" s="7" t="s">
        <v>257</v>
      </c>
    </row>
    <row r="41" spans="1:15" ht="195" x14ac:dyDescent="0.2">
      <c r="A41" s="2" t="s">
        <v>51</v>
      </c>
      <c r="B41" s="3" t="s">
        <v>51</v>
      </c>
      <c r="C41" s="3" t="s">
        <v>420</v>
      </c>
      <c r="D41" s="3" t="s">
        <v>359</v>
      </c>
      <c r="E41" s="4">
        <v>5</v>
      </c>
      <c r="F41" s="5">
        <v>1788.45</v>
      </c>
      <c r="G41" s="11">
        <f t="shared" si="5"/>
        <v>214.614</v>
      </c>
      <c r="H41" s="10">
        <f t="shared" si="6"/>
        <v>321.92099999999999</v>
      </c>
      <c r="I41" s="10">
        <f t="shared" si="7"/>
        <v>2324.9850000000001</v>
      </c>
      <c r="J41" s="10">
        <f t="shared" si="4"/>
        <v>2557.4835000000003</v>
      </c>
      <c r="K41" s="6"/>
      <c r="L41" s="3" t="s">
        <v>411</v>
      </c>
      <c r="M41" s="6" t="s">
        <v>412</v>
      </c>
      <c r="N41" s="7" t="s">
        <v>421</v>
      </c>
      <c r="O41" s="7" t="s">
        <v>257</v>
      </c>
    </row>
    <row r="42" spans="1:15" ht="195" x14ac:dyDescent="0.2">
      <c r="A42" s="2" t="s">
        <v>51</v>
      </c>
      <c r="B42" s="3" t="s">
        <v>51</v>
      </c>
      <c r="C42" s="3" t="s">
        <v>410</v>
      </c>
      <c r="D42" s="3" t="s">
        <v>359</v>
      </c>
      <c r="E42" s="4">
        <v>10</v>
      </c>
      <c r="F42" s="5">
        <v>2024</v>
      </c>
      <c r="G42" s="11">
        <f t="shared" si="5"/>
        <v>242.88</v>
      </c>
      <c r="H42" s="10">
        <f t="shared" si="6"/>
        <v>364.32</v>
      </c>
      <c r="I42" s="10">
        <f t="shared" si="7"/>
        <v>2631.2000000000003</v>
      </c>
      <c r="J42" s="10">
        <f t="shared" si="4"/>
        <v>2894.3200000000006</v>
      </c>
      <c r="K42" s="6"/>
      <c r="L42" s="3" t="s">
        <v>411</v>
      </c>
      <c r="M42" s="6" t="s">
        <v>412</v>
      </c>
      <c r="N42" s="7" t="s">
        <v>413</v>
      </c>
      <c r="O42" s="7" t="s">
        <v>257</v>
      </c>
    </row>
    <row r="43" spans="1:15" ht="195" x14ac:dyDescent="0.2">
      <c r="A43" s="2" t="s">
        <v>51</v>
      </c>
      <c r="B43" s="3" t="s">
        <v>51</v>
      </c>
      <c r="C43" s="3" t="s">
        <v>416</v>
      </c>
      <c r="D43" s="3" t="s">
        <v>359</v>
      </c>
      <c r="E43" s="4">
        <v>10</v>
      </c>
      <c r="F43" s="5">
        <v>3576.9</v>
      </c>
      <c r="G43" s="11">
        <f t="shared" si="5"/>
        <v>429.22800000000001</v>
      </c>
      <c r="H43" s="10">
        <f t="shared" si="6"/>
        <v>643.84199999999998</v>
      </c>
      <c r="I43" s="10">
        <f t="shared" si="7"/>
        <v>4649.97</v>
      </c>
      <c r="J43" s="10">
        <f t="shared" si="4"/>
        <v>5114.9670000000006</v>
      </c>
      <c r="K43" s="6"/>
      <c r="L43" s="3" t="s">
        <v>411</v>
      </c>
      <c r="M43" s="6" t="s">
        <v>412</v>
      </c>
      <c r="N43" s="7" t="s">
        <v>417</v>
      </c>
      <c r="O43" s="7" t="s">
        <v>257</v>
      </c>
    </row>
    <row r="44" spans="1:15" ht="75" x14ac:dyDescent="0.2">
      <c r="A44" s="2" t="s">
        <v>373</v>
      </c>
      <c r="B44" s="3" t="s">
        <v>374</v>
      </c>
      <c r="C44" s="3" t="s">
        <v>375</v>
      </c>
      <c r="D44" s="3" t="s">
        <v>516</v>
      </c>
      <c r="E44" s="4">
        <v>1</v>
      </c>
      <c r="F44" s="5">
        <v>7480</v>
      </c>
      <c r="G44" s="11">
        <f t="shared" si="5"/>
        <v>897.6</v>
      </c>
      <c r="H44" s="10">
        <f t="shared" si="6"/>
        <v>1346.3999999999999</v>
      </c>
      <c r="I44" s="10">
        <f t="shared" si="7"/>
        <v>9724</v>
      </c>
      <c r="J44" s="10">
        <f t="shared" si="4"/>
        <v>10696.400000000001</v>
      </c>
      <c r="K44" s="6"/>
      <c r="L44" s="3" t="s">
        <v>376</v>
      </c>
      <c r="M44" s="6" t="s">
        <v>517</v>
      </c>
      <c r="N44" s="7" t="s">
        <v>518</v>
      </c>
      <c r="O44" s="7" t="s">
        <v>377</v>
      </c>
    </row>
    <row r="45" spans="1:15" ht="90" x14ac:dyDescent="0.2">
      <c r="A45" s="2" t="s">
        <v>152</v>
      </c>
      <c r="B45" s="3" t="s">
        <v>564</v>
      </c>
      <c r="C45" s="3" t="s">
        <v>565</v>
      </c>
      <c r="D45" s="3" t="s">
        <v>566</v>
      </c>
      <c r="E45" s="4">
        <v>1</v>
      </c>
      <c r="F45" s="5">
        <v>1748.2</v>
      </c>
      <c r="G45" s="11">
        <f t="shared" si="5"/>
        <v>209.78399999999999</v>
      </c>
      <c r="H45" s="10">
        <f t="shared" si="6"/>
        <v>314.67599999999999</v>
      </c>
      <c r="I45" s="10">
        <f t="shared" si="7"/>
        <v>2272.66</v>
      </c>
      <c r="J45" s="10">
        <f t="shared" si="4"/>
        <v>2499.9259999999999</v>
      </c>
      <c r="K45" s="6"/>
      <c r="L45" s="3" t="s">
        <v>567</v>
      </c>
      <c r="M45" s="6" t="s">
        <v>568</v>
      </c>
      <c r="N45" s="7" t="s">
        <v>569</v>
      </c>
      <c r="O45" s="7" t="s">
        <v>318</v>
      </c>
    </row>
    <row r="46" spans="1:15" ht="90" x14ac:dyDescent="0.2">
      <c r="A46" s="2" t="s">
        <v>152</v>
      </c>
      <c r="B46" s="3" t="s">
        <v>564</v>
      </c>
      <c r="C46" s="3" t="s">
        <v>572</v>
      </c>
      <c r="D46" s="3" t="s">
        <v>566</v>
      </c>
      <c r="E46" s="4">
        <v>1</v>
      </c>
      <c r="F46" s="5">
        <v>2330.9</v>
      </c>
      <c r="G46" s="11">
        <f t="shared" si="5"/>
        <v>279.70800000000003</v>
      </c>
      <c r="H46" s="10">
        <f t="shared" si="6"/>
        <v>419.56200000000001</v>
      </c>
      <c r="I46" s="10">
        <f t="shared" si="7"/>
        <v>3030.17</v>
      </c>
      <c r="J46" s="10">
        <f t="shared" si="4"/>
        <v>3333.1870000000004</v>
      </c>
      <c r="K46" s="6"/>
      <c r="L46" s="3" t="s">
        <v>567</v>
      </c>
      <c r="M46" s="6" t="s">
        <v>568</v>
      </c>
      <c r="N46" s="7" t="s">
        <v>573</v>
      </c>
      <c r="O46" s="7" t="s">
        <v>318</v>
      </c>
    </row>
    <row r="47" spans="1:15" ht="90" x14ac:dyDescent="0.2">
      <c r="A47" s="2" t="s">
        <v>152</v>
      </c>
      <c r="B47" s="3" t="s">
        <v>564</v>
      </c>
      <c r="C47" s="3" t="s">
        <v>574</v>
      </c>
      <c r="D47" s="3" t="s">
        <v>566</v>
      </c>
      <c r="E47" s="4">
        <v>10</v>
      </c>
      <c r="F47" s="5">
        <v>17482</v>
      </c>
      <c r="G47" s="11">
        <f t="shared" si="5"/>
        <v>2097.84</v>
      </c>
      <c r="H47" s="10">
        <f t="shared" si="6"/>
        <v>3146.7599999999998</v>
      </c>
      <c r="I47" s="10">
        <f t="shared" si="7"/>
        <v>22726.6</v>
      </c>
      <c r="J47" s="10">
        <f t="shared" si="4"/>
        <v>24999.260000000002</v>
      </c>
      <c r="K47" s="6"/>
      <c r="L47" s="3" t="s">
        <v>567</v>
      </c>
      <c r="M47" s="6" t="s">
        <v>568</v>
      </c>
      <c r="N47" s="7" t="s">
        <v>575</v>
      </c>
      <c r="O47" s="7" t="s">
        <v>318</v>
      </c>
    </row>
    <row r="48" spans="1:15" ht="90" x14ac:dyDescent="0.2">
      <c r="A48" s="2" t="s">
        <v>152</v>
      </c>
      <c r="B48" s="3" t="s">
        <v>564</v>
      </c>
      <c r="C48" s="3" t="s">
        <v>570</v>
      </c>
      <c r="D48" s="3" t="s">
        <v>566</v>
      </c>
      <c r="E48" s="4">
        <v>10</v>
      </c>
      <c r="F48" s="5">
        <v>23309</v>
      </c>
      <c r="G48" s="11">
        <f t="shared" si="5"/>
        <v>2797.08</v>
      </c>
      <c r="H48" s="10">
        <f t="shared" si="6"/>
        <v>4195.62</v>
      </c>
      <c r="I48" s="10">
        <f t="shared" si="7"/>
        <v>30301.7</v>
      </c>
      <c r="J48" s="10">
        <f t="shared" si="4"/>
        <v>33331.870000000003</v>
      </c>
      <c r="K48" s="6"/>
      <c r="L48" s="3" t="s">
        <v>567</v>
      </c>
      <c r="M48" s="6" t="s">
        <v>568</v>
      </c>
      <c r="N48" s="7" t="s">
        <v>571</v>
      </c>
      <c r="O48" s="7" t="s">
        <v>318</v>
      </c>
    </row>
    <row r="49" spans="1:15" ht="120" x14ac:dyDescent="0.2">
      <c r="A49" s="2" t="s">
        <v>52</v>
      </c>
      <c r="B49" s="3" t="s">
        <v>52</v>
      </c>
      <c r="C49" s="3" t="s">
        <v>249</v>
      </c>
      <c r="D49" s="3" t="s">
        <v>273</v>
      </c>
      <c r="E49" s="4">
        <v>1</v>
      </c>
      <c r="F49" s="5">
        <v>1100</v>
      </c>
      <c r="G49" s="11">
        <f t="shared" si="5"/>
        <v>132</v>
      </c>
      <c r="H49" s="10">
        <f t="shared" si="6"/>
        <v>198</v>
      </c>
      <c r="I49" s="10">
        <f t="shared" si="7"/>
        <v>1430</v>
      </c>
      <c r="J49" s="10">
        <f t="shared" si="4"/>
        <v>1573.0000000000002</v>
      </c>
      <c r="K49" s="6"/>
      <c r="L49" s="3" t="s">
        <v>581</v>
      </c>
      <c r="M49" s="6" t="s">
        <v>582</v>
      </c>
      <c r="N49" s="7" t="s">
        <v>583</v>
      </c>
      <c r="O49" s="7" t="s">
        <v>250</v>
      </c>
    </row>
    <row r="50" spans="1:15" ht="150" x14ac:dyDescent="0.2">
      <c r="A50" s="2" t="s">
        <v>53</v>
      </c>
      <c r="B50" s="3" t="s">
        <v>54</v>
      </c>
      <c r="C50" s="3" t="s">
        <v>357</v>
      </c>
      <c r="D50" s="3" t="s">
        <v>495</v>
      </c>
      <c r="E50" s="4">
        <v>1</v>
      </c>
      <c r="F50" s="5">
        <v>23.02</v>
      </c>
      <c r="G50" s="9">
        <f t="shared" ref="G50:G55" si="8">F50*0.18</f>
        <v>4.1436000000000002</v>
      </c>
      <c r="H50" s="10">
        <f t="shared" ref="H50:H55" si="9">F50*0.31</f>
        <v>7.1361999999999997</v>
      </c>
      <c r="I50" s="10">
        <f t="shared" ref="I50:I55" si="10">F50+(F50*0.18)+(F50*0.31)</f>
        <v>34.299799999999998</v>
      </c>
      <c r="J50" s="10">
        <f t="shared" si="4"/>
        <v>37.729779999999998</v>
      </c>
      <c r="K50" s="6"/>
      <c r="L50" s="3" t="s">
        <v>56</v>
      </c>
      <c r="M50" s="6" t="s">
        <v>496</v>
      </c>
      <c r="N50" s="7" t="s">
        <v>59</v>
      </c>
      <c r="O50" s="7" t="s">
        <v>184</v>
      </c>
    </row>
    <row r="51" spans="1:15" ht="150" x14ac:dyDescent="0.2">
      <c r="A51" s="2" t="s">
        <v>53</v>
      </c>
      <c r="B51" s="3" t="s">
        <v>54</v>
      </c>
      <c r="C51" s="3" t="s">
        <v>354</v>
      </c>
      <c r="D51" s="3" t="s">
        <v>495</v>
      </c>
      <c r="E51" s="4">
        <v>1</v>
      </c>
      <c r="F51" s="5">
        <v>23.24</v>
      </c>
      <c r="G51" s="9">
        <f t="shared" si="8"/>
        <v>4.1831999999999994</v>
      </c>
      <c r="H51" s="10">
        <f t="shared" si="9"/>
        <v>7.2043999999999997</v>
      </c>
      <c r="I51" s="10">
        <f t="shared" si="10"/>
        <v>34.627600000000001</v>
      </c>
      <c r="J51" s="10">
        <f t="shared" si="4"/>
        <v>38.090360000000004</v>
      </c>
      <c r="K51" s="6"/>
      <c r="L51" s="3" t="s">
        <v>56</v>
      </c>
      <c r="M51" s="6" t="s">
        <v>496</v>
      </c>
      <c r="N51" s="7" t="s">
        <v>57</v>
      </c>
      <c r="O51" s="7" t="s">
        <v>184</v>
      </c>
    </row>
    <row r="52" spans="1:15" ht="150" x14ac:dyDescent="0.2">
      <c r="A52" s="2" t="s">
        <v>53</v>
      </c>
      <c r="B52" s="3" t="s">
        <v>54</v>
      </c>
      <c r="C52" s="3" t="s">
        <v>498</v>
      </c>
      <c r="D52" s="3" t="s">
        <v>495</v>
      </c>
      <c r="E52" s="4">
        <v>1</v>
      </c>
      <c r="F52" s="5">
        <v>24.33</v>
      </c>
      <c r="G52" s="9">
        <f t="shared" si="8"/>
        <v>4.3793999999999995</v>
      </c>
      <c r="H52" s="10">
        <f t="shared" si="9"/>
        <v>7.5422999999999991</v>
      </c>
      <c r="I52" s="10">
        <f t="shared" si="10"/>
        <v>36.2517</v>
      </c>
      <c r="J52" s="10">
        <f t="shared" si="4"/>
        <v>39.876870000000004</v>
      </c>
      <c r="K52" s="6"/>
      <c r="L52" s="3" t="s">
        <v>56</v>
      </c>
      <c r="M52" s="6" t="s">
        <v>496</v>
      </c>
      <c r="N52" s="7" t="s">
        <v>153</v>
      </c>
      <c r="O52" s="7" t="s">
        <v>184</v>
      </c>
    </row>
    <row r="53" spans="1:15" ht="150" x14ac:dyDescent="0.2">
      <c r="A53" s="2" t="s">
        <v>53</v>
      </c>
      <c r="B53" s="3" t="s">
        <v>54</v>
      </c>
      <c r="C53" s="3" t="s">
        <v>356</v>
      </c>
      <c r="D53" s="3" t="s">
        <v>495</v>
      </c>
      <c r="E53" s="4">
        <v>1</v>
      </c>
      <c r="F53" s="5">
        <v>26.55</v>
      </c>
      <c r="G53" s="9">
        <f t="shared" si="8"/>
        <v>4.7789999999999999</v>
      </c>
      <c r="H53" s="10">
        <f t="shared" si="9"/>
        <v>8.230500000000001</v>
      </c>
      <c r="I53" s="10">
        <f t="shared" si="10"/>
        <v>39.5595</v>
      </c>
      <c r="J53" s="10">
        <f t="shared" si="4"/>
        <v>43.515450000000001</v>
      </c>
      <c r="K53" s="6"/>
      <c r="L53" s="3" t="s">
        <v>56</v>
      </c>
      <c r="M53" s="6" t="s">
        <v>496</v>
      </c>
      <c r="N53" s="7" t="s">
        <v>60</v>
      </c>
      <c r="O53" s="7" t="s">
        <v>184</v>
      </c>
    </row>
    <row r="54" spans="1:15" ht="150" x14ac:dyDescent="0.2">
      <c r="A54" s="2" t="s">
        <v>53</v>
      </c>
      <c r="B54" s="3" t="s">
        <v>54</v>
      </c>
      <c r="C54" s="3" t="s">
        <v>358</v>
      </c>
      <c r="D54" s="3" t="s">
        <v>495</v>
      </c>
      <c r="E54" s="4">
        <v>1</v>
      </c>
      <c r="F54" s="5">
        <v>27.21</v>
      </c>
      <c r="G54" s="9">
        <f t="shared" si="8"/>
        <v>4.8978000000000002</v>
      </c>
      <c r="H54" s="10">
        <f t="shared" si="9"/>
        <v>8.4351000000000003</v>
      </c>
      <c r="I54" s="10">
        <f t="shared" si="10"/>
        <v>40.542899999999996</v>
      </c>
      <c r="J54" s="10">
        <f t="shared" si="4"/>
        <v>44.597189999999998</v>
      </c>
      <c r="K54" s="6"/>
      <c r="L54" s="3" t="s">
        <v>56</v>
      </c>
      <c r="M54" s="6" t="s">
        <v>496</v>
      </c>
      <c r="N54" s="7" t="s">
        <v>58</v>
      </c>
      <c r="O54" s="7" t="s">
        <v>184</v>
      </c>
    </row>
    <row r="55" spans="1:15" ht="150" x14ac:dyDescent="0.2">
      <c r="A55" s="2" t="s">
        <v>53</v>
      </c>
      <c r="B55" s="3" t="s">
        <v>54</v>
      </c>
      <c r="C55" s="3" t="s">
        <v>497</v>
      </c>
      <c r="D55" s="3" t="s">
        <v>495</v>
      </c>
      <c r="E55" s="4">
        <v>1</v>
      </c>
      <c r="F55" s="5">
        <v>44.48</v>
      </c>
      <c r="G55" s="9">
        <f t="shared" si="8"/>
        <v>8.0063999999999993</v>
      </c>
      <c r="H55" s="10">
        <f t="shared" si="9"/>
        <v>13.788799999999998</v>
      </c>
      <c r="I55" s="10">
        <f t="shared" si="10"/>
        <v>66.275199999999998</v>
      </c>
      <c r="J55" s="10">
        <f t="shared" si="4"/>
        <v>72.902720000000002</v>
      </c>
      <c r="K55" s="6"/>
      <c r="L55" s="3" t="s">
        <v>56</v>
      </c>
      <c r="M55" s="6" t="s">
        <v>496</v>
      </c>
      <c r="N55" s="7" t="s">
        <v>154</v>
      </c>
      <c r="O55" s="7" t="s">
        <v>184</v>
      </c>
    </row>
    <row r="56" spans="1:15" ht="75" x14ac:dyDescent="0.2">
      <c r="A56" s="2" t="s">
        <v>61</v>
      </c>
      <c r="B56" s="3" t="s">
        <v>502</v>
      </c>
      <c r="C56" s="3" t="s">
        <v>261</v>
      </c>
      <c r="D56" s="3" t="s">
        <v>319</v>
      </c>
      <c r="E56" s="4">
        <v>20</v>
      </c>
      <c r="F56" s="5">
        <v>63.8</v>
      </c>
      <c r="G56" s="11">
        <f>F56*0.15</f>
        <v>9.5699999999999985</v>
      </c>
      <c r="H56" s="10">
        <f>F56*0.25</f>
        <v>15.95</v>
      </c>
      <c r="I56" s="10">
        <f>F56+(F56*0.15)+(F56*0.25)</f>
        <v>89.32</v>
      </c>
      <c r="J56" s="10">
        <f t="shared" si="4"/>
        <v>98.251999999999995</v>
      </c>
      <c r="K56" s="6"/>
      <c r="L56" s="3" t="s">
        <v>503</v>
      </c>
      <c r="M56" s="6" t="s">
        <v>504</v>
      </c>
      <c r="N56" s="7" t="s">
        <v>506</v>
      </c>
      <c r="O56" s="7" t="s">
        <v>217</v>
      </c>
    </row>
    <row r="57" spans="1:15" ht="75" x14ac:dyDescent="0.2">
      <c r="A57" s="2" t="s">
        <v>61</v>
      </c>
      <c r="B57" s="3" t="s">
        <v>502</v>
      </c>
      <c r="C57" s="3" t="s">
        <v>317</v>
      </c>
      <c r="D57" s="3" t="s">
        <v>319</v>
      </c>
      <c r="E57" s="4">
        <v>30</v>
      </c>
      <c r="F57" s="5">
        <v>95.7</v>
      </c>
      <c r="G57" s="11">
        <f>F57*0.15</f>
        <v>14.355</v>
      </c>
      <c r="H57" s="10">
        <f>F57*0.25</f>
        <v>23.925000000000001</v>
      </c>
      <c r="I57" s="10">
        <f>F57+(F57*0.15)+(F57*0.25)</f>
        <v>133.98000000000002</v>
      </c>
      <c r="J57" s="10">
        <f t="shared" si="4"/>
        <v>147.37800000000004</v>
      </c>
      <c r="K57" s="6"/>
      <c r="L57" s="3" t="s">
        <v>503</v>
      </c>
      <c r="M57" s="6" t="s">
        <v>504</v>
      </c>
      <c r="N57" s="7" t="s">
        <v>505</v>
      </c>
      <c r="O57" s="7" t="s">
        <v>217</v>
      </c>
    </row>
    <row r="58" spans="1:15" ht="75" x14ac:dyDescent="0.2">
      <c r="A58" s="2" t="s">
        <v>61</v>
      </c>
      <c r="B58" s="3" t="s">
        <v>502</v>
      </c>
      <c r="C58" s="3" t="s">
        <v>240</v>
      </c>
      <c r="D58" s="3" t="s">
        <v>319</v>
      </c>
      <c r="E58" s="4">
        <v>50</v>
      </c>
      <c r="F58" s="5">
        <v>159.5</v>
      </c>
      <c r="G58" s="11">
        <f>F58*0.15</f>
        <v>23.925000000000001</v>
      </c>
      <c r="H58" s="10">
        <f>F58*0.25</f>
        <v>39.875</v>
      </c>
      <c r="I58" s="10">
        <f>F58+(F58*0.15)+(F58*0.25)</f>
        <v>223.3</v>
      </c>
      <c r="J58" s="10">
        <f t="shared" si="4"/>
        <v>245.63000000000002</v>
      </c>
      <c r="K58" s="6"/>
      <c r="L58" s="3" t="s">
        <v>503</v>
      </c>
      <c r="M58" s="6" t="s">
        <v>504</v>
      </c>
      <c r="N58" s="7" t="s">
        <v>509</v>
      </c>
      <c r="O58" s="7" t="s">
        <v>217</v>
      </c>
    </row>
    <row r="59" spans="1:15" ht="75" x14ac:dyDescent="0.2">
      <c r="A59" s="2" t="s">
        <v>61</v>
      </c>
      <c r="B59" s="3" t="s">
        <v>502</v>
      </c>
      <c r="C59" s="3" t="s">
        <v>507</v>
      </c>
      <c r="D59" s="3" t="s">
        <v>319</v>
      </c>
      <c r="E59" s="4">
        <v>60</v>
      </c>
      <c r="F59" s="5">
        <v>191.4</v>
      </c>
      <c r="G59" s="11">
        <f>F59*0.15</f>
        <v>28.71</v>
      </c>
      <c r="H59" s="10">
        <f>F59*0.25</f>
        <v>47.85</v>
      </c>
      <c r="I59" s="10">
        <f>F59+(F59*0.15)+(F59*0.25)</f>
        <v>267.96000000000004</v>
      </c>
      <c r="J59" s="10">
        <f t="shared" si="4"/>
        <v>294.75600000000009</v>
      </c>
      <c r="K59" s="6"/>
      <c r="L59" s="3" t="s">
        <v>503</v>
      </c>
      <c r="M59" s="6" t="s">
        <v>504</v>
      </c>
      <c r="N59" s="7" t="s">
        <v>508</v>
      </c>
      <c r="O59" s="7" t="s">
        <v>217</v>
      </c>
    </row>
    <row r="60" spans="1:15" ht="60" x14ac:dyDescent="0.2">
      <c r="A60" s="2" t="s">
        <v>61</v>
      </c>
      <c r="B60" s="3" t="s">
        <v>62</v>
      </c>
      <c r="C60" s="3" t="s">
        <v>265</v>
      </c>
      <c r="D60" s="3" t="s">
        <v>365</v>
      </c>
      <c r="E60" s="4">
        <v>20</v>
      </c>
      <c r="F60" s="5">
        <v>33.9</v>
      </c>
      <c r="G60" s="9">
        <f>F60*0.18</f>
        <v>6.1019999999999994</v>
      </c>
      <c r="H60" s="10">
        <f>F60*0.31</f>
        <v>10.509</v>
      </c>
      <c r="I60" s="10">
        <f>F60+(F60*0.18)+(F60*0.31)</f>
        <v>50.510999999999996</v>
      </c>
      <c r="J60" s="10">
        <f t="shared" si="4"/>
        <v>55.562100000000001</v>
      </c>
      <c r="K60" s="6"/>
      <c r="L60" s="3" t="s">
        <v>63</v>
      </c>
      <c r="M60" s="6" t="s">
        <v>558</v>
      </c>
      <c r="N60" s="7" t="s">
        <v>64</v>
      </c>
      <c r="O60" s="7" t="s">
        <v>217</v>
      </c>
    </row>
    <row r="61" spans="1:15" ht="105" x14ac:dyDescent="0.2">
      <c r="A61" s="2" t="s">
        <v>65</v>
      </c>
      <c r="B61" s="3" t="s">
        <v>65</v>
      </c>
      <c r="C61" s="3" t="s">
        <v>472</v>
      </c>
      <c r="D61" s="3" t="s">
        <v>473</v>
      </c>
      <c r="E61" s="4">
        <v>50</v>
      </c>
      <c r="F61" s="5">
        <v>22.36</v>
      </c>
      <c r="G61" s="9">
        <f>F61*0.18</f>
        <v>4.0247999999999999</v>
      </c>
      <c r="H61" s="10">
        <f>F61*0.31</f>
        <v>6.9315999999999995</v>
      </c>
      <c r="I61" s="10">
        <f>F61+(F61*0.18)+(F61*0.31)</f>
        <v>33.316400000000002</v>
      </c>
      <c r="J61" s="10">
        <f t="shared" si="4"/>
        <v>36.648040000000002</v>
      </c>
      <c r="K61" s="6"/>
      <c r="L61" s="3" t="s">
        <v>66</v>
      </c>
      <c r="M61" s="6" t="s">
        <v>474</v>
      </c>
      <c r="N61" s="7" t="s">
        <v>67</v>
      </c>
      <c r="O61" s="7"/>
    </row>
    <row r="62" spans="1:15" ht="75" x14ac:dyDescent="0.2">
      <c r="A62" s="2" t="s">
        <v>73</v>
      </c>
      <c r="B62" s="3" t="s">
        <v>74</v>
      </c>
      <c r="C62" s="3" t="s">
        <v>233</v>
      </c>
      <c r="D62" s="3" t="s">
        <v>278</v>
      </c>
      <c r="E62" s="4">
        <v>10</v>
      </c>
      <c r="F62" s="5">
        <v>4108</v>
      </c>
      <c r="G62" s="11">
        <f>F62*0.12</f>
        <v>492.96</v>
      </c>
      <c r="H62" s="10">
        <f>F62*0.18</f>
        <v>739.43999999999994</v>
      </c>
      <c r="I62" s="10">
        <f>F62+(F62*0.12)+(F62*0.18)</f>
        <v>5340.4</v>
      </c>
      <c r="J62" s="10">
        <f t="shared" si="4"/>
        <v>5874.4400000000005</v>
      </c>
      <c r="K62" s="6"/>
      <c r="L62" s="3" t="s">
        <v>234</v>
      </c>
      <c r="M62" s="6" t="s">
        <v>475</v>
      </c>
      <c r="N62" s="7" t="s">
        <v>235</v>
      </c>
      <c r="O62" s="7" t="s">
        <v>236</v>
      </c>
    </row>
    <row r="63" spans="1:15" ht="75" x14ac:dyDescent="0.2">
      <c r="A63" s="2" t="s">
        <v>73</v>
      </c>
      <c r="B63" s="3" t="s">
        <v>74</v>
      </c>
      <c r="C63" s="3" t="s">
        <v>237</v>
      </c>
      <c r="D63" s="3" t="s">
        <v>278</v>
      </c>
      <c r="E63" s="4">
        <v>10</v>
      </c>
      <c r="F63" s="5">
        <v>8216</v>
      </c>
      <c r="G63" s="11">
        <f>F63*0.12</f>
        <v>985.92</v>
      </c>
      <c r="H63" s="10">
        <f>F63*0.18</f>
        <v>1478.8799999999999</v>
      </c>
      <c r="I63" s="10">
        <f>F63+(F63*0.12)+(F63*0.18)</f>
        <v>10680.8</v>
      </c>
      <c r="J63" s="10">
        <f t="shared" si="4"/>
        <v>11748.880000000001</v>
      </c>
      <c r="K63" s="6"/>
      <c r="L63" s="3" t="s">
        <v>234</v>
      </c>
      <c r="M63" s="6" t="s">
        <v>475</v>
      </c>
      <c r="N63" s="7" t="s">
        <v>238</v>
      </c>
      <c r="O63" s="7" t="s">
        <v>236</v>
      </c>
    </row>
    <row r="64" spans="1:15" ht="120" x14ac:dyDescent="0.2">
      <c r="A64" s="2" t="s">
        <v>75</v>
      </c>
      <c r="B64" s="3" t="s">
        <v>388</v>
      </c>
      <c r="C64" s="3" t="s">
        <v>389</v>
      </c>
      <c r="D64" s="3" t="s">
        <v>370</v>
      </c>
      <c r="E64" s="4">
        <v>30</v>
      </c>
      <c r="F64" s="5">
        <v>63.94</v>
      </c>
      <c r="G64" s="11">
        <f>F64*0.15</f>
        <v>9.5909999999999993</v>
      </c>
      <c r="H64" s="10">
        <f>F64*0.25</f>
        <v>15.984999999999999</v>
      </c>
      <c r="I64" s="10">
        <f>F64+(F64*0.15)+(F64*0.25)</f>
        <v>89.515999999999991</v>
      </c>
      <c r="J64" s="10">
        <f t="shared" si="4"/>
        <v>98.467600000000004</v>
      </c>
      <c r="K64" s="6"/>
      <c r="L64" s="3" t="s">
        <v>78</v>
      </c>
      <c r="M64" s="6" t="s">
        <v>390</v>
      </c>
      <c r="N64" s="7" t="s">
        <v>391</v>
      </c>
      <c r="O64" s="7"/>
    </row>
    <row r="65" spans="1:15" ht="135" x14ac:dyDescent="0.2">
      <c r="A65" s="2" t="s">
        <v>37</v>
      </c>
      <c r="B65" s="3" t="s">
        <v>38</v>
      </c>
      <c r="C65" s="3" t="s">
        <v>331</v>
      </c>
      <c r="D65" s="3" t="s">
        <v>332</v>
      </c>
      <c r="E65" s="4">
        <v>30</v>
      </c>
      <c r="F65" s="5">
        <v>1425.21</v>
      </c>
      <c r="G65" s="11">
        <f>F65*0.12</f>
        <v>171.02519999999998</v>
      </c>
      <c r="H65" s="10">
        <f>F65*0.18</f>
        <v>256.5378</v>
      </c>
      <c r="I65" s="10">
        <f>F65+(F65*0.12)+(F65*0.18)</f>
        <v>1852.7730000000001</v>
      </c>
      <c r="J65" s="10">
        <f t="shared" si="4"/>
        <v>2038.0503000000003</v>
      </c>
      <c r="K65" s="6"/>
      <c r="L65" s="3" t="s">
        <v>41</v>
      </c>
      <c r="M65" s="6" t="s">
        <v>333</v>
      </c>
      <c r="N65" s="7" t="s">
        <v>42</v>
      </c>
      <c r="O65" s="7" t="s">
        <v>283</v>
      </c>
    </row>
    <row r="66" spans="1:15" ht="135" x14ac:dyDescent="0.2">
      <c r="A66" s="2" t="s">
        <v>37</v>
      </c>
      <c r="B66" s="3" t="s">
        <v>38</v>
      </c>
      <c r="C66" s="3" t="s">
        <v>286</v>
      </c>
      <c r="D66" s="3" t="s">
        <v>332</v>
      </c>
      <c r="E66" s="4">
        <v>30</v>
      </c>
      <c r="F66" s="5">
        <v>4275.1099999999997</v>
      </c>
      <c r="G66" s="11">
        <f>F66*0.12</f>
        <v>513.01319999999998</v>
      </c>
      <c r="H66" s="10">
        <f>F66*0.18</f>
        <v>769.51979999999992</v>
      </c>
      <c r="I66" s="10">
        <f>F66+(F66*0.12)+(F66*0.18)</f>
        <v>5557.643</v>
      </c>
      <c r="J66" s="10">
        <f t="shared" si="4"/>
        <v>6113.4073000000008</v>
      </c>
      <c r="K66" s="6"/>
      <c r="L66" s="3" t="s">
        <v>39</v>
      </c>
      <c r="M66" s="6" t="s">
        <v>333</v>
      </c>
      <c r="N66" s="7" t="s">
        <v>40</v>
      </c>
      <c r="O66" s="7" t="s">
        <v>283</v>
      </c>
    </row>
    <row r="67" spans="1:15" ht="60" x14ac:dyDescent="0.2">
      <c r="A67" s="2" t="s">
        <v>81</v>
      </c>
      <c r="B67" s="3" t="s">
        <v>81</v>
      </c>
      <c r="C67" s="3" t="s">
        <v>559</v>
      </c>
      <c r="D67" s="3" t="s">
        <v>365</v>
      </c>
      <c r="E67" s="4">
        <v>10</v>
      </c>
      <c r="F67" s="5">
        <v>2.6</v>
      </c>
      <c r="G67" s="9">
        <f>F67*0.18</f>
        <v>0.46799999999999997</v>
      </c>
      <c r="H67" s="10">
        <f>F67*0.31</f>
        <v>0.80600000000000005</v>
      </c>
      <c r="I67" s="10">
        <f>F67+(F67*0.18)+(F67*0.31)</f>
        <v>3.8740000000000001</v>
      </c>
      <c r="J67" s="10">
        <f t="shared" si="4"/>
        <v>4.2614000000000001</v>
      </c>
      <c r="K67" s="6"/>
      <c r="L67" s="3" t="s">
        <v>82</v>
      </c>
      <c r="M67" s="6" t="s">
        <v>558</v>
      </c>
      <c r="N67" s="7" t="s">
        <v>83</v>
      </c>
      <c r="O67" s="7" t="s">
        <v>200</v>
      </c>
    </row>
    <row r="68" spans="1:15" ht="60" x14ac:dyDescent="0.2">
      <c r="A68" s="2" t="s">
        <v>81</v>
      </c>
      <c r="B68" s="3" t="s">
        <v>81</v>
      </c>
      <c r="C68" s="3" t="s">
        <v>560</v>
      </c>
      <c r="D68" s="3" t="s">
        <v>365</v>
      </c>
      <c r="E68" s="4">
        <v>10</v>
      </c>
      <c r="F68" s="5">
        <v>2.6</v>
      </c>
      <c r="G68" s="9">
        <f>F68*0.18</f>
        <v>0.46799999999999997</v>
      </c>
      <c r="H68" s="10">
        <f>F68*0.31</f>
        <v>0.80600000000000005</v>
      </c>
      <c r="I68" s="10">
        <f>F68+(F68*0.18)+(F68*0.31)</f>
        <v>3.8740000000000001</v>
      </c>
      <c r="J68" s="10">
        <f t="shared" ref="J68:J99" si="11">I68*1.1</f>
        <v>4.2614000000000001</v>
      </c>
      <c r="K68" s="6"/>
      <c r="L68" s="3" t="s">
        <v>82</v>
      </c>
      <c r="M68" s="6" t="s">
        <v>558</v>
      </c>
      <c r="N68" s="7" t="s">
        <v>312</v>
      </c>
      <c r="O68" s="7" t="s">
        <v>200</v>
      </c>
    </row>
    <row r="69" spans="1:15" ht="60" x14ac:dyDescent="0.2">
      <c r="A69" s="2" t="s">
        <v>81</v>
      </c>
      <c r="B69" s="3" t="s">
        <v>81</v>
      </c>
      <c r="C69" s="3" t="s">
        <v>304</v>
      </c>
      <c r="D69" s="3" t="s">
        <v>365</v>
      </c>
      <c r="E69" s="4">
        <v>20</v>
      </c>
      <c r="F69" s="5">
        <v>19.16</v>
      </c>
      <c r="G69" s="9">
        <f>F69*0.18</f>
        <v>3.4487999999999999</v>
      </c>
      <c r="H69" s="10">
        <f>F69*0.31</f>
        <v>5.9396000000000004</v>
      </c>
      <c r="I69" s="10">
        <f>F69+(F69*0.18)+(F69*0.31)</f>
        <v>28.548400000000001</v>
      </c>
      <c r="J69" s="10">
        <f t="shared" si="11"/>
        <v>31.403240000000004</v>
      </c>
      <c r="K69" s="6"/>
      <c r="L69" s="3" t="s">
        <v>82</v>
      </c>
      <c r="M69" s="6" t="s">
        <v>558</v>
      </c>
      <c r="N69" s="7" t="s">
        <v>140</v>
      </c>
      <c r="O69" s="7" t="s">
        <v>200</v>
      </c>
    </row>
    <row r="70" spans="1:15" ht="75" x14ac:dyDescent="0.2">
      <c r="A70" s="2" t="s">
        <v>84</v>
      </c>
      <c r="B70" s="3" t="s">
        <v>84</v>
      </c>
      <c r="C70" s="3" t="s">
        <v>277</v>
      </c>
      <c r="D70" s="3" t="s">
        <v>319</v>
      </c>
      <c r="E70" s="4">
        <v>5</v>
      </c>
      <c r="F70" s="5">
        <v>73</v>
      </c>
      <c r="G70" s="11">
        <f>F70*0.15</f>
        <v>10.95</v>
      </c>
      <c r="H70" s="10">
        <f>F70*0.25</f>
        <v>18.25</v>
      </c>
      <c r="I70" s="10">
        <f>F70+(F70*0.15)+(F70*0.25)</f>
        <v>102.2</v>
      </c>
      <c r="J70" s="10">
        <f t="shared" si="11"/>
        <v>112.42000000000002</v>
      </c>
      <c r="K70" s="6"/>
      <c r="L70" s="3" t="s">
        <v>455</v>
      </c>
      <c r="M70" s="6" t="s">
        <v>456</v>
      </c>
      <c r="N70" s="7" t="s">
        <v>458</v>
      </c>
      <c r="O70" s="7" t="s">
        <v>219</v>
      </c>
    </row>
    <row r="71" spans="1:15" ht="75" x14ac:dyDescent="0.2">
      <c r="A71" s="2" t="s">
        <v>84</v>
      </c>
      <c r="B71" s="3" t="s">
        <v>84</v>
      </c>
      <c r="C71" s="3" t="s">
        <v>276</v>
      </c>
      <c r="D71" s="3" t="s">
        <v>319</v>
      </c>
      <c r="E71" s="4">
        <v>10</v>
      </c>
      <c r="F71" s="5">
        <v>146</v>
      </c>
      <c r="G71" s="11">
        <f>F71*0.15</f>
        <v>21.9</v>
      </c>
      <c r="H71" s="10">
        <f>F71*0.25</f>
        <v>36.5</v>
      </c>
      <c r="I71" s="10">
        <f>F71+(F71*0.15)+(F71*0.25)</f>
        <v>204.4</v>
      </c>
      <c r="J71" s="10">
        <f t="shared" si="11"/>
        <v>224.84000000000003</v>
      </c>
      <c r="K71" s="6"/>
      <c r="L71" s="3" t="s">
        <v>455</v>
      </c>
      <c r="M71" s="6" t="s">
        <v>456</v>
      </c>
      <c r="N71" s="7" t="s">
        <v>457</v>
      </c>
      <c r="O71" s="7" t="s">
        <v>219</v>
      </c>
    </row>
    <row r="72" spans="1:15" ht="120" x14ac:dyDescent="0.2">
      <c r="A72" s="2" t="s">
        <v>85</v>
      </c>
      <c r="B72" s="3" t="s">
        <v>85</v>
      </c>
      <c r="C72" s="3" t="s">
        <v>362</v>
      </c>
      <c r="D72" s="3" t="s">
        <v>605</v>
      </c>
      <c r="E72" s="4">
        <v>7</v>
      </c>
      <c r="F72" s="5">
        <v>285.94</v>
      </c>
      <c r="G72" s="11">
        <f>F72*0.15</f>
        <v>42.890999999999998</v>
      </c>
      <c r="H72" s="10">
        <f>F72*0.25</f>
        <v>71.484999999999999</v>
      </c>
      <c r="I72" s="10">
        <f>F72+(F72*0.15)+(F72*0.25)</f>
        <v>400.31600000000003</v>
      </c>
      <c r="J72" s="10">
        <f t="shared" si="11"/>
        <v>440.34760000000006</v>
      </c>
      <c r="K72" s="6"/>
      <c r="L72" s="3" t="s">
        <v>220</v>
      </c>
      <c r="M72" s="6" t="s">
        <v>606</v>
      </c>
      <c r="N72" s="7" t="s">
        <v>608</v>
      </c>
      <c r="O72" s="7" t="s">
        <v>193</v>
      </c>
    </row>
    <row r="73" spans="1:15" ht="120" x14ac:dyDescent="0.2">
      <c r="A73" s="2" t="s">
        <v>85</v>
      </c>
      <c r="B73" s="3" t="s">
        <v>85</v>
      </c>
      <c r="C73" s="3" t="s">
        <v>362</v>
      </c>
      <c r="D73" s="3" t="s">
        <v>609</v>
      </c>
      <c r="E73" s="4">
        <v>7</v>
      </c>
      <c r="F73" s="5">
        <v>285.94</v>
      </c>
      <c r="G73" s="11">
        <f>F73*0.15</f>
        <v>42.890999999999998</v>
      </c>
      <c r="H73" s="10">
        <f>F73*0.25</f>
        <v>71.484999999999999</v>
      </c>
      <c r="I73" s="10">
        <f>F73+(F73*0.15)+(F73*0.25)</f>
        <v>400.31600000000003</v>
      </c>
      <c r="J73" s="10">
        <f t="shared" si="11"/>
        <v>440.34760000000006</v>
      </c>
      <c r="K73" s="6"/>
      <c r="L73" s="3" t="s">
        <v>220</v>
      </c>
      <c r="M73" s="6" t="s">
        <v>610</v>
      </c>
      <c r="N73" s="7" t="s">
        <v>612</v>
      </c>
      <c r="O73" s="7" t="s">
        <v>193</v>
      </c>
    </row>
    <row r="74" spans="1:15" ht="120" x14ac:dyDescent="0.2">
      <c r="A74" s="2" t="s">
        <v>85</v>
      </c>
      <c r="B74" s="3" t="s">
        <v>85</v>
      </c>
      <c r="C74" s="3" t="s">
        <v>366</v>
      </c>
      <c r="D74" s="3" t="s">
        <v>605</v>
      </c>
      <c r="E74" s="4">
        <v>14</v>
      </c>
      <c r="F74" s="5">
        <v>571.89</v>
      </c>
      <c r="G74" s="11">
        <f>F74*0.12</f>
        <v>68.626800000000003</v>
      </c>
      <c r="H74" s="10">
        <f>F74*0.18</f>
        <v>102.94019999999999</v>
      </c>
      <c r="I74" s="10">
        <f>F74+(F74*0.12)+(F74*0.18)</f>
        <v>743.45699999999999</v>
      </c>
      <c r="J74" s="10">
        <f t="shared" si="11"/>
        <v>817.80270000000007</v>
      </c>
      <c r="K74" s="6"/>
      <c r="L74" s="3" t="s">
        <v>220</v>
      </c>
      <c r="M74" s="6" t="s">
        <v>606</v>
      </c>
      <c r="N74" s="7" t="s">
        <v>607</v>
      </c>
      <c r="O74" s="7" t="s">
        <v>193</v>
      </c>
    </row>
    <row r="75" spans="1:15" ht="120" x14ac:dyDescent="0.2">
      <c r="A75" s="2" t="s">
        <v>85</v>
      </c>
      <c r="B75" s="3" t="s">
        <v>85</v>
      </c>
      <c r="C75" s="3" t="s">
        <v>363</v>
      </c>
      <c r="D75" s="3" t="s">
        <v>609</v>
      </c>
      <c r="E75" s="4">
        <v>14</v>
      </c>
      <c r="F75" s="5">
        <v>571.89</v>
      </c>
      <c r="G75" s="11">
        <f>F75*0.12</f>
        <v>68.626800000000003</v>
      </c>
      <c r="H75" s="10">
        <f>F75*0.18</f>
        <v>102.94019999999999</v>
      </c>
      <c r="I75" s="10">
        <f>F75+(F75*0.12)+(F75*0.18)</f>
        <v>743.45699999999999</v>
      </c>
      <c r="J75" s="10">
        <f t="shared" si="11"/>
        <v>817.80270000000007</v>
      </c>
      <c r="K75" s="6"/>
      <c r="L75" s="3" t="s">
        <v>220</v>
      </c>
      <c r="M75" s="6" t="s">
        <v>610</v>
      </c>
      <c r="N75" s="7" t="s">
        <v>611</v>
      </c>
      <c r="O75" s="7" t="s">
        <v>193</v>
      </c>
    </row>
    <row r="76" spans="1:15" ht="45" x14ac:dyDescent="0.2">
      <c r="A76" s="2" t="s">
        <v>86</v>
      </c>
      <c r="B76" s="3" t="s">
        <v>86</v>
      </c>
      <c r="C76" s="3" t="s">
        <v>225</v>
      </c>
      <c r="D76" s="3" t="s">
        <v>87</v>
      </c>
      <c r="E76" s="4">
        <v>1</v>
      </c>
      <c r="F76" s="5">
        <v>25</v>
      </c>
      <c r="G76" s="9">
        <f t="shared" ref="G76:G83" si="12">F76*0.18</f>
        <v>4.5</v>
      </c>
      <c r="H76" s="10">
        <f t="shared" ref="H76:H83" si="13">F76*0.31</f>
        <v>7.75</v>
      </c>
      <c r="I76" s="10">
        <f t="shared" ref="I76:I83" si="14">F76+(F76*0.18)+(F76*0.31)</f>
        <v>37.25</v>
      </c>
      <c r="J76" s="10">
        <f t="shared" si="11"/>
        <v>40.975000000000001</v>
      </c>
      <c r="K76" s="6"/>
      <c r="L76" s="3" t="s">
        <v>297</v>
      </c>
      <c r="M76" s="6" t="s">
        <v>392</v>
      </c>
      <c r="N76" s="7" t="s">
        <v>393</v>
      </c>
      <c r="O76" s="7" t="s">
        <v>195</v>
      </c>
    </row>
    <row r="77" spans="1:15" ht="45" x14ac:dyDescent="0.2">
      <c r="A77" s="2" t="s">
        <v>86</v>
      </c>
      <c r="B77" s="3" t="s">
        <v>86</v>
      </c>
      <c r="C77" s="3" t="s">
        <v>224</v>
      </c>
      <c r="D77" s="3" t="s">
        <v>87</v>
      </c>
      <c r="E77" s="4">
        <v>1</v>
      </c>
      <c r="F77" s="5">
        <v>27</v>
      </c>
      <c r="G77" s="9">
        <f t="shared" si="12"/>
        <v>4.8599999999999994</v>
      </c>
      <c r="H77" s="10">
        <f t="shared" si="13"/>
        <v>8.3699999999999992</v>
      </c>
      <c r="I77" s="10">
        <f t="shared" si="14"/>
        <v>40.229999999999997</v>
      </c>
      <c r="J77" s="10">
        <f t="shared" si="11"/>
        <v>44.253</v>
      </c>
      <c r="K77" s="6"/>
      <c r="L77" s="3" t="s">
        <v>297</v>
      </c>
      <c r="M77" s="6" t="s">
        <v>392</v>
      </c>
      <c r="N77" s="7" t="s">
        <v>396</v>
      </c>
      <c r="O77" s="7" t="s">
        <v>195</v>
      </c>
    </row>
    <row r="78" spans="1:15" ht="45" x14ac:dyDescent="0.2">
      <c r="A78" s="2" t="s">
        <v>86</v>
      </c>
      <c r="B78" s="3" t="s">
        <v>86</v>
      </c>
      <c r="C78" s="3" t="s">
        <v>299</v>
      </c>
      <c r="D78" s="3" t="s">
        <v>87</v>
      </c>
      <c r="E78" s="4">
        <v>1</v>
      </c>
      <c r="F78" s="5">
        <v>30</v>
      </c>
      <c r="G78" s="9">
        <f t="shared" si="12"/>
        <v>5.3999999999999995</v>
      </c>
      <c r="H78" s="10">
        <f t="shared" si="13"/>
        <v>9.3000000000000007</v>
      </c>
      <c r="I78" s="10">
        <f t="shared" si="14"/>
        <v>44.7</v>
      </c>
      <c r="J78" s="10">
        <f t="shared" si="11"/>
        <v>49.170000000000009</v>
      </c>
      <c r="K78" s="6"/>
      <c r="L78" s="3" t="s">
        <v>297</v>
      </c>
      <c r="M78" s="6" t="s">
        <v>392</v>
      </c>
      <c r="N78" s="7" t="s">
        <v>395</v>
      </c>
      <c r="O78" s="7" t="s">
        <v>195</v>
      </c>
    </row>
    <row r="79" spans="1:15" ht="45" x14ac:dyDescent="0.2">
      <c r="A79" s="2" t="s">
        <v>86</v>
      </c>
      <c r="B79" s="3" t="s">
        <v>86</v>
      </c>
      <c r="C79" s="3" t="s">
        <v>298</v>
      </c>
      <c r="D79" s="3" t="s">
        <v>87</v>
      </c>
      <c r="E79" s="4">
        <v>1</v>
      </c>
      <c r="F79" s="5">
        <v>33</v>
      </c>
      <c r="G79" s="9">
        <f t="shared" si="12"/>
        <v>5.9399999999999995</v>
      </c>
      <c r="H79" s="10">
        <f t="shared" si="13"/>
        <v>10.23</v>
      </c>
      <c r="I79" s="10">
        <f t="shared" si="14"/>
        <v>49.17</v>
      </c>
      <c r="J79" s="10">
        <f t="shared" si="11"/>
        <v>54.087000000000003</v>
      </c>
      <c r="K79" s="6"/>
      <c r="L79" s="3" t="s">
        <v>297</v>
      </c>
      <c r="M79" s="6" t="s">
        <v>392</v>
      </c>
      <c r="N79" s="7" t="s">
        <v>394</v>
      </c>
      <c r="O79" s="7" t="s">
        <v>195</v>
      </c>
    </row>
    <row r="80" spans="1:15" ht="75" x14ac:dyDescent="0.2">
      <c r="A80" s="2" t="s">
        <v>86</v>
      </c>
      <c r="B80" s="3" t="s">
        <v>86</v>
      </c>
      <c r="C80" s="3" t="s">
        <v>400</v>
      </c>
      <c r="D80" s="3" t="s">
        <v>87</v>
      </c>
      <c r="E80" s="4">
        <v>1</v>
      </c>
      <c r="F80" s="5">
        <v>42.22</v>
      </c>
      <c r="G80" s="9">
        <f t="shared" si="12"/>
        <v>7.5995999999999997</v>
      </c>
      <c r="H80" s="10">
        <f t="shared" si="13"/>
        <v>13.088199999999999</v>
      </c>
      <c r="I80" s="10">
        <f t="shared" si="14"/>
        <v>62.907800000000002</v>
      </c>
      <c r="J80" s="10">
        <f t="shared" si="11"/>
        <v>69.198580000000007</v>
      </c>
      <c r="K80" s="6"/>
      <c r="L80" s="3" t="s">
        <v>88</v>
      </c>
      <c r="M80" s="6" t="s">
        <v>398</v>
      </c>
      <c r="N80" s="7" t="s">
        <v>401</v>
      </c>
      <c r="O80" s="7" t="s">
        <v>195</v>
      </c>
    </row>
    <row r="81" spans="1:15" ht="75" x14ac:dyDescent="0.2">
      <c r="A81" s="2" t="s">
        <v>86</v>
      </c>
      <c r="B81" s="3" t="s">
        <v>86</v>
      </c>
      <c r="C81" s="3" t="s">
        <v>397</v>
      </c>
      <c r="D81" s="3" t="s">
        <v>87</v>
      </c>
      <c r="E81" s="4">
        <v>1</v>
      </c>
      <c r="F81" s="5">
        <v>44.18</v>
      </c>
      <c r="G81" s="9">
        <f t="shared" si="12"/>
        <v>7.9523999999999999</v>
      </c>
      <c r="H81" s="10">
        <f t="shared" si="13"/>
        <v>13.6958</v>
      </c>
      <c r="I81" s="10">
        <f t="shared" si="14"/>
        <v>65.828199999999995</v>
      </c>
      <c r="J81" s="10">
        <f t="shared" si="11"/>
        <v>72.411020000000008</v>
      </c>
      <c r="K81" s="6"/>
      <c r="L81" s="3" t="s">
        <v>88</v>
      </c>
      <c r="M81" s="6" t="s">
        <v>398</v>
      </c>
      <c r="N81" s="7" t="s">
        <v>399</v>
      </c>
      <c r="O81" s="7" t="s">
        <v>195</v>
      </c>
    </row>
    <row r="82" spans="1:15" ht="75" x14ac:dyDescent="0.2">
      <c r="A82" s="2" t="s">
        <v>86</v>
      </c>
      <c r="B82" s="3" t="s">
        <v>86</v>
      </c>
      <c r="C82" s="3" t="s">
        <v>404</v>
      </c>
      <c r="D82" s="3" t="s">
        <v>87</v>
      </c>
      <c r="E82" s="4">
        <v>1</v>
      </c>
      <c r="F82" s="5">
        <v>44.18</v>
      </c>
      <c r="G82" s="9">
        <f t="shared" si="12"/>
        <v>7.9523999999999999</v>
      </c>
      <c r="H82" s="10">
        <f t="shared" si="13"/>
        <v>13.6958</v>
      </c>
      <c r="I82" s="10">
        <f t="shared" si="14"/>
        <v>65.828199999999995</v>
      </c>
      <c r="J82" s="10">
        <f t="shared" si="11"/>
        <v>72.411020000000008</v>
      </c>
      <c r="K82" s="6"/>
      <c r="L82" s="3" t="s">
        <v>88</v>
      </c>
      <c r="M82" s="6" t="s">
        <v>398</v>
      </c>
      <c r="N82" s="7" t="s">
        <v>405</v>
      </c>
      <c r="O82" s="7" t="s">
        <v>195</v>
      </c>
    </row>
    <row r="83" spans="1:15" ht="75" x14ac:dyDescent="0.2">
      <c r="A83" s="2" t="s">
        <v>86</v>
      </c>
      <c r="B83" s="3" t="s">
        <v>86</v>
      </c>
      <c r="C83" s="3" t="s">
        <v>402</v>
      </c>
      <c r="D83" s="3" t="s">
        <v>87</v>
      </c>
      <c r="E83" s="4">
        <v>1</v>
      </c>
      <c r="F83" s="5">
        <v>46.15</v>
      </c>
      <c r="G83" s="9">
        <f t="shared" si="12"/>
        <v>8.3069999999999986</v>
      </c>
      <c r="H83" s="10">
        <f t="shared" si="13"/>
        <v>14.3065</v>
      </c>
      <c r="I83" s="10">
        <f t="shared" si="14"/>
        <v>68.763499999999993</v>
      </c>
      <c r="J83" s="10">
        <f t="shared" si="11"/>
        <v>75.639849999999996</v>
      </c>
      <c r="K83" s="6"/>
      <c r="L83" s="3" t="s">
        <v>88</v>
      </c>
      <c r="M83" s="6" t="s">
        <v>398</v>
      </c>
      <c r="N83" s="7" t="s">
        <v>403</v>
      </c>
      <c r="O83" s="7" t="s">
        <v>195</v>
      </c>
    </row>
    <row r="84" spans="1:15" ht="75" x14ac:dyDescent="0.2">
      <c r="A84" s="2" t="s">
        <v>89</v>
      </c>
      <c r="B84" s="3" t="s">
        <v>510</v>
      </c>
      <c r="C84" s="3" t="s">
        <v>227</v>
      </c>
      <c r="D84" s="3" t="s">
        <v>319</v>
      </c>
      <c r="E84" s="4">
        <v>10</v>
      </c>
      <c r="F84" s="5">
        <v>132</v>
      </c>
      <c r="G84" s="11">
        <f>F84*0.15</f>
        <v>19.8</v>
      </c>
      <c r="H84" s="10">
        <f>F84*0.25</f>
        <v>33</v>
      </c>
      <c r="I84" s="10">
        <f>F84+(F84*0.15)+(F84*0.25)</f>
        <v>184.8</v>
      </c>
      <c r="J84" s="10">
        <f t="shared" si="11"/>
        <v>203.28000000000003</v>
      </c>
      <c r="K84" s="6"/>
      <c r="L84" s="3" t="s">
        <v>511</v>
      </c>
      <c r="M84" s="6" t="s">
        <v>512</v>
      </c>
      <c r="N84" s="7" t="s">
        <v>513</v>
      </c>
      <c r="O84" s="7" t="s">
        <v>216</v>
      </c>
    </row>
    <row r="85" spans="1:15" ht="75" x14ac:dyDescent="0.2">
      <c r="A85" s="2" t="s">
        <v>89</v>
      </c>
      <c r="B85" s="3" t="s">
        <v>510</v>
      </c>
      <c r="C85" s="3" t="s">
        <v>262</v>
      </c>
      <c r="D85" s="3" t="s">
        <v>319</v>
      </c>
      <c r="E85" s="4">
        <v>20</v>
      </c>
      <c r="F85" s="5">
        <v>264</v>
      </c>
      <c r="G85" s="11">
        <f>F85*0.15</f>
        <v>39.6</v>
      </c>
      <c r="H85" s="10">
        <f>F85*0.25</f>
        <v>66</v>
      </c>
      <c r="I85" s="10">
        <f>F85+(F85*0.15)+(F85*0.25)</f>
        <v>369.6</v>
      </c>
      <c r="J85" s="10">
        <f t="shared" si="11"/>
        <v>406.56000000000006</v>
      </c>
      <c r="K85" s="6"/>
      <c r="L85" s="3" t="s">
        <v>511</v>
      </c>
      <c r="M85" s="6" t="s">
        <v>512</v>
      </c>
      <c r="N85" s="7" t="s">
        <v>515</v>
      </c>
      <c r="O85" s="7" t="s">
        <v>216</v>
      </c>
    </row>
    <row r="86" spans="1:15" ht="75" x14ac:dyDescent="0.2">
      <c r="A86" s="2" t="s">
        <v>89</v>
      </c>
      <c r="B86" s="3" t="s">
        <v>510</v>
      </c>
      <c r="C86" s="3" t="s">
        <v>226</v>
      </c>
      <c r="D86" s="3" t="s">
        <v>319</v>
      </c>
      <c r="E86" s="4">
        <v>30</v>
      </c>
      <c r="F86" s="5">
        <v>396</v>
      </c>
      <c r="G86" s="11">
        <f>F86*0.15</f>
        <v>59.4</v>
      </c>
      <c r="H86" s="10">
        <f>F86*0.25</f>
        <v>99</v>
      </c>
      <c r="I86" s="10">
        <f>F86+(F86*0.15)+(F86*0.25)</f>
        <v>554.4</v>
      </c>
      <c r="J86" s="10">
        <f t="shared" si="11"/>
        <v>609.84</v>
      </c>
      <c r="K86" s="6"/>
      <c r="L86" s="3" t="s">
        <v>511</v>
      </c>
      <c r="M86" s="6" t="s">
        <v>512</v>
      </c>
      <c r="N86" s="7" t="s">
        <v>514</v>
      </c>
      <c r="O86" s="7" t="s">
        <v>216</v>
      </c>
    </row>
    <row r="87" spans="1:15" ht="90" x14ac:dyDescent="0.2">
      <c r="A87" s="2" t="s">
        <v>90</v>
      </c>
      <c r="B87" s="3" t="s">
        <v>476</v>
      </c>
      <c r="C87" s="3" t="s">
        <v>481</v>
      </c>
      <c r="D87" s="3" t="s">
        <v>155</v>
      </c>
      <c r="E87" s="4">
        <v>5</v>
      </c>
      <c r="F87" s="5">
        <v>7.5</v>
      </c>
      <c r="G87" s="9">
        <f>F87*0.18</f>
        <v>1.3499999999999999</v>
      </c>
      <c r="H87" s="10">
        <f>F87*0.31</f>
        <v>2.3250000000000002</v>
      </c>
      <c r="I87" s="10">
        <f>F87+(F87*0.18)+(F87*0.31)</f>
        <v>11.175000000000001</v>
      </c>
      <c r="J87" s="10">
        <f t="shared" si="11"/>
        <v>12.292500000000002</v>
      </c>
      <c r="K87" s="6"/>
      <c r="L87" s="3" t="s">
        <v>478</v>
      </c>
      <c r="M87" s="6" t="s">
        <v>479</v>
      </c>
      <c r="N87" s="7" t="s">
        <v>482</v>
      </c>
      <c r="O87" s="7" t="s">
        <v>243</v>
      </c>
    </row>
    <row r="88" spans="1:15" ht="90" x14ac:dyDescent="0.2">
      <c r="A88" s="2" t="s">
        <v>90</v>
      </c>
      <c r="B88" s="3" t="s">
        <v>476</v>
      </c>
      <c r="C88" s="3" t="s">
        <v>477</v>
      </c>
      <c r="D88" s="3" t="s">
        <v>155</v>
      </c>
      <c r="E88" s="4">
        <v>5</v>
      </c>
      <c r="F88" s="5">
        <v>15</v>
      </c>
      <c r="G88" s="9">
        <f>F88*0.18</f>
        <v>2.6999999999999997</v>
      </c>
      <c r="H88" s="10">
        <f>F88*0.31</f>
        <v>4.6500000000000004</v>
      </c>
      <c r="I88" s="10">
        <f>F88+(F88*0.18)+(F88*0.31)</f>
        <v>22.35</v>
      </c>
      <c r="J88" s="10">
        <f t="shared" si="11"/>
        <v>24.585000000000004</v>
      </c>
      <c r="K88" s="6"/>
      <c r="L88" s="3" t="s">
        <v>478</v>
      </c>
      <c r="M88" s="6" t="s">
        <v>479</v>
      </c>
      <c r="N88" s="7" t="s">
        <v>480</v>
      </c>
      <c r="O88" s="7" t="s">
        <v>243</v>
      </c>
    </row>
    <row r="89" spans="1:15" ht="90" x14ac:dyDescent="0.2">
      <c r="A89" s="2" t="s">
        <v>90</v>
      </c>
      <c r="B89" s="3" t="s">
        <v>476</v>
      </c>
      <c r="C89" s="3" t="s">
        <v>485</v>
      </c>
      <c r="D89" s="3" t="s">
        <v>155</v>
      </c>
      <c r="E89" s="4">
        <v>10</v>
      </c>
      <c r="F89" s="5">
        <v>15</v>
      </c>
      <c r="G89" s="9">
        <f>F89*0.18</f>
        <v>2.6999999999999997</v>
      </c>
      <c r="H89" s="10">
        <f>F89*0.31</f>
        <v>4.6500000000000004</v>
      </c>
      <c r="I89" s="10">
        <f>F89+(F89*0.18)+(F89*0.31)</f>
        <v>22.35</v>
      </c>
      <c r="J89" s="10">
        <f t="shared" si="11"/>
        <v>24.585000000000004</v>
      </c>
      <c r="K89" s="6"/>
      <c r="L89" s="3" t="s">
        <v>478</v>
      </c>
      <c r="M89" s="6" t="s">
        <v>479</v>
      </c>
      <c r="N89" s="7" t="s">
        <v>486</v>
      </c>
      <c r="O89" s="7" t="s">
        <v>243</v>
      </c>
    </row>
    <row r="90" spans="1:15" ht="90" x14ac:dyDescent="0.2">
      <c r="A90" s="2" t="s">
        <v>90</v>
      </c>
      <c r="B90" s="3" t="s">
        <v>476</v>
      </c>
      <c r="C90" s="3" t="s">
        <v>483</v>
      </c>
      <c r="D90" s="3" t="s">
        <v>155</v>
      </c>
      <c r="E90" s="4">
        <v>10</v>
      </c>
      <c r="F90" s="5">
        <v>30</v>
      </c>
      <c r="G90" s="9">
        <f>F90*0.18</f>
        <v>5.3999999999999995</v>
      </c>
      <c r="H90" s="10">
        <f>F90*0.31</f>
        <v>9.3000000000000007</v>
      </c>
      <c r="I90" s="10">
        <f>F90+(F90*0.18)+(F90*0.31)</f>
        <v>44.7</v>
      </c>
      <c r="J90" s="10">
        <f t="shared" si="11"/>
        <v>49.170000000000009</v>
      </c>
      <c r="K90" s="6"/>
      <c r="L90" s="3" t="s">
        <v>478</v>
      </c>
      <c r="M90" s="6" t="s">
        <v>479</v>
      </c>
      <c r="N90" s="7" t="s">
        <v>484</v>
      </c>
      <c r="O90" s="7" t="s">
        <v>243</v>
      </c>
    </row>
    <row r="91" spans="1:15" ht="90" x14ac:dyDescent="0.2">
      <c r="A91" s="2" t="s">
        <v>47</v>
      </c>
      <c r="B91" s="3" t="s">
        <v>48</v>
      </c>
      <c r="C91" s="3" t="s">
        <v>599</v>
      </c>
      <c r="D91" s="3" t="s">
        <v>600</v>
      </c>
      <c r="E91" s="4">
        <v>5</v>
      </c>
      <c r="F91" s="5">
        <v>705</v>
      </c>
      <c r="G91" s="11">
        <f>F91*0.12</f>
        <v>84.6</v>
      </c>
      <c r="H91" s="10">
        <f>F91*0.18</f>
        <v>126.89999999999999</v>
      </c>
      <c r="I91" s="10">
        <f>F91+(F91*0.12)+(F91*0.18)</f>
        <v>916.5</v>
      </c>
      <c r="J91" s="10">
        <f t="shared" si="11"/>
        <v>1008.1500000000001</v>
      </c>
      <c r="K91" s="6"/>
      <c r="L91" s="3" t="s">
        <v>49</v>
      </c>
      <c r="M91" s="6" t="s">
        <v>601</v>
      </c>
      <c r="N91" s="7" t="s">
        <v>50</v>
      </c>
      <c r="O91" s="7" t="s">
        <v>258</v>
      </c>
    </row>
    <row r="92" spans="1:15" ht="90" x14ac:dyDescent="0.2">
      <c r="A92" s="2" t="s">
        <v>123</v>
      </c>
      <c r="B92" s="3" t="s">
        <v>429</v>
      </c>
      <c r="C92" s="3" t="s">
        <v>430</v>
      </c>
      <c r="D92" s="3" t="s">
        <v>431</v>
      </c>
      <c r="E92" s="4">
        <v>40</v>
      </c>
      <c r="F92" s="5">
        <v>544.4</v>
      </c>
      <c r="G92" s="11">
        <f>F92*0.12</f>
        <v>65.327999999999989</v>
      </c>
      <c r="H92" s="10">
        <f>F92*0.18</f>
        <v>97.99199999999999</v>
      </c>
      <c r="I92" s="10">
        <f>F92+(F92*0.12)+(F92*0.18)</f>
        <v>707.71999999999991</v>
      </c>
      <c r="J92" s="10">
        <f t="shared" si="11"/>
        <v>778.49199999999996</v>
      </c>
      <c r="K92" s="6"/>
      <c r="L92" s="3" t="s">
        <v>432</v>
      </c>
      <c r="M92" s="6" t="s">
        <v>433</v>
      </c>
      <c r="N92" s="7" t="s">
        <v>434</v>
      </c>
      <c r="O92" s="7" t="s">
        <v>229</v>
      </c>
    </row>
    <row r="93" spans="1:15" ht="135" x14ac:dyDescent="0.2">
      <c r="A93" s="2" t="s">
        <v>91</v>
      </c>
      <c r="B93" s="3" t="s">
        <v>92</v>
      </c>
      <c r="C93" s="3" t="s">
        <v>490</v>
      </c>
      <c r="D93" s="3" t="s">
        <v>371</v>
      </c>
      <c r="E93" s="4">
        <v>1</v>
      </c>
      <c r="F93" s="5">
        <v>871.01</v>
      </c>
      <c r="G93" s="11">
        <f>F93*0.12</f>
        <v>104.52119999999999</v>
      </c>
      <c r="H93" s="10">
        <f>F93*0.18</f>
        <v>156.7818</v>
      </c>
      <c r="I93" s="10">
        <f>F93+(F93*0.12)+(F93*0.18)</f>
        <v>1132.3130000000001</v>
      </c>
      <c r="J93" s="10">
        <f t="shared" si="11"/>
        <v>1245.5443000000002</v>
      </c>
      <c r="K93" s="6"/>
      <c r="L93" s="3" t="s">
        <v>320</v>
      </c>
      <c r="M93" s="6" t="s">
        <v>491</v>
      </c>
      <c r="N93" s="7" t="s">
        <v>492</v>
      </c>
      <c r="O93" s="7" t="s">
        <v>222</v>
      </c>
    </row>
    <row r="94" spans="1:15" ht="135" x14ac:dyDescent="0.2">
      <c r="A94" s="2" t="s">
        <v>91</v>
      </c>
      <c r="B94" s="3" t="s">
        <v>92</v>
      </c>
      <c r="C94" s="3" t="s">
        <v>493</v>
      </c>
      <c r="D94" s="3" t="s">
        <v>371</v>
      </c>
      <c r="E94" s="4">
        <v>1</v>
      </c>
      <c r="F94" s="5">
        <v>1088.76</v>
      </c>
      <c r="G94" s="11">
        <f>F94*0.12</f>
        <v>130.65119999999999</v>
      </c>
      <c r="H94" s="10">
        <f>F94*0.18</f>
        <v>195.9768</v>
      </c>
      <c r="I94" s="10">
        <f>F94+(F94*0.12)+(F94*0.18)</f>
        <v>1415.3879999999999</v>
      </c>
      <c r="J94" s="10">
        <f t="shared" si="11"/>
        <v>1556.9268</v>
      </c>
      <c r="K94" s="6"/>
      <c r="L94" s="3" t="s">
        <v>320</v>
      </c>
      <c r="M94" s="6" t="s">
        <v>491</v>
      </c>
      <c r="N94" s="7" t="s">
        <v>494</v>
      </c>
      <c r="O94" s="7" t="s">
        <v>222</v>
      </c>
    </row>
    <row r="95" spans="1:15" ht="60" x14ac:dyDescent="0.2">
      <c r="A95" s="2" t="s">
        <v>69</v>
      </c>
      <c r="B95" s="3" t="s">
        <v>70</v>
      </c>
      <c r="C95" s="3" t="s">
        <v>317</v>
      </c>
      <c r="D95" s="3" t="s">
        <v>231</v>
      </c>
      <c r="E95" s="4">
        <v>30</v>
      </c>
      <c r="F95" s="5">
        <v>111.84</v>
      </c>
      <c r="G95" s="11">
        <f>F95*0.15</f>
        <v>16.776</v>
      </c>
      <c r="H95" s="10">
        <f>F95*0.25</f>
        <v>27.96</v>
      </c>
      <c r="I95" s="10">
        <f>F95+(F95*0.15)+(F95*0.25)</f>
        <v>156.57600000000002</v>
      </c>
      <c r="J95" s="10">
        <f t="shared" si="11"/>
        <v>172.23360000000002</v>
      </c>
      <c r="K95" s="6"/>
      <c r="L95" s="3" t="s">
        <v>71</v>
      </c>
      <c r="M95" s="6" t="s">
        <v>487</v>
      </c>
      <c r="N95" s="7" t="s">
        <v>72</v>
      </c>
      <c r="O95" s="7" t="s">
        <v>285</v>
      </c>
    </row>
    <row r="96" spans="1:15" ht="150" x14ac:dyDescent="0.2">
      <c r="A96" s="2" t="s">
        <v>93</v>
      </c>
      <c r="B96" s="3" t="s">
        <v>93</v>
      </c>
      <c r="C96" s="3" t="s">
        <v>500</v>
      </c>
      <c r="D96" s="3" t="s">
        <v>495</v>
      </c>
      <c r="E96" s="4">
        <v>1</v>
      </c>
      <c r="F96" s="5">
        <v>20.399999999999999</v>
      </c>
      <c r="G96" s="9">
        <f>F96*0.18</f>
        <v>3.6719999999999997</v>
      </c>
      <c r="H96" s="10">
        <f>F96*0.31</f>
        <v>6.3239999999999998</v>
      </c>
      <c r="I96" s="10">
        <f>F96+(F96*0.18)+(F96*0.31)</f>
        <v>30.396000000000001</v>
      </c>
      <c r="J96" s="10">
        <f t="shared" si="11"/>
        <v>33.435600000000001</v>
      </c>
      <c r="K96" s="6"/>
      <c r="L96" s="3" t="s">
        <v>94</v>
      </c>
      <c r="M96" s="6" t="s">
        <v>496</v>
      </c>
      <c r="N96" s="7" t="s">
        <v>501</v>
      </c>
      <c r="O96" s="7" t="s">
        <v>183</v>
      </c>
    </row>
    <row r="97" spans="1:15" ht="150" x14ac:dyDescent="0.2">
      <c r="A97" s="2" t="s">
        <v>93</v>
      </c>
      <c r="B97" s="3" t="s">
        <v>93</v>
      </c>
      <c r="C97" s="3" t="s">
        <v>499</v>
      </c>
      <c r="D97" s="3" t="s">
        <v>495</v>
      </c>
      <c r="E97" s="4">
        <v>1</v>
      </c>
      <c r="F97" s="5">
        <v>23.03</v>
      </c>
      <c r="G97" s="9">
        <f>F97*0.18</f>
        <v>4.1454000000000004</v>
      </c>
      <c r="H97" s="10">
        <f>F97*0.31</f>
        <v>7.1393000000000004</v>
      </c>
      <c r="I97" s="10">
        <f>F97+(F97*0.18)+(F97*0.31)</f>
        <v>34.314700000000002</v>
      </c>
      <c r="J97" s="10">
        <f t="shared" si="11"/>
        <v>37.746170000000006</v>
      </c>
      <c r="K97" s="6"/>
      <c r="L97" s="3" t="s">
        <v>94</v>
      </c>
      <c r="M97" s="6" t="s">
        <v>496</v>
      </c>
      <c r="N97" s="7" t="s">
        <v>141</v>
      </c>
      <c r="O97" s="7" t="s">
        <v>183</v>
      </c>
    </row>
    <row r="98" spans="1:15" ht="150" x14ac:dyDescent="0.2">
      <c r="A98" s="2" t="s">
        <v>93</v>
      </c>
      <c r="B98" s="3" t="s">
        <v>93</v>
      </c>
      <c r="C98" s="3" t="s">
        <v>355</v>
      </c>
      <c r="D98" s="3" t="s">
        <v>495</v>
      </c>
      <c r="E98" s="4">
        <v>1</v>
      </c>
      <c r="F98" s="5">
        <v>24.65</v>
      </c>
      <c r="G98" s="9">
        <f>F98*0.18</f>
        <v>4.4369999999999994</v>
      </c>
      <c r="H98" s="10">
        <f>F98*0.31</f>
        <v>7.6414999999999997</v>
      </c>
      <c r="I98" s="10">
        <f>F98+(F98*0.18)+(F98*0.31)</f>
        <v>36.728499999999997</v>
      </c>
      <c r="J98" s="10">
        <f t="shared" si="11"/>
        <v>40.401350000000001</v>
      </c>
      <c r="K98" s="6"/>
      <c r="L98" s="3" t="s">
        <v>94</v>
      </c>
      <c r="M98" s="6" t="s">
        <v>496</v>
      </c>
      <c r="N98" s="7" t="s">
        <v>95</v>
      </c>
      <c r="O98" s="7" t="s">
        <v>183</v>
      </c>
    </row>
    <row r="99" spans="1:15" ht="45" x14ac:dyDescent="0.2">
      <c r="A99" s="2" t="s">
        <v>93</v>
      </c>
      <c r="B99" s="3" t="s">
        <v>93</v>
      </c>
      <c r="C99" s="3" t="s">
        <v>293</v>
      </c>
      <c r="D99" s="3" t="s">
        <v>55</v>
      </c>
      <c r="E99" s="4">
        <v>1</v>
      </c>
      <c r="F99" s="5">
        <v>24.82</v>
      </c>
      <c r="G99" s="9">
        <f>F99*0.18</f>
        <v>4.4676</v>
      </c>
      <c r="H99" s="10">
        <f>F99*0.31</f>
        <v>7.6942000000000004</v>
      </c>
      <c r="I99" s="10">
        <f>F99+(F99*0.18)+(F99*0.31)</f>
        <v>36.9818</v>
      </c>
      <c r="J99" s="10">
        <f t="shared" si="11"/>
        <v>40.67998</v>
      </c>
      <c r="K99" s="6"/>
      <c r="L99" s="3" t="s">
        <v>96</v>
      </c>
      <c r="M99" s="6" t="s">
        <v>563</v>
      </c>
      <c r="N99" s="7" t="s">
        <v>294</v>
      </c>
      <c r="O99" s="7" t="s">
        <v>183</v>
      </c>
    </row>
    <row r="100" spans="1:15" ht="45" x14ac:dyDescent="0.2">
      <c r="A100" s="2" t="s">
        <v>93</v>
      </c>
      <c r="B100" s="3" t="s">
        <v>93</v>
      </c>
      <c r="C100" s="3" t="s">
        <v>295</v>
      </c>
      <c r="D100" s="3" t="s">
        <v>55</v>
      </c>
      <c r="E100" s="4">
        <v>1</v>
      </c>
      <c r="F100" s="5">
        <v>26.59</v>
      </c>
      <c r="G100" s="9">
        <f>F100*0.18</f>
        <v>4.7862</v>
      </c>
      <c r="H100" s="10">
        <f>F100*0.31</f>
        <v>8.2429000000000006</v>
      </c>
      <c r="I100" s="10">
        <f>F100+(F100*0.18)+(F100*0.31)</f>
        <v>39.619100000000003</v>
      </c>
      <c r="J100" s="10">
        <f t="shared" ref="J100:J131" si="15">I100*1.1</f>
        <v>43.581010000000006</v>
      </c>
      <c r="K100" s="6"/>
      <c r="L100" s="3" t="s">
        <v>96</v>
      </c>
      <c r="M100" s="6" t="s">
        <v>563</v>
      </c>
      <c r="N100" s="7" t="s">
        <v>296</v>
      </c>
      <c r="O100" s="7" t="s">
        <v>183</v>
      </c>
    </row>
    <row r="101" spans="1:15" ht="60" x14ac:dyDescent="0.2">
      <c r="A101" s="2" t="s">
        <v>97</v>
      </c>
      <c r="B101" s="3" t="s">
        <v>97</v>
      </c>
      <c r="C101" s="3" t="s">
        <v>232</v>
      </c>
      <c r="D101" s="3" t="s">
        <v>282</v>
      </c>
      <c r="E101" s="4">
        <v>30</v>
      </c>
      <c r="F101" s="5">
        <v>344</v>
      </c>
      <c r="G101" s="11">
        <f>F101*0.15</f>
        <v>51.6</v>
      </c>
      <c r="H101" s="10">
        <f>F101*0.25</f>
        <v>86</v>
      </c>
      <c r="I101" s="10">
        <f>F101+(F101*0.15)+(F101*0.25)</f>
        <v>481.6</v>
      </c>
      <c r="J101" s="10">
        <f t="shared" si="15"/>
        <v>529.7600000000001</v>
      </c>
      <c r="K101" s="6"/>
      <c r="L101" s="3" t="s">
        <v>440</v>
      </c>
      <c r="M101" s="6" t="s">
        <v>441</v>
      </c>
      <c r="N101" s="7" t="s">
        <v>443</v>
      </c>
      <c r="O101" s="7" t="s">
        <v>274</v>
      </c>
    </row>
    <row r="102" spans="1:15" ht="60" x14ac:dyDescent="0.2">
      <c r="A102" s="2" t="s">
        <v>97</v>
      </c>
      <c r="B102" s="3" t="s">
        <v>97</v>
      </c>
      <c r="C102" s="3" t="s">
        <v>444</v>
      </c>
      <c r="D102" s="3" t="s">
        <v>282</v>
      </c>
      <c r="E102" s="4">
        <v>30</v>
      </c>
      <c r="F102" s="5">
        <v>344</v>
      </c>
      <c r="G102" s="11">
        <f>F102*0.15</f>
        <v>51.6</v>
      </c>
      <c r="H102" s="10">
        <f>F102*0.25</f>
        <v>86</v>
      </c>
      <c r="I102" s="10">
        <f>F102+(F102*0.15)+(F102*0.25)</f>
        <v>481.6</v>
      </c>
      <c r="J102" s="10">
        <f t="shared" si="15"/>
        <v>529.7600000000001</v>
      </c>
      <c r="K102" s="6"/>
      <c r="L102" s="3" t="s">
        <v>440</v>
      </c>
      <c r="M102" s="6" t="s">
        <v>441</v>
      </c>
      <c r="N102" s="7" t="s">
        <v>445</v>
      </c>
      <c r="O102" s="7" t="s">
        <v>274</v>
      </c>
    </row>
    <row r="103" spans="1:15" ht="60" x14ac:dyDescent="0.2">
      <c r="A103" s="2" t="s">
        <v>97</v>
      </c>
      <c r="B103" s="3" t="s">
        <v>97</v>
      </c>
      <c r="C103" s="3" t="s">
        <v>448</v>
      </c>
      <c r="D103" s="3" t="s">
        <v>282</v>
      </c>
      <c r="E103" s="4">
        <v>30</v>
      </c>
      <c r="F103" s="5">
        <v>344</v>
      </c>
      <c r="G103" s="11">
        <f>F103*0.15</f>
        <v>51.6</v>
      </c>
      <c r="H103" s="10">
        <f>F103*0.25</f>
        <v>86</v>
      </c>
      <c r="I103" s="10">
        <f>F103+(F103*0.15)+(F103*0.25)</f>
        <v>481.6</v>
      </c>
      <c r="J103" s="10">
        <f t="shared" si="15"/>
        <v>529.7600000000001</v>
      </c>
      <c r="K103" s="6"/>
      <c r="L103" s="3" t="s">
        <v>440</v>
      </c>
      <c r="M103" s="6" t="s">
        <v>441</v>
      </c>
      <c r="N103" s="7" t="s">
        <v>449</v>
      </c>
      <c r="O103" s="7" t="s">
        <v>274</v>
      </c>
    </row>
    <row r="104" spans="1:15" ht="60" x14ac:dyDescent="0.2">
      <c r="A104" s="2" t="s">
        <v>97</v>
      </c>
      <c r="B104" s="3" t="s">
        <v>97</v>
      </c>
      <c r="C104" s="3" t="s">
        <v>266</v>
      </c>
      <c r="D104" s="3" t="s">
        <v>282</v>
      </c>
      <c r="E104" s="4">
        <v>60</v>
      </c>
      <c r="F104" s="5">
        <v>688</v>
      </c>
      <c r="G104" s="11">
        <f>F104*0.12</f>
        <v>82.56</v>
      </c>
      <c r="H104" s="10">
        <f>F104*0.18</f>
        <v>123.83999999999999</v>
      </c>
      <c r="I104" s="10">
        <f>F104+(F104*0.12)+(F104*0.18)</f>
        <v>894.4</v>
      </c>
      <c r="J104" s="10">
        <f t="shared" si="15"/>
        <v>983.84</v>
      </c>
      <c r="K104" s="6"/>
      <c r="L104" s="3" t="s">
        <v>440</v>
      </c>
      <c r="M104" s="6" t="s">
        <v>441</v>
      </c>
      <c r="N104" s="7" t="s">
        <v>442</v>
      </c>
      <c r="O104" s="7" t="s">
        <v>274</v>
      </c>
    </row>
    <row r="105" spans="1:15" ht="60" x14ac:dyDescent="0.2">
      <c r="A105" s="2" t="s">
        <v>97</v>
      </c>
      <c r="B105" s="3" t="s">
        <v>97</v>
      </c>
      <c r="C105" s="3" t="s">
        <v>446</v>
      </c>
      <c r="D105" s="3" t="s">
        <v>282</v>
      </c>
      <c r="E105" s="4">
        <v>60</v>
      </c>
      <c r="F105" s="5">
        <v>688</v>
      </c>
      <c r="G105" s="11">
        <f>F105*0.12</f>
        <v>82.56</v>
      </c>
      <c r="H105" s="10">
        <f>F105*0.18</f>
        <v>123.83999999999999</v>
      </c>
      <c r="I105" s="10">
        <f>F105+(F105*0.12)+(F105*0.18)</f>
        <v>894.4</v>
      </c>
      <c r="J105" s="10">
        <f t="shared" si="15"/>
        <v>983.84</v>
      </c>
      <c r="K105" s="6"/>
      <c r="L105" s="3" t="s">
        <v>440</v>
      </c>
      <c r="M105" s="6" t="s">
        <v>441</v>
      </c>
      <c r="N105" s="7" t="s">
        <v>447</v>
      </c>
      <c r="O105" s="7" t="s">
        <v>274</v>
      </c>
    </row>
    <row r="106" spans="1:15" ht="60" x14ac:dyDescent="0.2">
      <c r="A106" s="2" t="s">
        <v>97</v>
      </c>
      <c r="B106" s="3" t="s">
        <v>97</v>
      </c>
      <c r="C106" s="3" t="s">
        <v>450</v>
      </c>
      <c r="D106" s="3" t="s">
        <v>282</v>
      </c>
      <c r="E106" s="4">
        <v>60</v>
      </c>
      <c r="F106" s="5">
        <v>688</v>
      </c>
      <c r="G106" s="11">
        <f>F106*0.12</f>
        <v>82.56</v>
      </c>
      <c r="H106" s="10">
        <f>F106*0.18</f>
        <v>123.83999999999999</v>
      </c>
      <c r="I106" s="10">
        <f>F106+(F106*0.12)+(F106*0.18)</f>
        <v>894.4</v>
      </c>
      <c r="J106" s="10">
        <f t="shared" si="15"/>
        <v>983.84</v>
      </c>
      <c r="K106" s="6"/>
      <c r="L106" s="3" t="s">
        <v>440</v>
      </c>
      <c r="M106" s="6" t="s">
        <v>441</v>
      </c>
      <c r="N106" s="7" t="s">
        <v>451</v>
      </c>
      <c r="O106" s="7" t="s">
        <v>274</v>
      </c>
    </row>
    <row r="107" spans="1:15" ht="390" x14ac:dyDescent="0.2">
      <c r="A107" s="2" t="s">
        <v>179</v>
      </c>
      <c r="B107" s="3" t="s">
        <v>180</v>
      </c>
      <c r="C107" s="3" t="s">
        <v>613</v>
      </c>
      <c r="D107" s="3" t="s">
        <v>8</v>
      </c>
      <c r="E107" s="4">
        <v>28</v>
      </c>
      <c r="F107" s="5">
        <v>69130.13</v>
      </c>
      <c r="G107" s="11">
        <f>F107*0.12</f>
        <v>8295.615600000001</v>
      </c>
      <c r="H107" s="10">
        <f>F107*0.18</f>
        <v>12443.4234</v>
      </c>
      <c r="I107" s="10">
        <f>F107+(F107*0.12)+(F107*0.18)</f>
        <v>89869.169000000009</v>
      </c>
      <c r="J107" s="10">
        <f t="shared" si="15"/>
        <v>98856.08590000002</v>
      </c>
      <c r="K107" s="6"/>
      <c r="L107" s="3" t="s">
        <v>181</v>
      </c>
      <c r="M107" s="6" t="s">
        <v>614</v>
      </c>
      <c r="N107" s="7" t="s">
        <v>182</v>
      </c>
      <c r="O107" s="7"/>
    </row>
    <row r="108" spans="1:15" ht="195" x14ac:dyDescent="0.2">
      <c r="A108" s="2" t="s">
        <v>65</v>
      </c>
      <c r="B108" s="3" t="s">
        <v>68</v>
      </c>
      <c r="C108" s="3" t="s">
        <v>424</v>
      </c>
      <c r="D108" s="3" t="s">
        <v>425</v>
      </c>
      <c r="E108" s="4">
        <v>24</v>
      </c>
      <c r="F108" s="5">
        <v>305.64</v>
      </c>
      <c r="G108" s="11">
        <f>F108*0.15</f>
        <v>45.845999999999997</v>
      </c>
      <c r="H108" s="10">
        <f>F108*0.25</f>
        <v>76.41</v>
      </c>
      <c r="I108" s="10">
        <f>F108+(F108*0.15)+(F108*0.25)</f>
        <v>427.89599999999996</v>
      </c>
      <c r="J108" s="10">
        <f t="shared" si="15"/>
        <v>470.68559999999997</v>
      </c>
      <c r="K108" s="6"/>
      <c r="L108" s="3" t="s">
        <v>132</v>
      </c>
      <c r="M108" s="6" t="s">
        <v>426</v>
      </c>
      <c r="N108" s="7" t="s">
        <v>427</v>
      </c>
      <c r="O108" s="7" t="s">
        <v>190</v>
      </c>
    </row>
    <row r="109" spans="1:15" ht="60" x14ac:dyDescent="0.2">
      <c r="A109" s="2" t="s">
        <v>98</v>
      </c>
      <c r="B109" s="3" t="s">
        <v>98</v>
      </c>
      <c r="C109" s="3" t="s">
        <v>284</v>
      </c>
      <c r="D109" s="3" t="s">
        <v>230</v>
      </c>
      <c r="E109" s="4">
        <v>30</v>
      </c>
      <c r="F109" s="5">
        <v>32.65</v>
      </c>
      <c r="G109" s="9">
        <f>F109*0.18</f>
        <v>5.8769999999999998</v>
      </c>
      <c r="H109" s="10">
        <f>F109*0.31</f>
        <v>10.121499999999999</v>
      </c>
      <c r="I109" s="10">
        <f>F109+(F109*0.18)+(F109*0.31)</f>
        <v>48.648499999999999</v>
      </c>
      <c r="J109" s="10">
        <f t="shared" si="15"/>
        <v>53.513350000000003</v>
      </c>
      <c r="K109" s="6"/>
      <c r="L109" s="3" t="s">
        <v>99</v>
      </c>
      <c r="M109" s="6" t="s">
        <v>428</v>
      </c>
      <c r="N109" s="7" t="s">
        <v>100</v>
      </c>
      <c r="O109" s="7" t="s">
        <v>223</v>
      </c>
    </row>
    <row r="110" spans="1:15" ht="60" x14ac:dyDescent="0.2">
      <c r="A110" s="2" t="s">
        <v>101</v>
      </c>
      <c r="B110" s="3" t="s">
        <v>364</v>
      </c>
      <c r="C110" s="3" t="s">
        <v>576</v>
      </c>
      <c r="D110" s="3" t="s">
        <v>365</v>
      </c>
      <c r="E110" s="4">
        <v>14</v>
      </c>
      <c r="F110" s="5">
        <v>8.68</v>
      </c>
      <c r="G110" s="9">
        <f>F110*0.18</f>
        <v>1.5623999999999998</v>
      </c>
      <c r="H110" s="10">
        <f>F110*0.31</f>
        <v>2.6907999999999999</v>
      </c>
      <c r="I110" s="10">
        <f>F110+(F110*0.18)+(F110*0.31)</f>
        <v>12.933199999999999</v>
      </c>
      <c r="J110" s="10">
        <f t="shared" si="15"/>
        <v>14.226520000000001</v>
      </c>
      <c r="K110" s="6"/>
      <c r="L110" s="3" t="s">
        <v>133</v>
      </c>
      <c r="M110" s="6" t="s">
        <v>577</v>
      </c>
      <c r="N110" s="7" t="s">
        <v>578</v>
      </c>
      <c r="O110" s="7" t="s">
        <v>191</v>
      </c>
    </row>
    <row r="111" spans="1:15" ht="60" x14ac:dyDescent="0.2">
      <c r="A111" s="2" t="s">
        <v>101</v>
      </c>
      <c r="B111" s="3" t="s">
        <v>364</v>
      </c>
      <c r="C111" s="3" t="s">
        <v>579</v>
      </c>
      <c r="D111" s="3" t="s">
        <v>365</v>
      </c>
      <c r="E111" s="4">
        <v>30</v>
      </c>
      <c r="F111" s="5">
        <v>18.059999999999999</v>
      </c>
      <c r="G111" s="9">
        <f>F111*0.18</f>
        <v>3.2507999999999995</v>
      </c>
      <c r="H111" s="10">
        <f>F111*0.31</f>
        <v>5.5985999999999994</v>
      </c>
      <c r="I111" s="10">
        <f>F111+(F111*0.18)+(F111*0.31)</f>
        <v>26.909399999999998</v>
      </c>
      <c r="J111" s="10">
        <f t="shared" si="15"/>
        <v>29.600339999999999</v>
      </c>
      <c r="K111" s="6"/>
      <c r="L111" s="3" t="s">
        <v>133</v>
      </c>
      <c r="M111" s="6" t="s">
        <v>577</v>
      </c>
      <c r="N111" s="7" t="s">
        <v>580</v>
      </c>
      <c r="O111" s="7" t="s">
        <v>191</v>
      </c>
    </row>
    <row r="112" spans="1:15" ht="60" x14ac:dyDescent="0.2">
      <c r="A112" s="2" t="s">
        <v>102</v>
      </c>
      <c r="B112" s="3" t="s">
        <v>103</v>
      </c>
      <c r="C112" s="3" t="s">
        <v>269</v>
      </c>
      <c r="D112" s="3" t="s">
        <v>231</v>
      </c>
      <c r="E112" s="4">
        <v>50</v>
      </c>
      <c r="F112" s="5">
        <v>263.63</v>
      </c>
      <c r="G112" s="11">
        <f>F112*0.15</f>
        <v>39.544499999999999</v>
      </c>
      <c r="H112" s="10">
        <f>F112*0.25</f>
        <v>65.907499999999999</v>
      </c>
      <c r="I112" s="10">
        <f>F112+(F112*0.15)+(F112*0.25)</f>
        <v>369.08199999999999</v>
      </c>
      <c r="J112" s="10">
        <f t="shared" si="15"/>
        <v>405.99020000000002</v>
      </c>
      <c r="K112" s="6"/>
      <c r="L112" s="3" t="s">
        <v>104</v>
      </c>
      <c r="M112" s="6" t="s">
        <v>487</v>
      </c>
      <c r="N112" s="7" t="s">
        <v>105</v>
      </c>
      <c r="O112" s="7" t="s">
        <v>260</v>
      </c>
    </row>
    <row r="113" spans="1:15" ht="60" x14ac:dyDescent="0.2">
      <c r="A113" s="2" t="s">
        <v>102</v>
      </c>
      <c r="B113" s="3" t="s">
        <v>103</v>
      </c>
      <c r="C113" s="3" t="s">
        <v>314</v>
      </c>
      <c r="D113" s="3" t="s">
        <v>231</v>
      </c>
      <c r="E113" s="4">
        <v>50</v>
      </c>
      <c r="F113" s="5">
        <v>410.69</v>
      </c>
      <c r="G113" s="11">
        <f>F113*0.15</f>
        <v>61.603499999999997</v>
      </c>
      <c r="H113" s="10">
        <f>F113*0.25</f>
        <v>102.6725</v>
      </c>
      <c r="I113" s="10">
        <f>F113+(F113*0.15)+(F113*0.25)</f>
        <v>574.96600000000001</v>
      </c>
      <c r="J113" s="10">
        <f t="shared" si="15"/>
        <v>632.46260000000007</v>
      </c>
      <c r="K113" s="6"/>
      <c r="L113" s="3" t="s">
        <v>104</v>
      </c>
      <c r="M113" s="6" t="s">
        <v>487</v>
      </c>
      <c r="N113" s="7" t="s">
        <v>106</v>
      </c>
      <c r="O113" s="7" t="s">
        <v>260</v>
      </c>
    </row>
    <row r="114" spans="1:15" ht="195" x14ac:dyDescent="0.2">
      <c r="A114" s="2" t="s">
        <v>196</v>
      </c>
      <c r="B114" s="3" t="s">
        <v>197</v>
      </c>
      <c r="C114" s="3" t="s">
        <v>4</v>
      </c>
      <c r="D114" s="3" t="s">
        <v>346</v>
      </c>
      <c r="E114" s="4">
        <v>1</v>
      </c>
      <c r="F114" s="5">
        <v>27694.240000000002</v>
      </c>
      <c r="G114" s="11">
        <f>F114*0.12</f>
        <v>3323.3088000000002</v>
      </c>
      <c r="H114" s="10">
        <f>F114*0.18</f>
        <v>4984.9632000000001</v>
      </c>
      <c r="I114" s="10">
        <f>F114+(F114*0.12)+(F114*0.18)</f>
        <v>36002.512000000002</v>
      </c>
      <c r="J114" s="10">
        <f t="shared" si="15"/>
        <v>39602.763200000009</v>
      </c>
      <c r="K114" s="6"/>
      <c r="L114" s="3" t="s">
        <v>198</v>
      </c>
      <c r="M114" s="6" t="s">
        <v>347</v>
      </c>
      <c r="N114" s="7" t="s">
        <v>287</v>
      </c>
      <c r="O114" s="7" t="s">
        <v>199</v>
      </c>
    </row>
    <row r="115" spans="1:15" ht="75" x14ac:dyDescent="0.2">
      <c r="A115" s="2" t="s">
        <v>43</v>
      </c>
      <c r="B115" s="3" t="s">
        <v>45</v>
      </c>
      <c r="C115" s="3" t="s">
        <v>321</v>
      </c>
      <c r="D115" s="3" t="s">
        <v>44</v>
      </c>
      <c r="E115" s="4">
        <v>1</v>
      </c>
      <c r="F115" s="5">
        <v>338.65</v>
      </c>
      <c r="G115" s="11">
        <f>F115*0.15</f>
        <v>50.797499999999992</v>
      </c>
      <c r="H115" s="10">
        <f>F115*0.25</f>
        <v>84.662499999999994</v>
      </c>
      <c r="I115" s="10">
        <f>F115+(F115*0.15)+(F115*0.25)</f>
        <v>474.11</v>
      </c>
      <c r="J115" s="10">
        <f t="shared" si="15"/>
        <v>521.52100000000007</v>
      </c>
      <c r="K115" s="6"/>
      <c r="L115" s="3" t="s">
        <v>46</v>
      </c>
      <c r="M115" s="6" t="s">
        <v>406</v>
      </c>
      <c r="N115" s="7" t="s">
        <v>407</v>
      </c>
      <c r="O115" s="7" t="s">
        <v>221</v>
      </c>
    </row>
    <row r="116" spans="1:15" ht="75" x14ac:dyDescent="0.2">
      <c r="A116" s="2" t="s">
        <v>43</v>
      </c>
      <c r="B116" s="3" t="s">
        <v>45</v>
      </c>
      <c r="C116" s="3" t="s">
        <v>408</v>
      </c>
      <c r="D116" s="3" t="s">
        <v>44</v>
      </c>
      <c r="E116" s="4">
        <v>1</v>
      </c>
      <c r="F116" s="5">
        <v>638.9</v>
      </c>
      <c r="G116" s="11">
        <f>F116*0.12</f>
        <v>76.667999999999992</v>
      </c>
      <c r="H116" s="10">
        <f>F116*0.18</f>
        <v>115.002</v>
      </c>
      <c r="I116" s="10">
        <f>F116+(F116*0.12)+(F116*0.18)</f>
        <v>830.56999999999994</v>
      </c>
      <c r="J116" s="10">
        <f t="shared" si="15"/>
        <v>913.62699999999995</v>
      </c>
      <c r="K116" s="6"/>
      <c r="L116" s="3" t="s">
        <v>46</v>
      </c>
      <c r="M116" s="6" t="s">
        <v>406</v>
      </c>
      <c r="N116" s="7" t="s">
        <v>409</v>
      </c>
      <c r="O116" s="7" t="s">
        <v>221</v>
      </c>
    </row>
    <row r="117" spans="1:15" ht="75" x14ac:dyDescent="0.2">
      <c r="A117" s="2" t="s">
        <v>109</v>
      </c>
      <c r="B117" s="3" t="s">
        <v>124</v>
      </c>
      <c r="C117" s="3" t="s">
        <v>369</v>
      </c>
      <c r="D117" s="3" t="s">
        <v>25</v>
      </c>
      <c r="E117" s="4">
        <v>20</v>
      </c>
      <c r="F117" s="5">
        <v>267.14999999999998</v>
      </c>
      <c r="G117" s="11">
        <f>F117*0.15</f>
        <v>40.072499999999998</v>
      </c>
      <c r="H117" s="10">
        <f>F117*0.25</f>
        <v>66.787499999999994</v>
      </c>
      <c r="I117" s="10">
        <f>F117+(F117*0.15)+(F117*0.25)</f>
        <v>374.01</v>
      </c>
      <c r="J117" s="10">
        <f t="shared" si="15"/>
        <v>411.411</v>
      </c>
      <c r="K117" s="6"/>
      <c r="L117" s="3" t="s">
        <v>125</v>
      </c>
      <c r="M117" s="6" t="s">
        <v>556</v>
      </c>
      <c r="N117" s="7" t="s">
        <v>126</v>
      </c>
      <c r="O117" s="7" t="s">
        <v>189</v>
      </c>
    </row>
    <row r="118" spans="1:15" ht="75" x14ac:dyDescent="0.2">
      <c r="A118" s="2" t="s">
        <v>109</v>
      </c>
      <c r="B118" s="3" t="s">
        <v>124</v>
      </c>
      <c r="C118" s="3" t="s">
        <v>368</v>
      </c>
      <c r="D118" s="3" t="s">
        <v>25</v>
      </c>
      <c r="E118" s="4">
        <v>20</v>
      </c>
      <c r="F118" s="5">
        <v>521.15</v>
      </c>
      <c r="G118" s="11">
        <f>F118*0.12</f>
        <v>62.537999999999997</v>
      </c>
      <c r="H118" s="10">
        <f>F118*0.18</f>
        <v>93.806999999999988</v>
      </c>
      <c r="I118" s="10">
        <f>F118+(F118*0.12)+(F118*0.18)</f>
        <v>677.495</v>
      </c>
      <c r="J118" s="10">
        <f t="shared" si="15"/>
        <v>745.24450000000002</v>
      </c>
      <c r="K118" s="6"/>
      <c r="L118" s="3" t="s">
        <v>125</v>
      </c>
      <c r="M118" s="6" t="s">
        <v>556</v>
      </c>
      <c r="N118" s="7" t="s">
        <v>127</v>
      </c>
      <c r="O118" s="7" t="s">
        <v>189</v>
      </c>
    </row>
    <row r="119" spans="1:15" ht="75" x14ac:dyDescent="0.2">
      <c r="A119" s="2" t="s">
        <v>109</v>
      </c>
      <c r="B119" s="3" t="s">
        <v>109</v>
      </c>
      <c r="C119" s="3" t="s">
        <v>315</v>
      </c>
      <c r="D119" s="3" t="s">
        <v>156</v>
      </c>
      <c r="E119" s="4">
        <v>20</v>
      </c>
      <c r="F119" s="5">
        <v>106.89</v>
      </c>
      <c r="G119" s="11">
        <f>F119*0.15</f>
        <v>16.0335</v>
      </c>
      <c r="H119" s="10">
        <f>F119*0.25</f>
        <v>26.7225</v>
      </c>
      <c r="I119" s="10">
        <f>F119+(F119*0.15)+(F119*0.25)</f>
        <v>149.64600000000002</v>
      </c>
      <c r="J119" s="10">
        <f t="shared" si="15"/>
        <v>164.61060000000003</v>
      </c>
      <c r="K119" s="6"/>
      <c r="L119" s="3" t="s">
        <v>187</v>
      </c>
      <c r="M119" s="6" t="s">
        <v>552</v>
      </c>
      <c r="N119" s="7" t="s">
        <v>316</v>
      </c>
      <c r="O119" s="7" t="s">
        <v>189</v>
      </c>
    </row>
    <row r="120" spans="1:15" ht="75" x14ac:dyDescent="0.2">
      <c r="A120" s="2" t="s">
        <v>109</v>
      </c>
      <c r="B120" s="3" t="s">
        <v>109</v>
      </c>
      <c r="C120" s="3" t="s">
        <v>551</v>
      </c>
      <c r="D120" s="3" t="s">
        <v>156</v>
      </c>
      <c r="E120" s="4">
        <v>20</v>
      </c>
      <c r="F120" s="5">
        <v>213.79</v>
      </c>
      <c r="G120" s="11">
        <f>F120*0.15</f>
        <v>32.0685</v>
      </c>
      <c r="H120" s="10">
        <f>F120*0.25</f>
        <v>53.447499999999998</v>
      </c>
      <c r="I120" s="10">
        <f>F120+(F120*0.15)+(F120*0.25)</f>
        <v>299.30599999999998</v>
      </c>
      <c r="J120" s="10">
        <f t="shared" si="15"/>
        <v>329.23660000000001</v>
      </c>
      <c r="K120" s="6"/>
      <c r="L120" s="3" t="s">
        <v>187</v>
      </c>
      <c r="M120" s="6" t="s">
        <v>552</v>
      </c>
      <c r="N120" s="7" t="s">
        <v>188</v>
      </c>
      <c r="O120" s="7" t="s">
        <v>189</v>
      </c>
    </row>
    <row r="121" spans="1:15" ht="75" x14ac:dyDescent="0.2">
      <c r="A121" s="2" t="s">
        <v>109</v>
      </c>
      <c r="B121" s="3" t="s">
        <v>110</v>
      </c>
      <c r="C121" s="3" t="s">
        <v>379</v>
      </c>
      <c r="D121" s="3" t="s">
        <v>618</v>
      </c>
      <c r="E121" s="4">
        <v>20</v>
      </c>
      <c r="F121" s="5">
        <v>133.62</v>
      </c>
      <c r="G121" s="11">
        <f>F121*0.15</f>
        <v>20.042999999999999</v>
      </c>
      <c r="H121" s="10">
        <f>F121*0.25</f>
        <v>33.405000000000001</v>
      </c>
      <c r="I121" s="10">
        <f>F121+(F121*0.15)+(F121*0.25)</f>
        <v>187.06800000000001</v>
      </c>
      <c r="J121" s="10">
        <f t="shared" si="15"/>
        <v>205.77480000000003</v>
      </c>
      <c r="K121" s="6"/>
      <c r="L121" s="3" t="s">
        <v>111</v>
      </c>
      <c r="M121" s="6" t="s">
        <v>619</v>
      </c>
      <c r="N121" s="7" t="s">
        <v>112</v>
      </c>
      <c r="O121" s="7" t="s">
        <v>189</v>
      </c>
    </row>
    <row r="122" spans="1:15" ht="75" x14ac:dyDescent="0.2">
      <c r="A122" s="2" t="s">
        <v>109</v>
      </c>
      <c r="B122" s="3" t="s">
        <v>110</v>
      </c>
      <c r="C122" s="3" t="s">
        <v>372</v>
      </c>
      <c r="D122" s="3" t="s">
        <v>618</v>
      </c>
      <c r="E122" s="4">
        <v>20</v>
      </c>
      <c r="F122" s="5">
        <v>267.24</v>
      </c>
      <c r="G122" s="11">
        <f>F122*0.15</f>
        <v>40.085999999999999</v>
      </c>
      <c r="H122" s="10">
        <f>F122*0.25</f>
        <v>66.81</v>
      </c>
      <c r="I122" s="10">
        <f>F122+(F122*0.15)+(F122*0.25)</f>
        <v>374.13600000000002</v>
      </c>
      <c r="J122" s="10">
        <f t="shared" si="15"/>
        <v>411.54960000000005</v>
      </c>
      <c r="K122" s="6"/>
      <c r="L122" s="3" t="s">
        <v>111</v>
      </c>
      <c r="M122" s="6" t="s">
        <v>619</v>
      </c>
      <c r="N122" s="7" t="s">
        <v>113</v>
      </c>
      <c r="O122" s="7" t="s">
        <v>189</v>
      </c>
    </row>
    <row r="123" spans="1:15" ht="75" x14ac:dyDescent="0.2">
      <c r="A123" s="2" t="s">
        <v>109</v>
      </c>
      <c r="B123" s="3" t="s">
        <v>110</v>
      </c>
      <c r="C123" s="3" t="s">
        <v>378</v>
      </c>
      <c r="D123" s="3" t="s">
        <v>618</v>
      </c>
      <c r="E123" s="4">
        <v>20</v>
      </c>
      <c r="F123" s="5">
        <v>394.2</v>
      </c>
      <c r="G123" s="11">
        <f>F123*0.15</f>
        <v>59.129999999999995</v>
      </c>
      <c r="H123" s="10">
        <f>F123*0.25</f>
        <v>98.55</v>
      </c>
      <c r="I123" s="10">
        <f>F123+(F123*0.15)+(F123*0.25)</f>
        <v>551.88</v>
      </c>
      <c r="J123" s="10">
        <f t="shared" si="15"/>
        <v>607.0680000000001</v>
      </c>
      <c r="K123" s="6"/>
      <c r="L123" s="3" t="s">
        <v>111</v>
      </c>
      <c r="M123" s="6" t="s">
        <v>619</v>
      </c>
      <c r="N123" s="7" t="s">
        <v>114</v>
      </c>
      <c r="O123" s="7" t="s">
        <v>189</v>
      </c>
    </row>
    <row r="124" spans="1:15" ht="75" x14ac:dyDescent="0.2">
      <c r="A124" s="2" t="s">
        <v>109</v>
      </c>
      <c r="B124" s="3" t="s">
        <v>110</v>
      </c>
      <c r="C124" s="3" t="s">
        <v>617</v>
      </c>
      <c r="D124" s="3" t="s">
        <v>618</v>
      </c>
      <c r="E124" s="4">
        <v>20</v>
      </c>
      <c r="F124" s="5">
        <v>521.15</v>
      </c>
      <c r="G124" s="11">
        <f t="shared" ref="G124:G130" si="16">F124*0.12</f>
        <v>62.537999999999997</v>
      </c>
      <c r="H124" s="10">
        <f t="shared" ref="H124:H130" si="17">F124*0.18</f>
        <v>93.806999999999988</v>
      </c>
      <c r="I124" s="10">
        <f t="shared" ref="I124:I130" si="18">F124+(F124*0.12)+(F124*0.18)</f>
        <v>677.495</v>
      </c>
      <c r="J124" s="10">
        <f t="shared" si="15"/>
        <v>745.24450000000002</v>
      </c>
      <c r="K124" s="6"/>
      <c r="L124" s="3" t="s">
        <v>111</v>
      </c>
      <c r="M124" s="6" t="s">
        <v>619</v>
      </c>
      <c r="N124" s="7" t="s">
        <v>115</v>
      </c>
      <c r="O124" s="7" t="s">
        <v>189</v>
      </c>
    </row>
    <row r="125" spans="1:15" ht="150" x14ac:dyDescent="0.2">
      <c r="A125" s="2" t="s">
        <v>79</v>
      </c>
      <c r="B125" s="3" t="s">
        <v>143</v>
      </c>
      <c r="C125" s="3" t="s">
        <v>352</v>
      </c>
      <c r="D125" s="3" t="s">
        <v>245</v>
      </c>
      <c r="E125" s="4">
        <v>4</v>
      </c>
      <c r="F125" s="5">
        <v>15645.45</v>
      </c>
      <c r="G125" s="11">
        <f t="shared" si="16"/>
        <v>1877.454</v>
      </c>
      <c r="H125" s="10">
        <f t="shared" si="17"/>
        <v>2816.181</v>
      </c>
      <c r="I125" s="10">
        <f t="shared" si="18"/>
        <v>20339.085000000003</v>
      </c>
      <c r="J125" s="10">
        <f t="shared" si="15"/>
        <v>22372.993500000004</v>
      </c>
      <c r="K125" s="6"/>
      <c r="L125" s="3" t="s">
        <v>144</v>
      </c>
      <c r="M125" s="6" t="s">
        <v>353</v>
      </c>
      <c r="N125" s="7" t="s">
        <v>145</v>
      </c>
      <c r="O125" s="7" t="s">
        <v>244</v>
      </c>
    </row>
    <row r="126" spans="1:15" ht="150" x14ac:dyDescent="0.2">
      <c r="A126" s="2" t="s">
        <v>173</v>
      </c>
      <c r="B126" s="3" t="s">
        <v>174</v>
      </c>
      <c r="C126" s="3" t="s">
        <v>267</v>
      </c>
      <c r="D126" s="3" t="s">
        <v>547</v>
      </c>
      <c r="E126" s="4">
        <v>30</v>
      </c>
      <c r="F126" s="5">
        <v>59048.25</v>
      </c>
      <c r="G126" s="11">
        <f t="shared" si="16"/>
        <v>7085.79</v>
      </c>
      <c r="H126" s="10">
        <f t="shared" si="17"/>
        <v>10628.684999999999</v>
      </c>
      <c r="I126" s="10">
        <f t="shared" si="18"/>
        <v>76762.724999999991</v>
      </c>
      <c r="J126" s="10">
        <f t="shared" si="15"/>
        <v>84438.997499999998</v>
      </c>
      <c r="K126" s="6"/>
      <c r="L126" s="3" t="s">
        <v>175</v>
      </c>
      <c r="M126" s="6" t="s">
        <v>548</v>
      </c>
      <c r="N126" s="7" t="s">
        <v>549</v>
      </c>
      <c r="O126" s="7" t="s">
        <v>192</v>
      </c>
    </row>
    <row r="127" spans="1:15" ht="135" x14ac:dyDescent="0.2">
      <c r="A127" s="2" t="s">
        <v>173</v>
      </c>
      <c r="B127" s="3" t="s">
        <v>174</v>
      </c>
      <c r="C127" s="3" t="s">
        <v>267</v>
      </c>
      <c r="D127" s="3" t="s">
        <v>553</v>
      </c>
      <c r="E127" s="4">
        <v>30</v>
      </c>
      <c r="F127" s="5">
        <v>59048.25</v>
      </c>
      <c r="G127" s="11">
        <f t="shared" si="16"/>
        <v>7085.79</v>
      </c>
      <c r="H127" s="10">
        <f t="shared" si="17"/>
        <v>10628.684999999999</v>
      </c>
      <c r="I127" s="10">
        <f t="shared" si="18"/>
        <v>76762.724999999991</v>
      </c>
      <c r="J127" s="10">
        <f t="shared" si="15"/>
        <v>84438.997499999998</v>
      </c>
      <c r="K127" s="6"/>
      <c r="L127" s="3" t="s">
        <v>175</v>
      </c>
      <c r="M127" s="6" t="s">
        <v>548</v>
      </c>
      <c r="N127" s="7" t="s">
        <v>554</v>
      </c>
      <c r="O127" s="7" t="s">
        <v>192</v>
      </c>
    </row>
    <row r="128" spans="1:15" ht="150" x14ac:dyDescent="0.2">
      <c r="A128" s="2" t="s">
        <v>173</v>
      </c>
      <c r="B128" s="3" t="s">
        <v>174</v>
      </c>
      <c r="C128" s="3" t="s">
        <v>286</v>
      </c>
      <c r="D128" s="3" t="s">
        <v>547</v>
      </c>
      <c r="E128" s="4">
        <v>30</v>
      </c>
      <c r="F128" s="5">
        <v>72674.77</v>
      </c>
      <c r="G128" s="11">
        <f t="shared" si="16"/>
        <v>8720.9724000000006</v>
      </c>
      <c r="H128" s="10">
        <f t="shared" si="17"/>
        <v>13081.4586</v>
      </c>
      <c r="I128" s="10">
        <f t="shared" si="18"/>
        <v>94477.201000000001</v>
      </c>
      <c r="J128" s="10">
        <f t="shared" si="15"/>
        <v>103924.92110000001</v>
      </c>
      <c r="K128" s="6"/>
      <c r="L128" s="3" t="s">
        <v>175</v>
      </c>
      <c r="M128" s="6" t="s">
        <v>548</v>
      </c>
      <c r="N128" s="7" t="s">
        <v>550</v>
      </c>
      <c r="O128" s="7" t="s">
        <v>192</v>
      </c>
    </row>
    <row r="129" spans="1:15" ht="135" x14ac:dyDescent="0.2">
      <c r="A129" s="2" t="s">
        <v>173</v>
      </c>
      <c r="B129" s="3" t="s">
        <v>174</v>
      </c>
      <c r="C129" s="3" t="s">
        <v>286</v>
      </c>
      <c r="D129" s="3" t="s">
        <v>553</v>
      </c>
      <c r="E129" s="4">
        <v>30</v>
      </c>
      <c r="F129" s="5">
        <v>72674.77</v>
      </c>
      <c r="G129" s="11">
        <f t="shared" si="16"/>
        <v>8720.9724000000006</v>
      </c>
      <c r="H129" s="10">
        <f t="shared" si="17"/>
        <v>13081.4586</v>
      </c>
      <c r="I129" s="10">
        <f t="shared" si="18"/>
        <v>94477.201000000001</v>
      </c>
      <c r="J129" s="10">
        <f t="shared" si="15"/>
        <v>103924.92110000001</v>
      </c>
      <c r="K129" s="6"/>
      <c r="L129" s="3" t="s">
        <v>175</v>
      </c>
      <c r="M129" s="6" t="s">
        <v>548</v>
      </c>
      <c r="N129" s="7" t="s">
        <v>555</v>
      </c>
      <c r="O129" s="7" t="s">
        <v>192</v>
      </c>
    </row>
    <row r="130" spans="1:15" ht="150" x14ac:dyDescent="0.2">
      <c r="A130" s="2" t="s">
        <v>116</v>
      </c>
      <c r="B130" s="3" t="s">
        <v>176</v>
      </c>
      <c r="C130" s="3" t="s">
        <v>339</v>
      </c>
      <c r="D130" s="3" t="s">
        <v>340</v>
      </c>
      <c r="E130" s="4">
        <v>224</v>
      </c>
      <c r="F130" s="5">
        <v>98071.46</v>
      </c>
      <c r="G130" s="11">
        <f t="shared" si="16"/>
        <v>11768.575200000001</v>
      </c>
      <c r="H130" s="10">
        <f t="shared" si="17"/>
        <v>17652.862799999999</v>
      </c>
      <c r="I130" s="10">
        <f t="shared" si="18"/>
        <v>127492.89800000002</v>
      </c>
      <c r="J130" s="10">
        <f t="shared" si="15"/>
        <v>140242.18780000001</v>
      </c>
      <c r="K130" s="6"/>
      <c r="L130" s="3" t="s">
        <v>177</v>
      </c>
      <c r="M130" s="6" t="s">
        <v>341</v>
      </c>
      <c r="N130" s="7" t="s">
        <v>342</v>
      </c>
      <c r="O130" s="7" t="s">
        <v>343</v>
      </c>
    </row>
    <row r="131" spans="1:15" ht="75" x14ac:dyDescent="0.2">
      <c r="A131" s="2" t="s">
        <v>117</v>
      </c>
      <c r="B131" s="3" t="s">
        <v>202</v>
      </c>
      <c r="C131" s="3" t="s">
        <v>525</v>
      </c>
      <c r="D131" s="3" t="s">
        <v>139</v>
      </c>
      <c r="E131" s="4">
        <v>28</v>
      </c>
      <c r="F131" s="5">
        <v>311.3</v>
      </c>
      <c r="G131" s="11">
        <f t="shared" ref="G131:G136" si="19">F131*0.15</f>
        <v>46.695</v>
      </c>
      <c r="H131" s="10">
        <f t="shared" ref="H131:H136" si="20">F131*0.25</f>
        <v>77.825000000000003</v>
      </c>
      <c r="I131" s="10">
        <f t="shared" ref="I131:I136" si="21">F131+(F131*0.15)+(F131*0.25)</f>
        <v>435.82</v>
      </c>
      <c r="J131" s="10">
        <f t="shared" si="15"/>
        <v>479.40200000000004</v>
      </c>
      <c r="K131" s="6"/>
      <c r="L131" s="3" t="s">
        <v>203</v>
      </c>
      <c r="M131" s="6" t="s">
        <v>523</v>
      </c>
      <c r="N131" s="7" t="s">
        <v>381</v>
      </c>
      <c r="O131" s="7" t="s">
        <v>186</v>
      </c>
    </row>
    <row r="132" spans="1:15" ht="60" x14ac:dyDescent="0.2">
      <c r="A132" s="2" t="s">
        <v>117</v>
      </c>
      <c r="B132" s="3" t="s">
        <v>202</v>
      </c>
      <c r="C132" s="3" t="s">
        <v>527</v>
      </c>
      <c r="D132" s="3" t="s">
        <v>139</v>
      </c>
      <c r="E132" s="4">
        <v>28</v>
      </c>
      <c r="F132" s="5">
        <v>311.3</v>
      </c>
      <c r="G132" s="11">
        <f t="shared" si="19"/>
        <v>46.695</v>
      </c>
      <c r="H132" s="10">
        <f t="shared" si="20"/>
        <v>77.825000000000003</v>
      </c>
      <c r="I132" s="10">
        <f t="shared" si="21"/>
        <v>435.82</v>
      </c>
      <c r="J132" s="10">
        <f t="shared" ref="J132:J163" si="22">I132*1.1</f>
        <v>479.40200000000004</v>
      </c>
      <c r="K132" s="6"/>
      <c r="L132" s="3" t="s">
        <v>203</v>
      </c>
      <c r="M132" s="6" t="s">
        <v>523</v>
      </c>
      <c r="N132" s="7" t="s">
        <v>206</v>
      </c>
      <c r="O132" s="7" t="s">
        <v>186</v>
      </c>
    </row>
    <row r="133" spans="1:15" ht="60" x14ac:dyDescent="0.2">
      <c r="A133" s="2" t="s">
        <v>117</v>
      </c>
      <c r="B133" s="3" t="s">
        <v>202</v>
      </c>
      <c r="C133" s="3" t="s">
        <v>541</v>
      </c>
      <c r="D133" s="3" t="s">
        <v>139</v>
      </c>
      <c r="E133" s="4">
        <v>28</v>
      </c>
      <c r="F133" s="5">
        <v>311.3</v>
      </c>
      <c r="G133" s="11">
        <f t="shared" si="19"/>
        <v>46.695</v>
      </c>
      <c r="H133" s="10">
        <f t="shared" si="20"/>
        <v>77.825000000000003</v>
      </c>
      <c r="I133" s="10">
        <f t="shared" si="21"/>
        <v>435.82</v>
      </c>
      <c r="J133" s="10">
        <f t="shared" si="22"/>
        <v>479.40200000000004</v>
      </c>
      <c r="K133" s="6"/>
      <c r="L133" s="3" t="s">
        <v>203</v>
      </c>
      <c r="M133" s="6" t="s">
        <v>523</v>
      </c>
      <c r="N133" s="7" t="s">
        <v>206</v>
      </c>
      <c r="O133" s="7" t="s">
        <v>186</v>
      </c>
    </row>
    <row r="134" spans="1:15" ht="75" x14ac:dyDescent="0.2">
      <c r="A134" s="2" t="s">
        <v>117</v>
      </c>
      <c r="B134" s="3" t="s">
        <v>202</v>
      </c>
      <c r="C134" s="3" t="s">
        <v>534</v>
      </c>
      <c r="D134" s="3" t="s">
        <v>139</v>
      </c>
      <c r="E134" s="4">
        <v>42</v>
      </c>
      <c r="F134" s="5">
        <v>466.9</v>
      </c>
      <c r="G134" s="11">
        <f t="shared" si="19"/>
        <v>70.034999999999997</v>
      </c>
      <c r="H134" s="10">
        <f t="shared" si="20"/>
        <v>116.72499999999999</v>
      </c>
      <c r="I134" s="10">
        <f t="shared" si="21"/>
        <v>653.66</v>
      </c>
      <c r="J134" s="10">
        <f t="shared" si="22"/>
        <v>719.02600000000007</v>
      </c>
      <c r="K134" s="6"/>
      <c r="L134" s="3" t="s">
        <v>203</v>
      </c>
      <c r="M134" s="6" t="s">
        <v>523</v>
      </c>
      <c r="N134" s="7" t="s">
        <v>382</v>
      </c>
      <c r="O134" s="7" t="s">
        <v>186</v>
      </c>
    </row>
    <row r="135" spans="1:15" ht="60" x14ac:dyDescent="0.2">
      <c r="A135" s="2" t="s">
        <v>117</v>
      </c>
      <c r="B135" s="3" t="s">
        <v>202</v>
      </c>
      <c r="C135" s="3" t="s">
        <v>538</v>
      </c>
      <c r="D135" s="3" t="s">
        <v>139</v>
      </c>
      <c r="E135" s="4">
        <v>42</v>
      </c>
      <c r="F135" s="5">
        <v>466.9</v>
      </c>
      <c r="G135" s="11">
        <f t="shared" si="19"/>
        <v>70.034999999999997</v>
      </c>
      <c r="H135" s="10">
        <f t="shared" si="20"/>
        <v>116.72499999999999</v>
      </c>
      <c r="I135" s="10">
        <f t="shared" si="21"/>
        <v>653.66</v>
      </c>
      <c r="J135" s="10">
        <f t="shared" si="22"/>
        <v>719.02600000000007</v>
      </c>
      <c r="K135" s="6"/>
      <c r="L135" s="3" t="s">
        <v>203</v>
      </c>
      <c r="M135" s="6" t="s">
        <v>523</v>
      </c>
      <c r="N135" s="7" t="s">
        <v>209</v>
      </c>
      <c r="O135" s="7" t="s">
        <v>186</v>
      </c>
    </row>
    <row r="136" spans="1:15" ht="60" x14ac:dyDescent="0.2">
      <c r="A136" s="2" t="s">
        <v>117</v>
      </c>
      <c r="B136" s="3" t="s">
        <v>202</v>
      </c>
      <c r="C136" s="3" t="s">
        <v>542</v>
      </c>
      <c r="D136" s="3" t="s">
        <v>139</v>
      </c>
      <c r="E136" s="4">
        <v>42</v>
      </c>
      <c r="F136" s="5">
        <v>466.9</v>
      </c>
      <c r="G136" s="11">
        <f t="shared" si="19"/>
        <v>70.034999999999997</v>
      </c>
      <c r="H136" s="10">
        <f t="shared" si="20"/>
        <v>116.72499999999999</v>
      </c>
      <c r="I136" s="10">
        <f t="shared" si="21"/>
        <v>653.66</v>
      </c>
      <c r="J136" s="10">
        <f t="shared" si="22"/>
        <v>719.02600000000007</v>
      </c>
      <c r="K136" s="6"/>
      <c r="L136" s="3" t="s">
        <v>203</v>
      </c>
      <c r="M136" s="6" t="s">
        <v>523</v>
      </c>
      <c r="N136" s="7" t="s">
        <v>209</v>
      </c>
      <c r="O136" s="7" t="s">
        <v>186</v>
      </c>
    </row>
    <row r="137" spans="1:15" ht="60" x14ac:dyDescent="0.2">
      <c r="A137" s="2" t="s">
        <v>117</v>
      </c>
      <c r="B137" s="3" t="s">
        <v>202</v>
      </c>
      <c r="C137" s="3" t="s">
        <v>530</v>
      </c>
      <c r="D137" s="3" t="s">
        <v>139</v>
      </c>
      <c r="E137" s="4">
        <v>56</v>
      </c>
      <c r="F137" s="5">
        <v>622.6</v>
      </c>
      <c r="G137" s="11">
        <f t="shared" ref="G137:G154" si="23">F137*0.12</f>
        <v>74.712000000000003</v>
      </c>
      <c r="H137" s="10">
        <f t="shared" ref="H137:H154" si="24">F137*0.18</f>
        <v>112.068</v>
      </c>
      <c r="I137" s="10">
        <f t="shared" ref="I137:I154" si="25">F137+(F137*0.12)+(F137*0.18)</f>
        <v>809.38</v>
      </c>
      <c r="J137" s="10">
        <f t="shared" si="22"/>
        <v>890.3180000000001</v>
      </c>
      <c r="K137" s="6"/>
      <c r="L137" s="3" t="s">
        <v>203</v>
      </c>
      <c r="M137" s="6" t="s">
        <v>523</v>
      </c>
      <c r="N137" s="7" t="s">
        <v>211</v>
      </c>
      <c r="O137" s="7" t="s">
        <v>186</v>
      </c>
    </row>
    <row r="138" spans="1:15" ht="75" x14ac:dyDescent="0.2">
      <c r="A138" s="2" t="s">
        <v>117</v>
      </c>
      <c r="B138" s="3" t="s">
        <v>202</v>
      </c>
      <c r="C138" s="3" t="s">
        <v>543</v>
      </c>
      <c r="D138" s="3" t="s">
        <v>139</v>
      </c>
      <c r="E138" s="4">
        <v>56</v>
      </c>
      <c r="F138" s="5">
        <v>622.6</v>
      </c>
      <c r="G138" s="11">
        <f t="shared" si="23"/>
        <v>74.712000000000003</v>
      </c>
      <c r="H138" s="10">
        <f t="shared" si="24"/>
        <v>112.068</v>
      </c>
      <c r="I138" s="10">
        <f t="shared" si="25"/>
        <v>809.38</v>
      </c>
      <c r="J138" s="10">
        <f t="shared" si="22"/>
        <v>890.3180000000001</v>
      </c>
      <c r="K138" s="6"/>
      <c r="L138" s="3" t="s">
        <v>203</v>
      </c>
      <c r="M138" s="6" t="s">
        <v>523</v>
      </c>
      <c r="N138" s="7" t="s">
        <v>387</v>
      </c>
      <c r="O138" s="7" t="s">
        <v>186</v>
      </c>
    </row>
    <row r="139" spans="1:15" ht="60" x14ac:dyDescent="0.2">
      <c r="A139" s="2" t="s">
        <v>117</v>
      </c>
      <c r="B139" s="3" t="s">
        <v>202</v>
      </c>
      <c r="C139" s="3" t="s">
        <v>544</v>
      </c>
      <c r="D139" s="3" t="s">
        <v>139</v>
      </c>
      <c r="E139" s="4">
        <v>56</v>
      </c>
      <c r="F139" s="5">
        <v>622.6</v>
      </c>
      <c r="G139" s="11">
        <f t="shared" si="23"/>
        <v>74.712000000000003</v>
      </c>
      <c r="H139" s="10">
        <f t="shared" si="24"/>
        <v>112.068</v>
      </c>
      <c r="I139" s="10">
        <f t="shared" si="25"/>
        <v>809.38</v>
      </c>
      <c r="J139" s="10">
        <f t="shared" si="22"/>
        <v>890.3180000000001</v>
      </c>
      <c r="K139" s="6"/>
      <c r="L139" s="3" t="s">
        <v>203</v>
      </c>
      <c r="M139" s="6" t="s">
        <v>523</v>
      </c>
      <c r="N139" s="7" t="s">
        <v>211</v>
      </c>
      <c r="O139" s="7" t="s">
        <v>186</v>
      </c>
    </row>
    <row r="140" spans="1:15" ht="75" x14ac:dyDescent="0.2">
      <c r="A140" s="2" t="s">
        <v>117</v>
      </c>
      <c r="B140" s="3" t="s">
        <v>202</v>
      </c>
      <c r="C140" s="3" t="s">
        <v>529</v>
      </c>
      <c r="D140" s="3" t="s">
        <v>139</v>
      </c>
      <c r="E140" s="4">
        <v>60</v>
      </c>
      <c r="F140" s="5">
        <v>667.2</v>
      </c>
      <c r="G140" s="11">
        <f t="shared" si="23"/>
        <v>80.064000000000007</v>
      </c>
      <c r="H140" s="10">
        <f t="shared" si="24"/>
        <v>120.096</v>
      </c>
      <c r="I140" s="10">
        <f t="shared" si="25"/>
        <v>867.36</v>
      </c>
      <c r="J140" s="10">
        <f t="shared" si="22"/>
        <v>954.09600000000012</v>
      </c>
      <c r="K140" s="6"/>
      <c r="L140" s="3" t="s">
        <v>203</v>
      </c>
      <c r="M140" s="6" t="s">
        <v>523</v>
      </c>
      <c r="N140" s="7" t="s">
        <v>384</v>
      </c>
      <c r="O140" s="7" t="s">
        <v>186</v>
      </c>
    </row>
    <row r="141" spans="1:15" ht="60" x14ac:dyDescent="0.2">
      <c r="A141" s="2" t="s">
        <v>117</v>
      </c>
      <c r="B141" s="3" t="s">
        <v>202</v>
      </c>
      <c r="C141" s="3" t="s">
        <v>545</v>
      </c>
      <c r="D141" s="3" t="s">
        <v>139</v>
      </c>
      <c r="E141" s="4">
        <v>60</v>
      </c>
      <c r="F141" s="5">
        <v>667.2</v>
      </c>
      <c r="G141" s="11">
        <f t="shared" si="23"/>
        <v>80.064000000000007</v>
      </c>
      <c r="H141" s="10">
        <f t="shared" si="24"/>
        <v>120.096</v>
      </c>
      <c r="I141" s="10">
        <f t="shared" si="25"/>
        <v>867.36</v>
      </c>
      <c r="J141" s="10">
        <f t="shared" si="22"/>
        <v>954.09600000000012</v>
      </c>
      <c r="K141" s="6"/>
      <c r="L141" s="3" t="s">
        <v>203</v>
      </c>
      <c r="M141" s="6" t="s">
        <v>523</v>
      </c>
      <c r="N141" s="7" t="s">
        <v>205</v>
      </c>
      <c r="O141" s="7" t="s">
        <v>186</v>
      </c>
    </row>
    <row r="142" spans="1:15" ht="60" x14ac:dyDescent="0.2">
      <c r="A142" s="2" t="s">
        <v>117</v>
      </c>
      <c r="B142" s="3" t="s">
        <v>202</v>
      </c>
      <c r="C142" s="3" t="s">
        <v>546</v>
      </c>
      <c r="D142" s="3" t="s">
        <v>139</v>
      </c>
      <c r="E142" s="4">
        <v>60</v>
      </c>
      <c r="F142" s="5">
        <v>667.2</v>
      </c>
      <c r="G142" s="11">
        <f t="shared" si="23"/>
        <v>80.064000000000007</v>
      </c>
      <c r="H142" s="10">
        <f t="shared" si="24"/>
        <v>120.096</v>
      </c>
      <c r="I142" s="10">
        <f t="shared" si="25"/>
        <v>867.36</v>
      </c>
      <c r="J142" s="10">
        <f t="shared" si="22"/>
        <v>954.09600000000012</v>
      </c>
      <c r="K142" s="6"/>
      <c r="L142" s="3" t="s">
        <v>203</v>
      </c>
      <c r="M142" s="6" t="s">
        <v>523</v>
      </c>
      <c r="N142" s="7" t="s">
        <v>205</v>
      </c>
      <c r="O142" s="7" t="s">
        <v>186</v>
      </c>
    </row>
    <row r="143" spans="1:15" ht="75" x14ac:dyDescent="0.2">
      <c r="A143" s="2" t="s">
        <v>117</v>
      </c>
      <c r="B143" s="3" t="s">
        <v>202</v>
      </c>
      <c r="C143" s="3" t="s">
        <v>522</v>
      </c>
      <c r="D143" s="3" t="s">
        <v>139</v>
      </c>
      <c r="E143" s="4">
        <v>28</v>
      </c>
      <c r="F143" s="5">
        <v>931.6</v>
      </c>
      <c r="G143" s="11">
        <f t="shared" si="23"/>
        <v>111.792</v>
      </c>
      <c r="H143" s="10">
        <f t="shared" si="24"/>
        <v>167.68799999999999</v>
      </c>
      <c r="I143" s="10">
        <f t="shared" si="25"/>
        <v>1211.08</v>
      </c>
      <c r="J143" s="10">
        <f t="shared" si="22"/>
        <v>1332.1880000000001</v>
      </c>
      <c r="K143" s="6"/>
      <c r="L143" s="3" t="s">
        <v>203</v>
      </c>
      <c r="M143" s="6" t="s">
        <v>523</v>
      </c>
      <c r="N143" s="7" t="s">
        <v>380</v>
      </c>
      <c r="O143" s="7" t="s">
        <v>186</v>
      </c>
    </row>
    <row r="144" spans="1:15" ht="60" x14ac:dyDescent="0.2">
      <c r="A144" s="2" t="s">
        <v>117</v>
      </c>
      <c r="B144" s="3" t="s">
        <v>202</v>
      </c>
      <c r="C144" s="3" t="s">
        <v>528</v>
      </c>
      <c r="D144" s="3" t="s">
        <v>139</v>
      </c>
      <c r="E144" s="4">
        <v>28</v>
      </c>
      <c r="F144" s="5">
        <v>931.6</v>
      </c>
      <c r="G144" s="11">
        <f t="shared" si="23"/>
        <v>111.792</v>
      </c>
      <c r="H144" s="10">
        <f t="shared" si="24"/>
        <v>167.68799999999999</v>
      </c>
      <c r="I144" s="10">
        <f t="shared" si="25"/>
        <v>1211.08</v>
      </c>
      <c r="J144" s="10">
        <f t="shared" si="22"/>
        <v>1332.1880000000001</v>
      </c>
      <c r="K144" s="6"/>
      <c r="L144" s="3" t="s">
        <v>203</v>
      </c>
      <c r="M144" s="6" t="s">
        <v>523</v>
      </c>
      <c r="N144" s="7" t="s">
        <v>210</v>
      </c>
      <c r="O144" s="7" t="s">
        <v>186</v>
      </c>
    </row>
    <row r="145" spans="1:15" ht="60" x14ac:dyDescent="0.2">
      <c r="A145" s="2" t="s">
        <v>117</v>
      </c>
      <c r="B145" s="3" t="s">
        <v>202</v>
      </c>
      <c r="C145" s="3" t="s">
        <v>535</v>
      </c>
      <c r="D145" s="3" t="s">
        <v>139</v>
      </c>
      <c r="E145" s="4">
        <v>28</v>
      </c>
      <c r="F145" s="5">
        <v>931.6</v>
      </c>
      <c r="G145" s="11">
        <f t="shared" si="23"/>
        <v>111.792</v>
      </c>
      <c r="H145" s="10">
        <f t="shared" si="24"/>
        <v>167.68799999999999</v>
      </c>
      <c r="I145" s="10">
        <f t="shared" si="25"/>
        <v>1211.08</v>
      </c>
      <c r="J145" s="10">
        <f t="shared" si="22"/>
        <v>1332.1880000000001</v>
      </c>
      <c r="K145" s="6"/>
      <c r="L145" s="3" t="s">
        <v>203</v>
      </c>
      <c r="M145" s="6" t="s">
        <v>523</v>
      </c>
      <c r="N145" s="7" t="s">
        <v>210</v>
      </c>
      <c r="O145" s="7" t="s">
        <v>186</v>
      </c>
    </row>
    <row r="146" spans="1:15" ht="75" x14ac:dyDescent="0.2">
      <c r="A146" s="2" t="s">
        <v>117</v>
      </c>
      <c r="B146" s="3" t="s">
        <v>202</v>
      </c>
      <c r="C146" s="3" t="s">
        <v>524</v>
      </c>
      <c r="D146" s="3" t="s">
        <v>139</v>
      </c>
      <c r="E146" s="4">
        <v>42</v>
      </c>
      <c r="F146" s="5">
        <v>1397.4</v>
      </c>
      <c r="G146" s="11">
        <f t="shared" si="23"/>
        <v>167.68800000000002</v>
      </c>
      <c r="H146" s="10">
        <f t="shared" si="24"/>
        <v>251.53200000000001</v>
      </c>
      <c r="I146" s="10">
        <f t="shared" si="25"/>
        <v>1816.6200000000001</v>
      </c>
      <c r="J146" s="10">
        <f t="shared" si="22"/>
        <v>1998.2820000000004</v>
      </c>
      <c r="K146" s="6"/>
      <c r="L146" s="3" t="s">
        <v>203</v>
      </c>
      <c r="M146" s="6" t="s">
        <v>523</v>
      </c>
      <c r="N146" s="7" t="s">
        <v>383</v>
      </c>
      <c r="O146" s="7" t="s">
        <v>186</v>
      </c>
    </row>
    <row r="147" spans="1:15" ht="60" x14ac:dyDescent="0.2">
      <c r="A147" s="2" t="s">
        <v>117</v>
      </c>
      <c r="B147" s="3" t="s">
        <v>202</v>
      </c>
      <c r="C147" s="3" t="s">
        <v>531</v>
      </c>
      <c r="D147" s="3" t="s">
        <v>139</v>
      </c>
      <c r="E147" s="4">
        <v>42</v>
      </c>
      <c r="F147" s="5">
        <v>1397.4</v>
      </c>
      <c r="G147" s="11">
        <f t="shared" si="23"/>
        <v>167.68800000000002</v>
      </c>
      <c r="H147" s="10">
        <f t="shared" si="24"/>
        <v>251.53200000000001</v>
      </c>
      <c r="I147" s="10">
        <f t="shared" si="25"/>
        <v>1816.6200000000001</v>
      </c>
      <c r="J147" s="10">
        <f t="shared" si="22"/>
        <v>1998.2820000000004</v>
      </c>
      <c r="K147" s="6"/>
      <c r="L147" s="3" t="s">
        <v>203</v>
      </c>
      <c r="M147" s="6" t="s">
        <v>523</v>
      </c>
      <c r="N147" s="7" t="s">
        <v>204</v>
      </c>
      <c r="O147" s="7" t="s">
        <v>186</v>
      </c>
    </row>
    <row r="148" spans="1:15" ht="60" x14ac:dyDescent="0.2">
      <c r="A148" s="2" t="s">
        <v>117</v>
      </c>
      <c r="B148" s="3" t="s">
        <v>202</v>
      </c>
      <c r="C148" s="3" t="s">
        <v>536</v>
      </c>
      <c r="D148" s="3" t="s">
        <v>139</v>
      </c>
      <c r="E148" s="4">
        <v>42</v>
      </c>
      <c r="F148" s="5">
        <v>1397.4</v>
      </c>
      <c r="G148" s="11">
        <f t="shared" si="23"/>
        <v>167.68800000000002</v>
      </c>
      <c r="H148" s="10">
        <f t="shared" si="24"/>
        <v>251.53200000000001</v>
      </c>
      <c r="I148" s="10">
        <f t="shared" si="25"/>
        <v>1816.6200000000001</v>
      </c>
      <c r="J148" s="10">
        <f t="shared" si="22"/>
        <v>1998.2820000000004</v>
      </c>
      <c r="K148" s="6"/>
      <c r="L148" s="3" t="s">
        <v>203</v>
      </c>
      <c r="M148" s="6" t="s">
        <v>523</v>
      </c>
      <c r="N148" s="7" t="s">
        <v>204</v>
      </c>
      <c r="O148" s="7" t="s">
        <v>186</v>
      </c>
    </row>
    <row r="149" spans="1:15" ht="75" x14ac:dyDescent="0.2">
      <c r="A149" s="2" t="s">
        <v>117</v>
      </c>
      <c r="B149" s="3" t="s">
        <v>202</v>
      </c>
      <c r="C149" s="3" t="s">
        <v>526</v>
      </c>
      <c r="D149" s="3" t="s">
        <v>139</v>
      </c>
      <c r="E149" s="4">
        <v>56</v>
      </c>
      <c r="F149" s="5">
        <v>1863.2</v>
      </c>
      <c r="G149" s="11">
        <f t="shared" si="23"/>
        <v>223.584</v>
      </c>
      <c r="H149" s="10">
        <f t="shared" si="24"/>
        <v>335.37599999999998</v>
      </c>
      <c r="I149" s="10">
        <f t="shared" si="25"/>
        <v>2422.16</v>
      </c>
      <c r="J149" s="10">
        <f t="shared" si="22"/>
        <v>2664.3760000000002</v>
      </c>
      <c r="K149" s="6"/>
      <c r="L149" s="3" t="s">
        <v>203</v>
      </c>
      <c r="M149" s="6" t="s">
        <v>523</v>
      </c>
      <c r="N149" s="7" t="s">
        <v>385</v>
      </c>
      <c r="O149" s="7" t="s">
        <v>186</v>
      </c>
    </row>
    <row r="150" spans="1:15" ht="60" x14ac:dyDescent="0.2">
      <c r="A150" s="2" t="s">
        <v>117</v>
      </c>
      <c r="B150" s="3" t="s">
        <v>202</v>
      </c>
      <c r="C150" s="3" t="s">
        <v>532</v>
      </c>
      <c r="D150" s="3" t="s">
        <v>139</v>
      </c>
      <c r="E150" s="4">
        <v>56</v>
      </c>
      <c r="F150" s="5">
        <v>1863.2</v>
      </c>
      <c r="G150" s="11">
        <f t="shared" si="23"/>
        <v>223.584</v>
      </c>
      <c r="H150" s="10">
        <f t="shared" si="24"/>
        <v>335.37599999999998</v>
      </c>
      <c r="I150" s="10">
        <f t="shared" si="25"/>
        <v>2422.16</v>
      </c>
      <c r="J150" s="10">
        <f t="shared" si="22"/>
        <v>2664.3760000000002</v>
      </c>
      <c r="K150" s="6"/>
      <c r="L150" s="3" t="s">
        <v>203</v>
      </c>
      <c r="M150" s="6" t="s">
        <v>523</v>
      </c>
      <c r="N150" s="7" t="s">
        <v>208</v>
      </c>
      <c r="O150" s="7" t="s">
        <v>186</v>
      </c>
    </row>
    <row r="151" spans="1:15" ht="60" x14ac:dyDescent="0.2">
      <c r="A151" s="2" t="s">
        <v>117</v>
      </c>
      <c r="B151" s="3" t="s">
        <v>202</v>
      </c>
      <c r="C151" s="3" t="s">
        <v>537</v>
      </c>
      <c r="D151" s="3" t="s">
        <v>139</v>
      </c>
      <c r="E151" s="4">
        <v>56</v>
      </c>
      <c r="F151" s="5">
        <v>1863.2</v>
      </c>
      <c r="G151" s="11">
        <f t="shared" si="23"/>
        <v>223.584</v>
      </c>
      <c r="H151" s="10">
        <f t="shared" si="24"/>
        <v>335.37599999999998</v>
      </c>
      <c r="I151" s="10">
        <f t="shared" si="25"/>
        <v>2422.16</v>
      </c>
      <c r="J151" s="10">
        <f t="shared" si="22"/>
        <v>2664.3760000000002</v>
      </c>
      <c r="K151" s="6"/>
      <c r="L151" s="3" t="s">
        <v>203</v>
      </c>
      <c r="M151" s="6" t="s">
        <v>523</v>
      </c>
      <c r="N151" s="7" t="s">
        <v>208</v>
      </c>
      <c r="O151" s="7" t="s">
        <v>186</v>
      </c>
    </row>
    <row r="152" spans="1:15" ht="60" x14ac:dyDescent="0.2">
      <c r="A152" s="2" t="s">
        <v>117</v>
      </c>
      <c r="B152" s="3" t="s">
        <v>202</v>
      </c>
      <c r="C152" s="3" t="s">
        <v>533</v>
      </c>
      <c r="D152" s="3" t="s">
        <v>139</v>
      </c>
      <c r="E152" s="4">
        <v>60</v>
      </c>
      <c r="F152" s="5">
        <v>1996.3</v>
      </c>
      <c r="G152" s="11">
        <f t="shared" si="23"/>
        <v>239.55599999999998</v>
      </c>
      <c r="H152" s="10">
        <f t="shared" si="24"/>
        <v>359.334</v>
      </c>
      <c r="I152" s="10">
        <f t="shared" si="25"/>
        <v>2595.1899999999996</v>
      </c>
      <c r="J152" s="10">
        <f t="shared" si="22"/>
        <v>2854.7089999999998</v>
      </c>
      <c r="K152" s="6"/>
      <c r="L152" s="3" t="s">
        <v>203</v>
      </c>
      <c r="M152" s="6" t="s">
        <v>523</v>
      </c>
      <c r="N152" s="7" t="s">
        <v>207</v>
      </c>
      <c r="O152" s="7" t="s">
        <v>186</v>
      </c>
    </row>
    <row r="153" spans="1:15" ht="75" x14ac:dyDescent="0.2">
      <c r="A153" s="2" t="s">
        <v>117</v>
      </c>
      <c r="B153" s="3" t="s">
        <v>202</v>
      </c>
      <c r="C153" s="3" t="s">
        <v>539</v>
      </c>
      <c r="D153" s="3" t="s">
        <v>139</v>
      </c>
      <c r="E153" s="4">
        <v>60</v>
      </c>
      <c r="F153" s="5">
        <v>1996.3</v>
      </c>
      <c r="G153" s="11">
        <f t="shared" si="23"/>
        <v>239.55599999999998</v>
      </c>
      <c r="H153" s="10">
        <f t="shared" si="24"/>
        <v>359.334</v>
      </c>
      <c r="I153" s="10">
        <f t="shared" si="25"/>
        <v>2595.1899999999996</v>
      </c>
      <c r="J153" s="10">
        <f t="shared" si="22"/>
        <v>2854.7089999999998</v>
      </c>
      <c r="K153" s="6"/>
      <c r="L153" s="3" t="s">
        <v>203</v>
      </c>
      <c r="M153" s="6" t="s">
        <v>523</v>
      </c>
      <c r="N153" s="7" t="s">
        <v>386</v>
      </c>
      <c r="O153" s="7" t="s">
        <v>186</v>
      </c>
    </row>
    <row r="154" spans="1:15" ht="60" x14ac:dyDescent="0.2">
      <c r="A154" s="2" t="s">
        <v>117</v>
      </c>
      <c r="B154" s="3" t="s">
        <v>202</v>
      </c>
      <c r="C154" s="3" t="s">
        <v>540</v>
      </c>
      <c r="D154" s="3" t="s">
        <v>139</v>
      </c>
      <c r="E154" s="4">
        <v>60</v>
      </c>
      <c r="F154" s="5">
        <v>1996.3</v>
      </c>
      <c r="G154" s="11">
        <f t="shared" si="23"/>
        <v>239.55599999999998</v>
      </c>
      <c r="H154" s="10">
        <f t="shared" si="24"/>
        <v>359.334</v>
      </c>
      <c r="I154" s="10">
        <f t="shared" si="25"/>
        <v>2595.1899999999996</v>
      </c>
      <c r="J154" s="10">
        <f t="shared" si="22"/>
        <v>2854.7089999999998</v>
      </c>
      <c r="K154" s="6"/>
      <c r="L154" s="3" t="s">
        <v>203</v>
      </c>
      <c r="M154" s="6" t="s">
        <v>523</v>
      </c>
      <c r="N154" s="7" t="s">
        <v>207</v>
      </c>
      <c r="O154" s="7" t="s">
        <v>186</v>
      </c>
    </row>
    <row r="155" spans="1:15" ht="45" x14ac:dyDescent="0.2">
      <c r="A155" s="2" t="s">
        <v>118</v>
      </c>
      <c r="B155" s="3" t="s">
        <v>584</v>
      </c>
      <c r="C155" s="3" t="s">
        <v>593</v>
      </c>
      <c r="D155" s="3" t="s">
        <v>161</v>
      </c>
      <c r="E155" s="4">
        <v>1</v>
      </c>
      <c r="F155" s="5">
        <v>65.8</v>
      </c>
      <c r="G155" s="11">
        <f t="shared" ref="G155:G163" si="26">F155*0.15</f>
        <v>9.8699999999999992</v>
      </c>
      <c r="H155" s="10">
        <f t="shared" ref="H155:H163" si="27">F155*0.25</f>
        <v>16.45</v>
      </c>
      <c r="I155" s="10">
        <f t="shared" ref="I155:I163" si="28">F155+(F155*0.15)+(F155*0.25)</f>
        <v>92.12</v>
      </c>
      <c r="J155" s="10">
        <f t="shared" si="22"/>
        <v>101.33200000000001</v>
      </c>
      <c r="K155" s="6"/>
      <c r="L155" s="3" t="s">
        <v>585</v>
      </c>
      <c r="M155" s="6" t="s">
        <v>586</v>
      </c>
      <c r="N155" s="7" t="s">
        <v>594</v>
      </c>
      <c r="O155" s="7" t="s">
        <v>311</v>
      </c>
    </row>
    <row r="156" spans="1:15" ht="45" x14ac:dyDescent="0.2">
      <c r="A156" s="2" t="s">
        <v>118</v>
      </c>
      <c r="B156" s="3" t="s">
        <v>584</v>
      </c>
      <c r="C156" s="3" t="s">
        <v>595</v>
      </c>
      <c r="D156" s="3" t="s">
        <v>161</v>
      </c>
      <c r="E156" s="4">
        <v>1</v>
      </c>
      <c r="F156" s="5">
        <v>65.8</v>
      </c>
      <c r="G156" s="11">
        <f t="shared" si="26"/>
        <v>9.8699999999999992</v>
      </c>
      <c r="H156" s="10">
        <f t="shared" si="27"/>
        <v>16.45</v>
      </c>
      <c r="I156" s="10">
        <f t="shared" si="28"/>
        <v>92.12</v>
      </c>
      <c r="J156" s="10">
        <f t="shared" si="22"/>
        <v>101.33200000000001</v>
      </c>
      <c r="K156" s="6"/>
      <c r="L156" s="3" t="s">
        <v>585</v>
      </c>
      <c r="M156" s="6" t="s">
        <v>586</v>
      </c>
      <c r="N156" s="7" t="s">
        <v>596</v>
      </c>
      <c r="O156" s="7" t="s">
        <v>311</v>
      </c>
    </row>
    <row r="157" spans="1:15" ht="45" x14ac:dyDescent="0.2">
      <c r="A157" s="2" t="s">
        <v>118</v>
      </c>
      <c r="B157" s="3" t="s">
        <v>584</v>
      </c>
      <c r="C157" s="3" t="s">
        <v>361</v>
      </c>
      <c r="D157" s="3" t="s">
        <v>161</v>
      </c>
      <c r="E157" s="4">
        <v>1</v>
      </c>
      <c r="F157" s="5">
        <v>131.6</v>
      </c>
      <c r="G157" s="11">
        <f t="shared" si="26"/>
        <v>19.739999999999998</v>
      </c>
      <c r="H157" s="10">
        <f t="shared" si="27"/>
        <v>32.9</v>
      </c>
      <c r="I157" s="10">
        <f t="shared" si="28"/>
        <v>184.24</v>
      </c>
      <c r="J157" s="10">
        <f t="shared" si="22"/>
        <v>202.66400000000002</v>
      </c>
      <c r="K157" s="6"/>
      <c r="L157" s="3" t="s">
        <v>585</v>
      </c>
      <c r="M157" s="6" t="s">
        <v>586</v>
      </c>
      <c r="N157" s="7" t="s">
        <v>587</v>
      </c>
      <c r="O157" s="7" t="s">
        <v>311</v>
      </c>
    </row>
    <row r="158" spans="1:15" ht="45" x14ac:dyDescent="0.2">
      <c r="A158" s="2" t="s">
        <v>118</v>
      </c>
      <c r="B158" s="3" t="s">
        <v>584</v>
      </c>
      <c r="C158" s="3" t="s">
        <v>360</v>
      </c>
      <c r="D158" s="3" t="s">
        <v>161</v>
      </c>
      <c r="E158" s="4">
        <v>1</v>
      </c>
      <c r="F158" s="5">
        <v>131.6</v>
      </c>
      <c r="G158" s="11">
        <f t="shared" si="26"/>
        <v>19.739999999999998</v>
      </c>
      <c r="H158" s="10">
        <f t="shared" si="27"/>
        <v>32.9</v>
      </c>
      <c r="I158" s="10">
        <f t="shared" si="28"/>
        <v>184.24</v>
      </c>
      <c r="J158" s="10">
        <f t="shared" si="22"/>
        <v>202.66400000000002</v>
      </c>
      <c r="K158" s="6"/>
      <c r="L158" s="3" t="s">
        <v>585</v>
      </c>
      <c r="M158" s="6" t="s">
        <v>586</v>
      </c>
      <c r="N158" s="7" t="s">
        <v>588</v>
      </c>
      <c r="O158" s="7" t="s">
        <v>311</v>
      </c>
    </row>
    <row r="159" spans="1:15" ht="45" x14ac:dyDescent="0.2">
      <c r="A159" s="2" t="s">
        <v>118</v>
      </c>
      <c r="B159" s="3" t="s">
        <v>584</v>
      </c>
      <c r="C159" s="3" t="s">
        <v>589</v>
      </c>
      <c r="D159" s="3" t="s">
        <v>161</v>
      </c>
      <c r="E159" s="4">
        <v>1</v>
      </c>
      <c r="F159" s="5">
        <v>197.4</v>
      </c>
      <c r="G159" s="11">
        <f t="shared" si="26"/>
        <v>29.61</v>
      </c>
      <c r="H159" s="10">
        <f t="shared" si="27"/>
        <v>49.35</v>
      </c>
      <c r="I159" s="10">
        <f t="shared" si="28"/>
        <v>276.36</v>
      </c>
      <c r="J159" s="10">
        <f t="shared" si="22"/>
        <v>303.99600000000004</v>
      </c>
      <c r="K159" s="6"/>
      <c r="L159" s="3" t="s">
        <v>585</v>
      </c>
      <c r="M159" s="6" t="s">
        <v>586</v>
      </c>
      <c r="N159" s="7" t="s">
        <v>590</v>
      </c>
      <c r="O159" s="7" t="s">
        <v>311</v>
      </c>
    </row>
    <row r="160" spans="1:15" ht="45" x14ac:dyDescent="0.2">
      <c r="A160" s="2" t="s">
        <v>118</v>
      </c>
      <c r="B160" s="3" t="s">
        <v>584</v>
      </c>
      <c r="C160" s="3" t="s">
        <v>591</v>
      </c>
      <c r="D160" s="3" t="s">
        <v>161</v>
      </c>
      <c r="E160" s="4">
        <v>1</v>
      </c>
      <c r="F160" s="5">
        <v>197.4</v>
      </c>
      <c r="G160" s="11">
        <f t="shared" si="26"/>
        <v>29.61</v>
      </c>
      <c r="H160" s="10">
        <f t="shared" si="27"/>
        <v>49.35</v>
      </c>
      <c r="I160" s="10">
        <f t="shared" si="28"/>
        <v>276.36</v>
      </c>
      <c r="J160" s="10">
        <f t="shared" si="22"/>
        <v>303.99600000000004</v>
      </c>
      <c r="K160" s="6"/>
      <c r="L160" s="3" t="s">
        <v>585</v>
      </c>
      <c r="M160" s="6" t="s">
        <v>586</v>
      </c>
      <c r="N160" s="7" t="s">
        <v>592</v>
      </c>
      <c r="O160" s="7" t="s">
        <v>311</v>
      </c>
    </row>
    <row r="161" spans="1:15" ht="60" x14ac:dyDescent="0.2">
      <c r="A161" s="2" t="s">
        <v>119</v>
      </c>
      <c r="B161" s="3" t="s">
        <v>557</v>
      </c>
      <c r="C161" s="3" t="s">
        <v>259</v>
      </c>
      <c r="D161" s="3" t="s">
        <v>365</v>
      </c>
      <c r="E161" s="4">
        <v>1</v>
      </c>
      <c r="F161" s="5">
        <v>134.06</v>
      </c>
      <c r="G161" s="11">
        <f t="shared" si="26"/>
        <v>20.108999999999998</v>
      </c>
      <c r="H161" s="10">
        <f t="shared" si="27"/>
        <v>33.515000000000001</v>
      </c>
      <c r="I161" s="10">
        <f t="shared" si="28"/>
        <v>187.68400000000003</v>
      </c>
      <c r="J161" s="10">
        <f t="shared" si="22"/>
        <v>206.45240000000004</v>
      </c>
      <c r="K161" s="6"/>
      <c r="L161" s="3" t="s">
        <v>270</v>
      </c>
      <c r="M161" s="6" t="s">
        <v>558</v>
      </c>
      <c r="N161" s="7" t="s">
        <v>271</v>
      </c>
      <c r="O161" s="7" t="s">
        <v>215</v>
      </c>
    </row>
    <row r="162" spans="1:15" ht="60" x14ac:dyDescent="0.2">
      <c r="A162" s="2" t="s">
        <v>119</v>
      </c>
      <c r="B162" s="3" t="s">
        <v>557</v>
      </c>
      <c r="C162" s="3" t="s">
        <v>263</v>
      </c>
      <c r="D162" s="3" t="s">
        <v>365</v>
      </c>
      <c r="E162" s="4">
        <v>7</v>
      </c>
      <c r="F162" s="5">
        <v>224.29</v>
      </c>
      <c r="G162" s="11">
        <f t="shared" si="26"/>
        <v>33.643499999999996</v>
      </c>
      <c r="H162" s="10">
        <f t="shared" si="27"/>
        <v>56.072499999999998</v>
      </c>
      <c r="I162" s="10">
        <f t="shared" si="28"/>
        <v>314.00599999999997</v>
      </c>
      <c r="J162" s="10">
        <f t="shared" si="22"/>
        <v>345.40659999999997</v>
      </c>
      <c r="K162" s="6"/>
      <c r="L162" s="3" t="s">
        <v>270</v>
      </c>
      <c r="M162" s="6" t="s">
        <v>558</v>
      </c>
      <c r="N162" s="7" t="s">
        <v>272</v>
      </c>
      <c r="O162" s="7" t="s">
        <v>215</v>
      </c>
    </row>
    <row r="163" spans="1:15" ht="60" x14ac:dyDescent="0.2">
      <c r="A163" s="2" t="s">
        <v>119</v>
      </c>
      <c r="B163" s="3" t="s">
        <v>557</v>
      </c>
      <c r="C163" s="3" t="s">
        <v>268</v>
      </c>
      <c r="D163" s="3" t="s">
        <v>365</v>
      </c>
      <c r="E163" s="4">
        <v>2</v>
      </c>
      <c r="F163" s="5">
        <v>268.05</v>
      </c>
      <c r="G163" s="11">
        <f t="shared" si="26"/>
        <v>40.207500000000003</v>
      </c>
      <c r="H163" s="10">
        <f t="shared" si="27"/>
        <v>67.012500000000003</v>
      </c>
      <c r="I163" s="10">
        <f t="shared" si="28"/>
        <v>375.27</v>
      </c>
      <c r="J163" s="10">
        <f t="shared" si="22"/>
        <v>412.79700000000003</v>
      </c>
      <c r="K163" s="6"/>
      <c r="L163" s="3" t="s">
        <v>270</v>
      </c>
      <c r="M163" s="6" t="s">
        <v>558</v>
      </c>
      <c r="N163" s="7" t="s">
        <v>292</v>
      </c>
      <c r="O163" s="7" t="s">
        <v>215</v>
      </c>
    </row>
    <row r="164" spans="1:15" ht="135" x14ac:dyDescent="0.2">
      <c r="A164" s="2" t="s">
        <v>26</v>
      </c>
      <c r="B164" s="3" t="s">
        <v>135</v>
      </c>
      <c r="C164" s="3" t="s">
        <v>348</v>
      </c>
      <c r="D164" s="3" t="s">
        <v>349</v>
      </c>
      <c r="E164" s="4">
        <v>16</v>
      </c>
      <c r="F164" s="5">
        <v>38.1</v>
      </c>
      <c r="G164" s="9">
        <f>F164*0.18</f>
        <v>6.8579999999999997</v>
      </c>
      <c r="H164" s="10">
        <f>F164*0.31</f>
        <v>11.811</v>
      </c>
      <c r="I164" s="10">
        <f>F164+(F164*0.18)+(F164*0.31)</f>
        <v>56.768999999999998</v>
      </c>
      <c r="J164" s="10">
        <f t="shared" ref="J164:J173" si="29">I164*1.1</f>
        <v>62.445900000000002</v>
      </c>
      <c r="K164" s="6"/>
      <c r="L164" s="3" t="s">
        <v>136</v>
      </c>
      <c r="M164" s="6" t="s">
        <v>350</v>
      </c>
      <c r="N164" s="7" t="s">
        <v>137</v>
      </c>
      <c r="O164" s="7" t="s">
        <v>242</v>
      </c>
    </row>
    <row r="165" spans="1:15" ht="135" x14ac:dyDescent="0.2">
      <c r="A165" s="2" t="s">
        <v>26</v>
      </c>
      <c r="B165" s="3" t="s">
        <v>135</v>
      </c>
      <c r="C165" s="3" t="s">
        <v>351</v>
      </c>
      <c r="D165" s="3" t="s">
        <v>349</v>
      </c>
      <c r="E165" s="4">
        <v>16</v>
      </c>
      <c r="F165" s="5">
        <v>73.27</v>
      </c>
      <c r="G165" s="11">
        <f>F165*0.15</f>
        <v>10.990499999999999</v>
      </c>
      <c r="H165" s="10">
        <f>F165*0.25</f>
        <v>18.317499999999999</v>
      </c>
      <c r="I165" s="10">
        <f>F165+(F165*0.15)+(F165*0.25)</f>
        <v>102.57799999999999</v>
      </c>
      <c r="J165" s="10">
        <f t="shared" si="29"/>
        <v>112.83579999999999</v>
      </c>
      <c r="K165" s="6"/>
      <c r="L165" s="3" t="s">
        <v>136</v>
      </c>
      <c r="M165" s="6" t="s">
        <v>350</v>
      </c>
      <c r="N165" s="7" t="s">
        <v>138</v>
      </c>
      <c r="O165" s="7" t="s">
        <v>242</v>
      </c>
    </row>
    <row r="166" spans="1:15" ht="105" x14ac:dyDescent="0.2">
      <c r="A166" s="2" t="s">
        <v>121</v>
      </c>
      <c r="B166" s="3" t="s">
        <v>121</v>
      </c>
      <c r="C166" s="3" t="s">
        <v>435</v>
      </c>
      <c r="D166" s="3" t="s">
        <v>23</v>
      </c>
      <c r="E166" s="4">
        <v>1</v>
      </c>
      <c r="F166" s="5">
        <v>44</v>
      </c>
      <c r="G166" s="9">
        <f>F166*0.18</f>
        <v>7.92</v>
      </c>
      <c r="H166" s="10">
        <f>F166*0.31</f>
        <v>13.64</v>
      </c>
      <c r="I166" s="10">
        <f>F166+(F166*0.18)+(F166*0.31)</f>
        <v>65.56</v>
      </c>
      <c r="J166" s="10">
        <f t="shared" si="29"/>
        <v>72.116000000000014</v>
      </c>
      <c r="K166" s="6"/>
      <c r="L166" s="3" t="s">
        <v>157</v>
      </c>
      <c r="M166" s="6" t="s">
        <v>436</v>
      </c>
      <c r="N166" s="7" t="s">
        <v>437</v>
      </c>
      <c r="O166" s="7" t="s">
        <v>228</v>
      </c>
    </row>
    <row r="167" spans="1:15" ht="120" x14ac:dyDescent="0.2">
      <c r="A167" s="2" t="s">
        <v>121</v>
      </c>
      <c r="B167" s="3" t="s">
        <v>121</v>
      </c>
      <c r="C167" s="3" t="s">
        <v>438</v>
      </c>
      <c r="D167" s="3" t="s">
        <v>23</v>
      </c>
      <c r="E167" s="4">
        <v>1</v>
      </c>
      <c r="F167" s="5">
        <v>44</v>
      </c>
      <c r="G167" s="9">
        <f>F167*0.18</f>
        <v>7.92</v>
      </c>
      <c r="H167" s="10">
        <f>F167*0.31</f>
        <v>13.64</v>
      </c>
      <c r="I167" s="10">
        <f>F167+(F167*0.18)+(F167*0.31)</f>
        <v>65.56</v>
      </c>
      <c r="J167" s="10">
        <f t="shared" si="29"/>
        <v>72.116000000000014</v>
      </c>
      <c r="K167" s="6"/>
      <c r="L167" s="3" t="s">
        <v>157</v>
      </c>
      <c r="M167" s="6" t="s">
        <v>436</v>
      </c>
      <c r="N167" s="7" t="s">
        <v>439</v>
      </c>
      <c r="O167" s="7" t="s">
        <v>228</v>
      </c>
    </row>
    <row r="168" spans="1:15" ht="120" x14ac:dyDescent="0.2">
      <c r="A168" s="2" t="s">
        <v>121</v>
      </c>
      <c r="B168" s="3" t="s">
        <v>121</v>
      </c>
      <c r="C168" s="3" t="s">
        <v>602</v>
      </c>
      <c r="D168" s="3" t="s">
        <v>23</v>
      </c>
      <c r="E168" s="4">
        <v>50</v>
      </c>
      <c r="F168" s="5">
        <v>1020</v>
      </c>
      <c r="G168" s="11">
        <f t="shared" ref="G168:G173" si="30">F168*0.12</f>
        <v>122.39999999999999</v>
      </c>
      <c r="H168" s="10">
        <f t="shared" ref="H168:H173" si="31">F168*0.18</f>
        <v>183.6</v>
      </c>
      <c r="I168" s="10">
        <f t="shared" ref="I168:I173" si="32">F168+(F168*0.12)+(F168*0.18)</f>
        <v>1326</v>
      </c>
      <c r="J168" s="10">
        <f t="shared" si="29"/>
        <v>1458.6000000000001</v>
      </c>
      <c r="K168" s="6"/>
      <c r="L168" s="3" t="s">
        <v>122</v>
      </c>
      <c r="M168" s="6" t="s">
        <v>603</v>
      </c>
      <c r="N168" s="7" t="s">
        <v>604</v>
      </c>
      <c r="O168" s="7" t="s">
        <v>228</v>
      </c>
    </row>
    <row r="169" spans="1:15" ht="105" x14ac:dyDescent="0.2">
      <c r="A169" s="2" t="s">
        <v>120</v>
      </c>
      <c r="B169" s="3" t="s">
        <v>120</v>
      </c>
      <c r="C169" s="3" t="s">
        <v>308</v>
      </c>
      <c r="D169" s="3" t="s">
        <v>156</v>
      </c>
      <c r="E169" s="4">
        <v>50</v>
      </c>
      <c r="F169" s="5">
        <v>742</v>
      </c>
      <c r="G169" s="11">
        <f t="shared" si="30"/>
        <v>89.039999999999992</v>
      </c>
      <c r="H169" s="10">
        <f t="shared" si="31"/>
        <v>133.56</v>
      </c>
      <c r="I169" s="10">
        <f t="shared" si="32"/>
        <v>964.59999999999991</v>
      </c>
      <c r="J169" s="10">
        <f t="shared" si="29"/>
        <v>1061.06</v>
      </c>
      <c r="K169" s="6"/>
      <c r="L169" s="3" t="s">
        <v>151</v>
      </c>
      <c r="M169" s="6" t="s">
        <v>452</v>
      </c>
      <c r="N169" s="7" t="s">
        <v>453</v>
      </c>
      <c r="O169" s="7" t="s">
        <v>212</v>
      </c>
    </row>
    <row r="170" spans="1:15" ht="105" x14ac:dyDescent="0.2">
      <c r="A170" s="2" t="s">
        <v>120</v>
      </c>
      <c r="B170" s="3" t="s">
        <v>120</v>
      </c>
      <c r="C170" s="3" t="s">
        <v>264</v>
      </c>
      <c r="D170" s="3" t="s">
        <v>156</v>
      </c>
      <c r="E170" s="4">
        <v>50</v>
      </c>
      <c r="F170" s="5">
        <v>1484</v>
      </c>
      <c r="G170" s="11">
        <f t="shared" si="30"/>
        <v>178.07999999999998</v>
      </c>
      <c r="H170" s="10">
        <f t="shared" si="31"/>
        <v>267.12</v>
      </c>
      <c r="I170" s="10">
        <f t="shared" si="32"/>
        <v>1929.1999999999998</v>
      </c>
      <c r="J170" s="10">
        <f t="shared" si="29"/>
        <v>2122.12</v>
      </c>
      <c r="K170" s="6"/>
      <c r="L170" s="3" t="s">
        <v>151</v>
      </c>
      <c r="M170" s="6" t="s">
        <v>452</v>
      </c>
      <c r="N170" s="7" t="s">
        <v>454</v>
      </c>
      <c r="O170" s="7" t="s">
        <v>212</v>
      </c>
    </row>
    <row r="171" spans="1:15" ht="195" x14ac:dyDescent="0.2">
      <c r="A171" s="2" t="s">
        <v>129</v>
      </c>
      <c r="B171" s="3" t="s">
        <v>130</v>
      </c>
      <c r="C171" s="3" t="s">
        <v>5</v>
      </c>
      <c r="D171" s="3" t="s">
        <v>488</v>
      </c>
      <c r="E171" s="4">
        <v>1</v>
      </c>
      <c r="F171" s="5">
        <v>6817.78</v>
      </c>
      <c r="G171" s="11">
        <f t="shared" si="30"/>
        <v>818.13359999999989</v>
      </c>
      <c r="H171" s="10">
        <f t="shared" si="31"/>
        <v>1227.2003999999999</v>
      </c>
      <c r="I171" s="10">
        <f t="shared" si="32"/>
        <v>8863.1139999999996</v>
      </c>
      <c r="J171" s="10">
        <f t="shared" si="29"/>
        <v>9749.4254000000001</v>
      </c>
      <c r="K171" s="6"/>
      <c r="L171" s="3" t="s">
        <v>131</v>
      </c>
      <c r="M171" s="6" t="s">
        <v>489</v>
      </c>
      <c r="N171" s="7" t="s">
        <v>255</v>
      </c>
      <c r="O171" s="7" t="s">
        <v>253</v>
      </c>
    </row>
    <row r="172" spans="1:15" ht="195" x14ac:dyDescent="0.2">
      <c r="A172" s="2" t="s">
        <v>129</v>
      </c>
      <c r="B172" s="3" t="s">
        <v>130</v>
      </c>
      <c r="C172" s="3" t="s">
        <v>7</v>
      </c>
      <c r="D172" s="3" t="s">
        <v>488</v>
      </c>
      <c r="E172" s="4">
        <v>1</v>
      </c>
      <c r="F172" s="5">
        <v>17045.32</v>
      </c>
      <c r="G172" s="11">
        <f t="shared" si="30"/>
        <v>2045.4384</v>
      </c>
      <c r="H172" s="10">
        <f t="shared" si="31"/>
        <v>3068.1576</v>
      </c>
      <c r="I172" s="10">
        <f t="shared" si="32"/>
        <v>22158.915999999997</v>
      </c>
      <c r="J172" s="10">
        <f t="shared" si="29"/>
        <v>24374.8076</v>
      </c>
      <c r="K172" s="6"/>
      <c r="L172" s="3" t="s">
        <v>131</v>
      </c>
      <c r="M172" s="6" t="s">
        <v>489</v>
      </c>
      <c r="N172" s="7" t="s">
        <v>252</v>
      </c>
      <c r="O172" s="7" t="s">
        <v>253</v>
      </c>
    </row>
    <row r="173" spans="1:15" ht="180" x14ac:dyDescent="0.2">
      <c r="A173" s="2" t="s">
        <v>129</v>
      </c>
      <c r="B173" s="3" t="s">
        <v>130</v>
      </c>
      <c r="C173" s="3" t="s">
        <v>6</v>
      </c>
      <c r="D173" s="3" t="s">
        <v>488</v>
      </c>
      <c r="E173" s="4">
        <v>1</v>
      </c>
      <c r="F173" s="5">
        <v>26102.19</v>
      </c>
      <c r="G173" s="11">
        <f t="shared" si="30"/>
        <v>3132.2627999999995</v>
      </c>
      <c r="H173" s="10">
        <f t="shared" si="31"/>
        <v>4698.3941999999997</v>
      </c>
      <c r="I173" s="10">
        <f t="shared" si="32"/>
        <v>33932.847000000002</v>
      </c>
      <c r="J173" s="10">
        <f t="shared" si="29"/>
        <v>37326.131700000005</v>
      </c>
      <c r="K173" s="6"/>
      <c r="L173" s="3" t="s">
        <v>131</v>
      </c>
      <c r="M173" s="6" t="s">
        <v>489</v>
      </c>
      <c r="N173" s="7" t="s">
        <v>254</v>
      </c>
      <c r="O173" s="7" t="s">
        <v>253</v>
      </c>
    </row>
  </sheetData>
  <mergeCells count="1">
    <mergeCell ref="A1:O1"/>
  </mergeCells>
  <pageMargins left="0.75" right="0.75" top="1" bottom="1" header="0.3" footer="0.3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2018-08-15T05:57:15Z</dcterms:created>
  <dcterms:modified xsi:type="dcterms:W3CDTF">2018-08-23T06:16:56Z</dcterms:modified>
</cp:coreProperties>
</file>