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45"/>
  </bookViews>
  <sheets>
    <sheet name="Лист1" sheetId="3" r:id="rId1"/>
  </sheets>
  <definedNames>
    <definedName name="_xlnm._FilterDatabase" localSheetId="0" hidden="1">Лист1!$A$3:$O$3</definedName>
    <definedName name="_xlnm.Print_Area" localSheetId="0">Лист1!$A$1:$O$119</definedName>
  </definedNames>
  <calcPr calcId="162913" refMode="R1C1"/>
  <fileRecoveryPr autoRecover="0"/>
</workbook>
</file>

<file path=xl/calcChain.xml><?xml version="1.0" encoding="utf-8"?>
<calcChain xmlns="http://schemas.openxmlformats.org/spreadsheetml/2006/main">
  <c r="G83" i="3" l="1"/>
  <c r="H83" i="3"/>
  <c r="I83" i="3"/>
  <c r="J83" i="3"/>
  <c r="G84" i="3"/>
  <c r="H84" i="3"/>
  <c r="I84" i="3"/>
  <c r="J84" i="3"/>
  <c r="G60" i="3"/>
  <c r="H60" i="3"/>
  <c r="I60" i="3"/>
  <c r="J60" i="3"/>
  <c r="G85" i="3"/>
  <c r="H85" i="3"/>
  <c r="I85" i="3"/>
  <c r="J85" i="3"/>
  <c r="G86" i="3"/>
  <c r="H86" i="3"/>
  <c r="I86" i="3"/>
  <c r="J86" i="3"/>
  <c r="G72" i="3"/>
  <c r="H72" i="3"/>
  <c r="I72" i="3"/>
  <c r="J72" i="3"/>
  <c r="G112" i="3"/>
  <c r="H112" i="3"/>
  <c r="I112" i="3"/>
  <c r="J112" i="3"/>
  <c r="G87" i="3"/>
  <c r="H87" i="3"/>
  <c r="I87" i="3"/>
  <c r="J87" i="3"/>
  <c r="G29" i="3"/>
  <c r="H29" i="3"/>
  <c r="I29" i="3"/>
  <c r="J29" i="3"/>
  <c r="G39" i="3"/>
  <c r="H39" i="3"/>
  <c r="I39" i="3"/>
  <c r="J39" i="3"/>
  <c r="G92" i="3"/>
  <c r="H92" i="3"/>
  <c r="I92" i="3"/>
  <c r="J92" i="3"/>
  <c r="G95" i="3"/>
  <c r="H95" i="3"/>
  <c r="I95" i="3"/>
  <c r="J95" i="3"/>
  <c r="G96" i="3"/>
  <c r="H96" i="3"/>
  <c r="I96" i="3"/>
  <c r="J96" i="3"/>
  <c r="G108" i="3"/>
  <c r="H108" i="3"/>
  <c r="I108" i="3"/>
  <c r="J108" i="3"/>
  <c r="G88" i="3"/>
  <c r="H88" i="3"/>
  <c r="I88" i="3"/>
  <c r="J88" i="3"/>
  <c r="G89" i="3"/>
  <c r="H89" i="3"/>
  <c r="I89" i="3"/>
  <c r="J89" i="3"/>
  <c r="G97" i="3"/>
  <c r="H97" i="3"/>
  <c r="I97" i="3"/>
  <c r="J97" i="3"/>
  <c r="G73" i="3"/>
  <c r="H73" i="3"/>
  <c r="I73" i="3"/>
  <c r="J73" i="3"/>
  <c r="G55" i="3"/>
  <c r="H55" i="3"/>
  <c r="I55" i="3"/>
  <c r="J55" i="3"/>
  <c r="G50" i="3"/>
  <c r="H50" i="3"/>
  <c r="I50" i="3"/>
  <c r="J50" i="3"/>
  <c r="G90" i="3"/>
  <c r="H90" i="3"/>
  <c r="I90" i="3"/>
  <c r="J90" i="3"/>
  <c r="G91" i="3"/>
  <c r="H91" i="3"/>
  <c r="I91" i="3"/>
  <c r="J91" i="3"/>
  <c r="G104" i="3"/>
  <c r="H104" i="3"/>
  <c r="I104" i="3"/>
  <c r="J104" i="3"/>
  <c r="G105" i="3"/>
  <c r="H105" i="3"/>
  <c r="I105" i="3"/>
  <c r="J105" i="3"/>
  <c r="G24" i="3"/>
  <c r="H24" i="3"/>
  <c r="I24" i="3"/>
  <c r="J24" i="3"/>
  <c r="G36" i="3"/>
  <c r="H36" i="3"/>
  <c r="I36" i="3"/>
  <c r="J36" i="3"/>
  <c r="G41" i="3"/>
  <c r="H41" i="3"/>
  <c r="I41" i="3"/>
  <c r="J41" i="3"/>
  <c r="G58" i="3"/>
  <c r="H58" i="3"/>
  <c r="I58" i="3"/>
  <c r="J58" i="3"/>
  <c r="G51" i="3"/>
  <c r="H51" i="3"/>
  <c r="I51" i="3"/>
  <c r="J51" i="3"/>
  <c r="G37" i="3"/>
  <c r="H37" i="3"/>
  <c r="I37" i="3"/>
  <c r="J37" i="3"/>
  <c r="G66" i="3"/>
  <c r="H66" i="3"/>
  <c r="I66" i="3"/>
  <c r="J66" i="3"/>
  <c r="G9" i="3"/>
  <c r="H9" i="3"/>
  <c r="I9" i="3"/>
  <c r="J9" i="3"/>
  <c r="G56" i="3"/>
  <c r="H56" i="3"/>
  <c r="I56" i="3"/>
  <c r="J56" i="3"/>
  <c r="G100" i="3"/>
  <c r="H100" i="3"/>
  <c r="I100" i="3"/>
  <c r="J100" i="3"/>
  <c r="G59" i="3"/>
  <c r="H59" i="3"/>
  <c r="I59" i="3"/>
  <c r="J59" i="3"/>
  <c r="G42" i="3"/>
  <c r="H42" i="3"/>
  <c r="I42" i="3"/>
  <c r="J42" i="3"/>
  <c r="G10" i="3"/>
  <c r="H10" i="3"/>
  <c r="I10" i="3"/>
  <c r="J10" i="3"/>
  <c r="G11" i="3"/>
  <c r="H11" i="3"/>
  <c r="I11" i="3"/>
  <c r="J11" i="3"/>
  <c r="G67" i="3"/>
  <c r="H67" i="3"/>
  <c r="I67" i="3"/>
  <c r="J67" i="3"/>
  <c r="G68" i="3"/>
  <c r="H68" i="3"/>
  <c r="I68" i="3"/>
  <c r="J68" i="3"/>
  <c r="G43" i="3"/>
  <c r="H43" i="3"/>
  <c r="I43" i="3"/>
  <c r="J43" i="3"/>
  <c r="G69" i="3"/>
  <c r="H69" i="3"/>
  <c r="I69" i="3"/>
  <c r="J69" i="3"/>
  <c r="G25" i="3"/>
  <c r="H25" i="3"/>
  <c r="I25" i="3"/>
  <c r="J25" i="3"/>
  <c r="G12" i="3"/>
  <c r="H12" i="3"/>
  <c r="I12" i="3"/>
  <c r="J12" i="3"/>
  <c r="G13" i="3"/>
  <c r="H13" i="3"/>
  <c r="I13" i="3"/>
  <c r="J13" i="3"/>
  <c r="G14" i="3"/>
  <c r="H14" i="3"/>
  <c r="I14" i="3"/>
  <c r="J14" i="3"/>
  <c r="G44" i="3"/>
  <c r="H44" i="3"/>
  <c r="I44" i="3"/>
  <c r="J44" i="3"/>
  <c r="G63" i="3"/>
  <c r="H63" i="3"/>
  <c r="I63" i="3"/>
  <c r="J63" i="3"/>
  <c r="G15" i="3"/>
  <c r="H15" i="3"/>
  <c r="I15" i="3"/>
  <c r="J15" i="3"/>
  <c r="G45" i="3"/>
  <c r="H45" i="3"/>
  <c r="I45" i="3"/>
  <c r="J45" i="3"/>
  <c r="G16" i="3"/>
  <c r="H16" i="3"/>
  <c r="I16" i="3"/>
  <c r="J16" i="3"/>
  <c r="G21" i="3"/>
  <c r="H21" i="3"/>
  <c r="I21" i="3"/>
  <c r="J21" i="3"/>
  <c r="G47" i="3"/>
  <c r="H47" i="3"/>
  <c r="I47" i="3"/>
  <c r="J47" i="3"/>
  <c r="G48" i="3"/>
  <c r="H48" i="3"/>
  <c r="I48" i="3"/>
  <c r="J48" i="3"/>
  <c r="G22" i="3"/>
  <c r="H22" i="3"/>
  <c r="I22" i="3"/>
  <c r="J22" i="3"/>
  <c r="G17" i="3"/>
  <c r="H17" i="3"/>
  <c r="I17" i="3"/>
  <c r="J17" i="3"/>
  <c r="G32" i="3"/>
  <c r="H32" i="3"/>
  <c r="I32" i="3"/>
  <c r="J32" i="3"/>
  <c r="G23" i="3"/>
  <c r="H23" i="3"/>
  <c r="I23" i="3"/>
  <c r="J23" i="3"/>
  <c r="G18" i="3"/>
  <c r="H18" i="3"/>
  <c r="I18" i="3"/>
  <c r="J18" i="3"/>
  <c r="G19" i="3"/>
  <c r="H19" i="3"/>
  <c r="I19" i="3"/>
  <c r="J19" i="3"/>
  <c r="G4" i="3"/>
  <c r="H4" i="3"/>
  <c r="I4" i="3"/>
  <c r="J4" i="3"/>
  <c r="I49" i="3"/>
  <c r="J49" i="3"/>
  <c r="H49" i="3"/>
  <c r="G49" i="3"/>
  <c r="G118" i="3"/>
  <c r="H118" i="3"/>
  <c r="I118" i="3"/>
  <c r="J118" i="3"/>
  <c r="G117" i="3"/>
  <c r="H117" i="3"/>
  <c r="I117" i="3"/>
  <c r="J117" i="3"/>
  <c r="G20" i="3"/>
  <c r="H20" i="3"/>
  <c r="I20" i="3"/>
  <c r="J20" i="3"/>
  <c r="G40" i="3"/>
  <c r="H40" i="3"/>
  <c r="I40" i="3"/>
  <c r="J40" i="3"/>
  <c r="G119" i="3"/>
  <c r="H119" i="3"/>
  <c r="I119" i="3"/>
  <c r="J119" i="3"/>
  <c r="G53" i="3"/>
  <c r="H53" i="3"/>
  <c r="I53" i="3"/>
  <c r="J53" i="3"/>
  <c r="G98" i="3"/>
  <c r="H98" i="3"/>
  <c r="I98" i="3"/>
  <c r="J98" i="3"/>
  <c r="G52" i="3"/>
  <c r="H52" i="3"/>
  <c r="I52" i="3"/>
  <c r="J52" i="3"/>
  <c r="G54" i="3"/>
  <c r="H54" i="3"/>
  <c r="I54" i="3"/>
  <c r="J54" i="3"/>
  <c r="G64" i="3"/>
  <c r="H64" i="3"/>
  <c r="I64" i="3"/>
  <c r="J64" i="3"/>
  <c r="G116" i="3"/>
  <c r="H116" i="3"/>
  <c r="I116" i="3"/>
  <c r="J116" i="3"/>
  <c r="G106" i="3"/>
  <c r="H106" i="3"/>
  <c r="I106" i="3"/>
  <c r="J106" i="3"/>
  <c r="G65" i="3"/>
  <c r="H65" i="3"/>
  <c r="I65" i="3"/>
  <c r="J65" i="3"/>
  <c r="G5" i="3"/>
  <c r="H5" i="3"/>
  <c r="I5" i="3"/>
  <c r="J5" i="3"/>
  <c r="G74" i="3"/>
  <c r="H74" i="3"/>
  <c r="I74" i="3"/>
  <c r="J74" i="3"/>
  <c r="G93" i="3"/>
  <c r="H93" i="3"/>
  <c r="I93" i="3"/>
  <c r="J93" i="3"/>
  <c r="G6" i="3"/>
  <c r="H6" i="3"/>
  <c r="I6" i="3"/>
  <c r="J6" i="3"/>
  <c r="G110" i="3"/>
  <c r="H110" i="3"/>
  <c r="I110" i="3"/>
  <c r="J110" i="3"/>
  <c r="G38" i="3"/>
  <c r="H38" i="3"/>
  <c r="I38" i="3"/>
  <c r="J38" i="3"/>
  <c r="G7" i="3"/>
  <c r="H7" i="3"/>
  <c r="I7" i="3"/>
  <c r="J7" i="3"/>
  <c r="G75" i="3"/>
  <c r="H75" i="3"/>
  <c r="I75" i="3"/>
  <c r="J75" i="3"/>
  <c r="G76" i="3"/>
  <c r="H76" i="3"/>
  <c r="I76" i="3"/>
  <c r="J76" i="3"/>
  <c r="G70" i="3"/>
  <c r="H70" i="3"/>
  <c r="I70" i="3"/>
  <c r="J70" i="3"/>
  <c r="G26" i="3"/>
  <c r="H26" i="3"/>
  <c r="I26" i="3"/>
  <c r="J26" i="3"/>
  <c r="G77" i="3"/>
  <c r="H77" i="3"/>
  <c r="I77" i="3"/>
  <c r="J77" i="3"/>
  <c r="G78" i="3"/>
  <c r="H78" i="3"/>
  <c r="I78" i="3"/>
  <c r="J78" i="3"/>
  <c r="G61" i="3"/>
  <c r="H61" i="3"/>
  <c r="I61" i="3"/>
  <c r="J61" i="3"/>
  <c r="G27" i="3"/>
  <c r="H27" i="3"/>
  <c r="I27" i="3"/>
  <c r="J27" i="3"/>
  <c r="G79" i="3"/>
  <c r="H79" i="3"/>
  <c r="I79" i="3"/>
  <c r="J79" i="3"/>
  <c r="G80" i="3"/>
  <c r="H80" i="3"/>
  <c r="I80" i="3"/>
  <c r="J80" i="3"/>
  <c r="G81" i="3"/>
  <c r="H81" i="3"/>
  <c r="I81" i="3"/>
  <c r="J81" i="3"/>
  <c r="G62" i="3"/>
  <c r="H62" i="3"/>
  <c r="I62" i="3"/>
  <c r="J62" i="3"/>
  <c r="G99" i="3"/>
  <c r="H99" i="3"/>
  <c r="I99" i="3"/>
  <c r="J99" i="3"/>
  <c r="G71" i="3"/>
  <c r="H71" i="3"/>
  <c r="I71" i="3"/>
  <c r="J71" i="3"/>
  <c r="G101" i="3"/>
  <c r="H101" i="3"/>
  <c r="I101" i="3"/>
  <c r="J101" i="3"/>
  <c r="G82" i="3"/>
  <c r="H82" i="3"/>
  <c r="I82" i="3"/>
  <c r="J82" i="3"/>
  <c r="G8" i="3"/>
  <c r="H8" i="3"/>
  <c r="I8" i="3"/>
  <c r="J8" i="3"/>
  <c r="G28" i="3"/>
  <c r="H28" i="3"/>
  <c r="I28" i="3"/>
  <c r="J28" i="3"/>
  <c r="G94" i="3"/>
  <c r="H94" i="3"/>
  <c r="I94" i="3"/>
  <c r="J94" i="3"/>
  <c r="G111" i="3"/>
  <c r="H111" i="3"/>
  <c r="I111" i="3"/>
  <c r="J111" i="3"/>
  <c r="G107" i="3"/>
  <c r="H107" i="3"/>
  <c r="I107" i="3"/>
  <c r="J107" i="3"/>
  <c r="G102" i="3"/>
  <c r="H102" i="3"/>
  <c r="I102" i="3"/>
  <c r="J102" i="3"/>
  <c r="G103" i="3"/>
  <c r="H103" i="3"/>
  <c r="I103" i="3"/>
  <c r="J103" i="3"/>
  <c r="I57" i="3"/>
  <c r="J57" i="3"/>
  <c r="H57" i="3"/>
  <c r="G57" i="3"/>
  <c r="G35" i="3"/>
  <c r="H35" i="3"/>
  <c r="I35" i="3"/>
  <c r="J35" i="3"/>
  <c r="G113" i="3"/>
  <c r="H113" i="3"/>
  <c r="I113" i="3"/>
  <c r="J113" i="3"/>
  <c r="G46" i="3"/>
  <c r="H46" i="3"/>
  <c r="I46" i="3"/>
  <c r="J46" i="3"/>
  <c r="G30" i="3"/>
  <c r="H30" i="3"/>
  <c r="I30" i="3"/>
  <c r="J30" i="3"/>
  <c r="G31" i="3"/>
  <c r="H31" i="3"/>
  <c r="I31" i="3"/>
  <c r="J31" i="3"/>
  <c r="G114" i="3"/>
  <c r="H114" i="3"/>
  <c r="I114" i="3"/>
  <c r="J114" i="3"/>
  <c r="G33" i="3"/>
  <c r="H33" i="3"/>
  <c r="I33" i="3"/>
  <c r="J33" i="3"/>
  <c r="G34" i="3"/>
  <c r="H34" i="3"/>
  <c r="I34" i="3"/>
  <c r="J34" i="3"/>
  <c r="G115" i="3"/>
  <c r="H115" i="3"/>
  <c r="I115" i="3"/>
  <c r="J115" i="3"/>
  <c r="I109" i="3"/>
  <c r="J109" i="3"/>
  <c r="H109" i="3"/>
  <c r="G109" i="3"/>
</calcChain>
</file>

<file path=xl/sharedStrings.xml><?xml version="1.0" encoding="utf-8"?>
<sst xmlns="http://schemas.openxmlformats.org/spreadsheetml/2006/main" count="935" uniqueCount="508">
  <si>
    <t>Федеральное государственное унитарное предприятие "Санкт-Петербургский научно-исследовательский институт вакцин и сывороток и предприятие по производству бактерийных препаратов" Федерального медико-биологического агентства (ФГУП СПбНИИВС ФМБА, Россия) - Ро</t>
  </si>
  <si>
    <t>МНН</t>
  </si>
  <si>
    <t>Торговое наименование лекарственного препарата</t>
  </si>
  <si>
    <t>Лекарственная форма, дозировка, упаковка (полная)</t>
  </si>
  <si>
    <t>Владелец РУ/производитель/упаковщик/Выпускающий контроль</t>
  </si>
  <si>
    <t>Коли-
чество в потреб. упаков-
ке</t>
  </si>
  <si>
    <t>Предельная цена руб. без НДС</t>
  </si>
  <si>
    <t>Цена указана для первич. упаковки</t>
  </si>
  <si>
    <t>№ РУ</t>
  </si>
  <si>
    <t>Дата регистрации цены
(№ решения)</t>
  </si>
  <si>
    <t>Штрих-код (EAN13)</t>
  </si>
  <si>
    <t>АТХ</t>
  </si>
  <si>
    <t>ООО "НПО Петровакс Фарм" - Россия</t>
  </si>
  <si>
    <t>Аминофиллин</t>
  </si>
  <si>
    <t>Эуфиллин</t>
  </si>
  <si>
    <t>ОАО "Новосибхимфарм" - Россия</t>
  </si>
  <si>
    <t>Р N002436/01</t>
  </si>
  <si>
    <t>4602212000067</t>
  </si>
  <si>
    <t>4602212000463</t>
  </si>
  <si>
    <t>Анатоксин дифтерийно-столбнячный</t>
  </si>
  <si>
    <t>Анатоксин дифтерийно-столбнячный очищенный адсорбированный жидкий (АДС-анатоксин)</t>
  </si>
  <si>
    <t>ЛС-000331</t>
  </si>
  <si>
    <t>4602784000519</t>
  </si>
  <si>
    <t>Бетагистин</t>
  </si>
  <si>
    <t>Бифидобактерии бифидум</t>
  </si>
  <si>
    <t>Бифидумбактерин</t>
  </si>
  <si>
    <t>Ботулинический токсин типа A-гемагглютинин комплекс</t>
  </si>
  <si>
    <t>Бупивакаин</t>
  </si>
  <si>
    <t>Вакцина для профилактики гриппа [инактивированная]</t>
  </si>
  <si>
    <t>Вакцина для профилактики гриппа [инактивированная]+Азоксимера бромид</t>
  </si>
  <si>
    <t>Валганцикловир</t>
  </si>
  <si>
    <t>Ганцикловир</t>
  </si>
  <si>
    <t>Винорелбин</t>
  </si>
  <si>
    <t>Велбин</t>
  </si>
  <si>
    <t>ЛС-002697</t>
  </si>
  <si>
    <t>4607141990625</t>
  </si>
  <si>
    <t>4607141990632</t>
  </si>
  <si>
    <t>Вода</t>
  </si>
  <si>
    <t>Вода для инъекций</t>
  </si>
  <si>
    <t>Р N001280/01</t>
  </si>
  <si>
    <t>Гентамицин</t>
  </si>
  <si>
    <t>П N016270/01</t>
  </si>
  <si>
    <t>4810133000749</t>
  </si>
  <si>
    <t>Декстроза</t>
  </si>
  <si>
    <t>Глюкоза</t>
  </si>
  <si>
    <t>Реополиглюкин</t>
  </si>
  <si>
    <t>П N016167/01</t>
  </si>
  <si>
    <t>Декстран [ср.мол.масса 35000-45000]</t>
  </si>
  <si>
    <t>Декстран</t>
  </si>
  <si>
    <t>Реополиглюкин-40</t>
  </si>
  <si>
    <t>Р N000855/01</t>
  </si>
  <si>
    <t>Инсулин двухфазный [человеческий генно-инженерный]</t>
  </si>
  <si>
    <t>Интерферон альфа</t>
  </si>
  <si>
    <t>Виферон</t>
  </si>
  <si>
    <t>Р N000017/01</t>
  </si>
  <si>
    <t>Интерферон альфа-2b</t>
  </si>
  <si>
    <t>Лидокаин</t>
  </si>
  <si>
    <t>Р N000109/01</t>
  </si>
  <si>
    <t>4602212001972</t>
  </si>
  <si>
    <t>Маннитол</t>
  </si>
  <si>
    <t>Метоклопрамид</t>
  </si>
  <si>
    <t>Р N002157/01</t>
  </si>
  <si>
    <t>4602212003532</t>
  </si>
  <si>
    <t>Метронидазол</t>
  </si>
  <si>
    <t>Натрия тиосульфат</t>
  </si>
  <si>
    <t>Р N002800/01</t>
  </si>
  <si>
    <t>4602212000043</t>
  </si>
  <si>
    <t>Натрия хлорид</t>
  </si>
  <si>
    <t>Оксалиплатин</t>
  </si>
  <si>
    <t>Плаксат</t>
  </si>
  <si>
    <t>ЛСР-000001</t>
  </si>
  <si>
    <t>Пирацетам</t>
  </si>
  <si>
    <t>Р N002433/01</t>
  </si>
  <si>
    <t>4602212000630</t>
  </si>
  <si>
    <t>Рисперидон</t>
  </si>
  <si>
    <t>Риспаксол</t>
  </si>
  <si>
    <t>ЛСР-004316/08</t>
  </si>
  <si>
    <t>4750232007259</t>
  </si>
  <si>
    <t>4750232007266</t>
  </si>
  <si>
    <t>4750232007273</t>
  </si>
  <si>
    <t>4750232007280</t>
  </si>
  <si>
    <t>Рифабутин</t>
  </si>
  <si>
    <t>Рифампицин</t>
  </si>
  <si>
    <t>П N016246/01</t>
  </si>
  <si>
    <t>Спиронолактон</t>
  </si>
  <si>
    <t>Тиоктовая кислота</t>
  </si>
  <si>
    <t>Филграстим</t>
  </si>
  <si>
    <t>Граноген</t>
  </si>
  <si>
    <t>ЛСР-010390/08</t>
  </si>
  <si>
    <t>4607013011267</t>
  </si>
  <si>
    <t>4607013011281</t>
  </si>
  <si>
    <t>Флуконазол</t>
  </si>
  <si>
    <t>Хлоропирамин</t>
  </si>
  <si>
    <t>Холина альфосцерат</t>
  </si>
  <si>
    <t>Церетон</t>
  </si>
  <si>
    <t>Цефотаксим</t>
  </si>
  <si>
    <t>ЛСР-006468/09</t>
  </si>
  <si>
    <t>4810133005850</t>
  </si>
  <si>
    <t>Цитарабин</t>
  </si>
  <si>
    <t>П N016043/01</t>
  </si>
  <si>
    <t>Эналаприл</t>
  </si>
  <si>
    <t>Энам</t>
  </si>
  <si>
    <t>П N014189/01</t>
  </si>
  <si>
    <t>Эпоэтин альфа</t>
  </si>
  <si>
    <t>Этамзилат</t>
  </si>
  <si>
    <t>Этилметилгидроксипиридина сукцинат</t>
  </si>
  <si>
    <t>Мельдоний</t>
  </si>
  <si>
    <t>ЛП-000209</t>
  </si>
  <si>
    <t>8906029381071</t>
  </si>
  <si>
    <t>4602212007011</t>
  </si>
  <si>
    <t>4602212007363</t>
  </si>
  <si>
    <t>4810133005669</t>
  </si>
  <si>
    <t>ЛП-000645</t>
  </si>
  <si>
    <t>4607069220842</t>
  </si>
  <si>
    <t>4607069220866</t>
  </si>
  <si>
    <t>ООО "ФЕРОН" - Россия</t>
  </si>
  <si>
    <t>4607069220828</t>
  </si>
  <si>
    <t>Бинокрит</t>
  </si>
  <si>
    <t>ЛП-001466</t>
  </si>
  <si>
    <t>9002260020188</t>
  </si>
  <si>
    <t>9002260020195</t>
  </si>
  <si>
    <t>9002260021031</t>
  </si>
  <si>
    <t>ЛС-000035</t>
  </si>
  <si>
    <t>4602212008025</t>
  </si>
  <si>
    <t>4607141997495</t>
  </si>
  <si>
    <t>4607141997501</t>
  </si>
  <si>
    <t>4810133005652</t>
  </si>
  <si>
    <t>Гадопентетовая кислота</t>
  </si>
  <si>
    <t>Магневист</t>
  </si>
  <si>
    <t>П N015832/01</t>
  </si>
  <si>
    <t>4029668001088</t>
  </si>
  <si>
    <t>4029668001293</t>
  </si>
  <si>
    <t>8906029381293</t>
  </si>
  <si>
    <t>4602212000418</t>
  </si>
  <si>
    <t>ЛП-002328</t>
  </si>
  <si>
    <t>4607069221603</t>
  </si>
  <si>
    <t>4810133006338</t>
  </si>
  <si>
    <t>ООО "Гротекс" - Россия</t>
  </si>
  <si>
    <t>ЛП-002485</t>
  </si>
  <si>
    <t>Р N001993/01</t>
  </si>
  <si>
    <t>4605021002956</t>
  </si>
  <si>
    <t>ЛП-001593</t>
  </si>
  <si>
    <t>9002260022250</t>
  </si>
  <si>
    <t>9002260023028</t>
  </si>
  <si>
    <t>9002260023035</t>
  </si>
  <si>
    <t>9002260022977</t>
  </si>
  <si>
    <t>9002260022991</t>
  </si>
  <si>
    <t>9002260022984</t>
  </si>
  <si>
    <t>9002260023004</t>
  </si>
  <si>
    <t>9002260023011</t>
  </si>
  <si>
    <t>Ангиокардил</t>
  </si>
  <si>
    <t>ЛП-002836</t>
  </si>
  <si>
    <t>4602212009541</t>
  </si>
  <si>
    <t>Йопромид</t>
  </si>
  <si>
    <t>4600488003140</t>
  </si>
  <si>
    <t>ЗАО "ФармФирма"Сотекс" - Россия</t>
  </si>
  <si>
    <t>N01BB02</t>
  </si>
  <si>
    <t>B05CB01</t>
  </si>
  <si>
    <t>B05BA03</t>
  </si>
  <si>
    <t>V08AB05</t>
  </si>
  <si>
    <t>N05AX08</t>
  </si>
  <si>
    <t xml:space="preserve">V07AB  </t>
  </si>
  <si>
    <t>V03AB06</t>
  </si>
  <si>
    <t>N07AX02</t>
  </si>
  <si>
    <t>M03AX01</t>
  </si>
  <si>
    <t>J01XD01</t>
  </si>
  <si>
    <t>R03DA05</t>
  </si>
  <si>
    <t>A16AX01</t>
  </si>
  <si>
    <t>N07CA01</t>
  </si>
  <si>
    <t>C09AA02</t>
  </si>
  <si>
    <t>L03AB05</t>
  </si>
  <si>
    <t>РОСИНСУЛИН М микс 30/70</t>
  </si>
  <si>
    <t>A10AD01</t>
  </si>
  <si>
    <t>J02AC01</t>
  </si>
  <si>
    <t>L03AA02</t>
  </si>
  <si>
    <t>J07BB02</t>
  </si>
  <si>
    <t xml:space="preserve">A07FA  </t>
  </si>
  <si>
    <t>A03FA01</t>
  </si>
  <si>
    <t>Д-р Редди`c Лабораторис Лтд., - Индия</t>
  </si>
  <si>
    <t>порошок для приготовления раствора для внутривенного и внутримышечного введения, 1 г, флаконы, 1 шт. ~ / пачки картонные</t>
  </si>
  <si>
    <t>J01DD01</t>
  </si>
  <si>
    <t>капсулы, 150 мг, (10) - упаковки ячейковые контурные, 3 шт. ~ / пачки картонные</t>
  </si>
  <si>
    <t>капсулы, 150 мг, (10) - упаковки ячейковые контурные, 10 шт. ~ / пачки картонные</t>
  </si>
  <si>
    <t xml:space="preserve">N07XX  </t>
  </si>
  <si>
    <t>таблетки, 16 мг, (10) - упаковки ячейковые контурные, 6 шт. ~ / пачки картонные</t>
  </si>
  <si>
    <t>Закрытое акционерное общество "Северная звезда" (ЗАО "Северная звезда") - Россия</t>
  </si>
  <si>
    <t>таблетки покрытые пленочной оболочкой, 2 мг, 10 шт. (10) - упаковки ячейковые контурные, 2 шт. ~ / пачки картонные</t>
  </si>
  <si>
    <t>таблетки покрытые пленочной оболочкой, 4 мг, 10 шт. (10) - упаковки ячейковые контурные, 2 шт. ~ / пачки картонные</t>
  </si>
  <si>
    <t>Гриппол плюс [Вакцина гриппозная тривалентная инактивированная полимер-субъединичная]</t>
  </si>
  <si>
    <t>ЛСР-006981/08</t>
  </si>
  <si>
    <t>C03DA01</t>
  </si>
  <si>
    <t>Интерферон человеческий лейкоцитарный</t>
  </si>
  <si>
    <t>ЛС-001078</t>
  </si>
  <si>
    <t>4602784003756</t>
  </si>
  <si>
    <t>L03AB01</t>
  </si>
  <si>
    <t>J01GB03</t>
  </si>
  <si>
    <t>B02BX01</t>
  </si>
  <si>
    <t>L01BC01</t>
  </si>
  <si>
    <t>B03XA01</t>
  </si>
  <si>
    <t>J05AB14</t>
  </si>
  <si>
    <t>J04AB04</t>
  </si>
  <si>
    <t>R06AC03</t>
  </si>
  <si>
    <t>B05AA05</t>
  </si>
  <si>
    <t>J05AB06</t>
  </si>
  <si>
    <t>4600488005113</t>
  </si>
  <si>
    <t xml:space="preserve">C01EB  </t>
  </si>
  <si>
    <t>таблетки, 20 мг, (10) - блистеры, 2 шт. ~ / пачки картонные</t>
  </si>
  <si>
    <t>таблетки, 10 мг, (10) - блистеры, 2 шт. ~ / пачки картонные</t>
  </si>
  <si>
    <t>J04AB02</t>
  </si>
  <si>
    <t>N01BB01</t>
  </si>
  <si>
    <t>ЛП-003481</t>
  </si>
  <si>
    <t>4610013580169</t>
  </si>
  <si>
    <t>4610013580183</t>
  </si>
  <si>
    <t>раствор для внутривенного введения, 24 мг/мл, 10 мл ампулы, 10 шт. в комплекте с ножом ампульным или скарификатором, если необходим для ампул данного типа / коробки картонные</t>
  </si>
  <si>
    <t>раствор для внутривенного введения, 400 мг/мл, 10 мл ампулы, 10 шт. в комплекте с ножом ампульным или скарификатором, если необходим для ампул данного типа / коробки картонные</t>
  </si>
  <si>
    <t>Политион</t>
  </si>
  <si>
    <t>концентрат для приготовления раствора для инфузий, 25 мг/мл, 12 мл ампулы темного стекла, 5 шт. ~ / упаковка контурная ячейковая (1) - пачка картонная</t>
  </si>
  <si>
    <t>ЛП-003539</t>
  </si>
  <si>
    <t>4602212010165</t>
  </si>
  <si>
    <t>Максикаин</t>
  </si>
  <si>
    <t>раствор для инъекций, 5 мг/мл, 4 мл ампулы, 5 шт. в комплекте с ножом ампульным или скарификатором, если необходим для ампул данного типа / упаковка контурная ячейковая (1) - пачка картонная</t>
  </si>
  <si>
    <t>ЛП-003624</t>
  </si>
  <si>
    <t>4602212010271</t>
  </si>
  <si>
    <t>Рисперидон-СЗ</t>
  </si>
  <si>
    <t>таблетки покрытые пленочной оболочкой, 1 мг, 100 шт. (100) - флаконы, 1 шт. ~ / пачки картонные</t>
  </si>
  <si>
    <t>4690655016424</t>
  </si>
  <si>
    <t>таблетки покрытые пленочной оболочкой, 1 мг, 100 шт. (100) - банки, 1 шт. ~ / пачки картонные</t>
  </si>
  <si>
    <t>4690655016417</t>
  </si>
  <si>
    <t>таблетки покрытые пленочной оболочкой, 2 мг, 100 шт. (100) - банки, 1 шт. ~ / пачки картонные</t>
  </si>
  <si>
    <t>4690655016479</t>
  </si>
  <si>
    <t>таблетки покрытые пленочной оболочкой, 1 мг, 30 шт. (30) - флаконы, 1 шт. ~ / пачки картонные</t>
  </si>
  <si>
    <t>4690655016394</t>
  </si>
  <si>
    <t>4690655016493</t>
  </si>
  <si>
    <t>таблетки покрытые пленочной оболочкой, 4 мг, 100 шт. (100) - банки, 1 шт. ~ / пачки картонные</t>
  </si>
  <si>
    <t>4690655016530</t>
  </si>
  <si>
    <t>таблетки покрытые пленочной оболочкой, 4 мг, 30 шт. (30) - флаконы, 1 шт. ~ / пачки картонные</t>
  </si>
  <si>
    <t>4690655016516</t>
  </si>
  <si>
    <t>таблетки покрытые пленочной оболочкой, 1 мг, 30 шт. (30) - банки, 1 шт. ~ / пачки картонные</t>
  </si>
  <si>
    <t>4690655016400</t>
  </si>
  <si>
    <t>таблетки покрытые пленочной оболочкой, 4 мг, 100 шт. (100) - флаконы, 1 шт. ~ / пачки картонные</t>
  </si>
  <si>
    <t>4690655016547</t>
  </si>
  <si>
    <t>таблетки покрытые пленочной оболочкой, 1 мг, 10 шт. (10) - упаковки ячейковые контурные, 3 шт. ~ / пачки картонные</t>
  </si>
  <si>
    <t>4690655016387</t>
  </si>
  <si>
    <t>таблетки покрытые пленочной оболочкой, 1 мг, 10 шт. (10) - упаковки ячейковые контурные, 2 шт. ~ / пачки картонные</t>
  </si>
  <si>
    <t>4690655016370</t>
  </si>
  <si>
    <t>4690655016431</t>
  </si>
  <si>
    <t>таблетки покрытые пленочной оболочкой, 2 мг, 30 шт. (30) - банки, 1 шт. ~ / пачки картонные</t>
  </si>
  <si>
    <t>4690655016462</t>
  </si>
  <si>
    <t>таблетки покрытые пленочной оболочкой, 2 мг, 30 шт. (30) - флаконы, 1 шт. ~ / пачки картонные</t>
  </si>
  <si>
    <t>4690655016455</t>
  </si>
  <si>
    <t>таблетки покрытые пленочной оболочкой, 2 мг, 10 шт. (10) - упаковки ячейковые контурные, 3 шт. ~ / пачки картонные</t>
  </si>
  <si>
    <t>4690655016448</t>
  </si>
  <si>
    <t>таблетки покрытые пленочной оболочкой, 2 мг, 100 шт. (100) - флаконы, 1 шт. ~ / пачки картонные</t>
  </si>
  <si>
    <t>4690655016486</t>
  </si>
  <si>
    <t>таблетки покрытые пленочной оболочкой, 4 мг, 30 шт. (30) - банки, 1 шт. ~ / пачки картонные</t>
  </si>
  <si>
    <t>4690655016523</t>
  </si>
  <si>
    <t>таблетки покрытые пленочной оболочкой, 4 мг, 10 шт. (10) - упаковки ячейковые контурные, 3 шт. ~ / пачки картонные</t>
  </si>
  <si>
    <t>4690655016509</t>
  </si>
  <si>
    <t>B05BC01</t>
  </si>
  <si>
    <t>АО "Гриндекс" -  Латвия</t>
  </si>
  <si>
    <t>раствор для инфузий, 10%, 200 мл бутылки, 1 шт. ~ / пачки картонные</t>
  </si>
  <si>
    <t>Республиканское унитарное производственное предприятие "Белмедпрепараты" (РУП "Белмедпрепараты") - Республика Беларусь</t>
  </si>
  <si>
    <t>Республиканское Унитарное Производственное Предприятие "Белмедпрепараты"(РУП "Белмедпрепараты") - Республика Беларусь</t>
  </si>
  <si>
    <t>раствор для внутривенного и подкожного введения, 336 мкг/мл (40000 МЕ/мл), 1 мл шприцы, 1 шт. в комплекте с шток-поршнем, иглой инъекционной с защитным колпачком, колпачком безопасности для иглы (или без колпачка) / пачки картонные</t>
  </si>
  <si>
    <t>раствор для внутривенного и подкожного введения, 84 мкг/мл (3000 МЕ/0.3 мл), 0.300 мл шприцы, 6 шт. в комплекте с шток-поршнем, иглой инъекционной с защитным колпачком, колпачком безопасности для иглы (или без колпачка) / пачки картонные</t>
  </si>
  <si>
    <t>раствор для внутривенного и подкожного введения, 336 мкг/мл (30000 МЕ/0.75 мл), 0.750 мл шприцы, 1 шт. в комплекте с шток-поршнем, иглой инъекционной с защитным колпачком, колпачком безопасности для иглы (или без колпачка) / пачки картонные</t>
  </si>
  <si>
    <t>раствор для внутривенного и подкожного введения, 84 мкг/мл (10000 МЕ/мл), 1 мл шприцы, 6 шт. в комплекте с шток-поршнем, иглой инъекционной с защитным колпачком, колпачком безопасности для иглы (или без колпачка) / пачки картонные</t>
  </si>
  <si>
    <t>раствор для внутривенного и подкожного введения, 336 мкг/мл (20000 МЕ/0.5 мл), 0.500 мл шприцы, 1 шт. в комплекте с шток-поршнем, иглой инъекционной с защитным колпачком, колпачком безопасности для иглы (или без колпачка) / пачки картонные</t>
  </si>
  <si>
    <t>раствор для внутривенного и подкожного введения, 336 мкг/мл (20000 МЕ/0.5 мл), 0.500 мл шприцы, 6 шт. в комплекте с шток-поршнем, иглой инъекционной с защитным колпачком, колпачком безопасности для иглы (или без колпачка) / пачки картонные</t>
  </si>
  <si>
    <t>раствор для внутривенного и подкожного введения, 336 мкг/мл (30000 МЕ/0.75 мл), 0.750 мл шприцы, 6 шт. в комплекте с шток-поршнем, иглой инъекционной с защитным колпачком, колпачком безопасности для иглы (или без колпачка) / пачки картонные</t>
  </si>
  <si>
    <t>раствор для внутривенного и подкожного введения, 336 мкг/мл (40000 МЕ/мл), 1 мл шприцы, 6 шт. в комплекте с шток-поршнем, иглой инъекционной с защитным колпачком, колпачком безопасности для иглы (или без колпачка) / пачки картонные</t>
  </si>
  <si>
    <t>ЛП-002646</t>
  </si>
  <si>
    <t>растворитель для приготовления лекарственных форм для инъекций, , 5 мл ампулы, 10 шт. с ножом для вскрытия ампул или скарификатором по необходимости / коробки  картонные</t>
  </si>
  <si>
    <t>Антитоксин яда гадюки обыкновенной</t>
  </si>
  <si>
    <t>Сыворотка против яда гадюки обыкновенной лошадиная очищенная концентрированная жидкая</t>
  </si>
  <si>
    <t>раствор для инъекций, 150 АЕ/доза, 1 доза (1) - ампулы, 1 шт. в комплекте со шприцем стерильным, иглой стерильной и скарификатором / пачки  картонные</t>
  </si>
  <si>
    <t>Р N002482/01</t>
  </si>
  <si>
    <t>4602789001696</t>
  </si>
  <si>
    <t>J06AA03</t>
  </si>
  <si>
    <t>Антитоксин гангренозный</t>
  </si>
  <si>
    <t>Сыворотка противогангренозная поливалентная лошадиная очищенная концентрированная</t>
  </si>
  <si>
    <t>ЛС-001035</t>
  </si>
  <si>
    <t>4602784000304</t>
  </si>
  <si>
    <t>J06AA05</t>
  </si>
  <si>
    <t>суспензия для подкожного введения, 100 МЕ/мл, 10 мл флаконы, 1 шт. ~ / пачки картонные</t>
  </si>
  <si>
    <t>суспензия для подкожного введения, 100 МЕ/мл, 5 мл флаконы, 5 шт. ~ / упаковки ячейковые контурные (1) -  пачки картонные</t>
  </si>
  <si>
    <t>ЛП-002614</t>
  </si>
  <si>
    <t>раствор для внутривенного и внутримышечного введения, 40 мг/мл, 2 мл ампулы, 10 шт. ~ / пачки картонные</t>
  </si>
  <si>
    <t>4810133003870</t>
  </si>
  <si>
    <t>раствор для инъекций, 100 мг/мл, 5 мл ампулы, 5 шт. с ножом для вскрытия ампул или скарификатором ампульным по необходимости / упаковки ячейковые контурные (2) - пачки картонные</t>
  </si>
  <si>
    <t>раствор для внутривенного введения, 24 мг/мл, 5 мл (5) - ампулы, 10 шт. в комплекте с ножом ампульным или скарификатором, если необходим для ампул данного типа / коробки картонные</t>
  </si>
  <si>
    <t>Публичное акционерное общество "Брынцалов-А" (ПАО "Брынцалов-А) - Россия</t>
  </si>
  <si>
    <t>раствор для внутривенного и внутримышечного введения, 5 мг/мл, 2 мл ампулы, 10 шт. в комплекте с ножом ампульным или скарификатором при необходимости / коробки картонные</t>
  </si>
  <si>
    <t>раствор для внутривенного и внутримышечного введения, 20 мг/мл, 1 мл ампулы с кольцом излома или точкой надлома, 5 шт. ~ / пачки картонные</t>
  </si>
  <si>
    <t>ЛП-004371</t>
  </si>
  <si>
    <t>4602212010882</t>
  </si>
  <si>
    <t>раствор для приема внутрь, 600 мг/7 мл, 7 мл флаконы, 10 шт. ~ / пачки картонные</t>
  </si>
  <si>
    <t>Общество с ограниченной ответственностью "Авексима Сибирь" (ООО "Авексима Сибирь") - Россия</t>
  </si>
  <si>
    <t>Брентуксимаб ведотин</t>
  </si>
  <si>
    <t>Адцетрис</t>
  </si>
  <si>
    <t>ЛП-003476</t>
  </si>
  <si>
    <t>L01XC12</t>
  </si>
  <si>
    <t>Байер АГ -  Германия</t>
  </si>
  <si>
    <t>Этелкальцетид</t>
  </si>
  <si>
    <t>Парсабив</t>
  </si>
  <si>
    <t>раствор для внутривенного введения, 2.5 мг/0.5 мл, 0.500 мл флаконы, 6 шт. ~ / пачки картонные</t>
  </si>
  <si>
    <t>ЛП-003993</t>
  </si>
  <si>
    <t>8715131012618</t>
  </si>
  <si>
    <t>H05BX04</t>
  </si>
  <si>
    <t>раствор для инъекций, 20 мг/мл, 2 мл (2) - ампулы, 10 шт. в комплекте с ножом ампульным или скарификатором, если необходим для ампул данного типа / пачки картонные</t>
  </si>
  <si>
    <t>Натрия хлорид-СОЛОфарм</t>
  </si>
  <si>
    <t>Такеда Фарма А/С - Дания;Пр.,Перв.Уп.-БСП Фармасьютикалс С.п.А. - Италия;Втор.Уп.,Вып.к.-Открытое акционерное общество                       "Фармстандарт-Уфимский витаминный завод"                   (ОАО "Фармстандарт-УфаВИТА") - Россия.</t>
  </si>
  <si>
    <t>J07AM51</t>
  </si>
  <si>
    <t>лиофилизат для приготовления раствора для интраназального введения и ингаляций, 1000 МЕ, ампулы, 10 шт. в комплекте с ножом ампульным или скарификатором, если необходим для ампул данного типа / пачки картнонные</t>
  </si>
  <si>
    <t>Актавис Групп ПТС ехф. -  Исландия;Пр.,Перв.Уп.,Втор.Уп.,Вып.к.-С.К. Синдан-Фарма С.Р.Л. - Румыния.</t>
  </si>
  <si>
    <t>раствор для инъекций, 30000 МЕ, ампулы, 1 шт. в комплекте с сывороткой лошадиной очищенной разведенной 1:100 (ампулы) 1 мл и ножом ампульным, если необходим для ампул данного типа / упаковки контурные пластиковые (1) пачки картонные</t>
  </si>
  <si>
    <t>Акционерное общество "Научно-производственное объединение по медицинским иммунобиологическим препаратам "Микроген" (АО "НПО "Микроген") - Россия</t>
  </si>
  <si>
    <t>Акционерное общество "Медисорб" 
(АО "Медисорб") - Россия</t>
  </si>
  <si>
    <t>Акционерно общество "Медисорб" (АО "Медисорб") - Россия</t>
  </si>
  <si>
    <t>таблетки покрытые пленочной оболочкой, 4 мг, (10) - упаковки ячейковые контурные, 2 шт.  / пачки картонные</t>
  </si>
  <si>
    <t>таблетки покрытые пленочной оболочкой, 2 мг, (10) - упаковки ячейковые контурные, 2 шт.  / пачки картонные</t>
  </si>
  <si>
    <t>Релатокс Токсин ботулинический типа А в комплексе с гемагглютинином</t>
  </si>
  <si>
    <t>Общество с ограниченной ответственностью "Завод Медсинтез" (ООО "Завод Медсинтез") - Россия</t>
  </si>
  <si>
    <t>ЛП-004792</t>
  </si>
  <si>
    <t>Бетагистин Медисорб</t>
  </si>
  <si>
    <t>ЛП-004744</t>
  </si>
  <si>
    <t>Валганолек</t>
  </si>
  <si>
    <t>таблетки покрытые пленочной оболочкой, 450 мг, (60) - банки, 1 шт. ~ / пачки картонные</t>
  </si>
  <si>
    <t>Общество с ограниченной ответственностью "Нанолек" 
(ООО "Нанолек") - Россия</t>
  </si>
  <si>
    <t>ЛП-004819</t>
  </si>
  <si>
    <t>14.08.2018 489/20-18</t>
  </si>
  <si>
    <t>4640017591212</t>
  </si>
  <si>
    <t>таблетки покрытые пленочной оболочкой, 450 мг, (90) - банки, 1 шт. ~ / пачки картонные</t>
  </si>
  <si>
    <t>4640017591229</t>
  </si>
  <si>
    <t>таблетки покрытые пленочной оболочкой, 450 мг, (30) - банки, 1 шт. ~ / пачки картонные</t>
  </si>
  <si>
    <t>4640017591205</t>
  </si>
  <si>
    <t>Спиронолактон Медисорб</t>
  </si>
  <si>
    <t>таблетки, 25 мг, (14) - упаковки ячейковые контурные, 2 шт. ~ / пачки картонные</t>
  </si>
  <si>
    <t>ЛП-004654</t>
  </si>
  <si>
    <t>14.08.2018 490/20-18</t>
  </si>
  <si>
    <t>4603182002891</t>
  </si>
  <si>
    <t>раствор для приема внутрь, 600 мг/5 мл, 100 мл флаконы, 1 шт. в комплекте с мерной ложкой / пачки картонные</t>
  </si>
  <si>
    <t>ЛП-004829</t>
  </si>
  <si>
    <t>14.08.2018 491/20-18</t>
  </si>
  <si>
    <t>4605964006912</t>
  </si>
  <si>
    <t>ЗАО "Березовский фармацевтический завод" - Россия</t>
  </si>
  <si>
    <t>ЛП-004777</t>
  </si>
  <si>
    <t>14.08.2018 492/20-18</t>
  </si>
  <si>
    <t>4607146761244</t>
  </si>
  <si>
    <t>раствор для инфузий, 100 мг/мл, 400 мл флакон, 20 шт. ~ / гофрокороб картонный (для стационаров)</t>
  </si>
  <si>
    <t>14.08.2018 493/20-18</t>
  </si>
  <si>
    <t>4680013242282</t>
  </si>
  <si>
    <t>раствор для инфузий, 100 мг/мл, 200 мл флакон, 20 шт. ~ / гофрокороб картонный (для стационаров)</t>
  </si>
  <si>
    <t>4680013242268</t>
  </si>
  <si>
    <t>раствор для инфузий, 150 мг/мл, 400 мл (1) - флакон, 20 шт. ~ / гофрокороб картонный (для стационаров)</t>
  </si>
  <si>
    <t>4680013242336</t>
  </si>
  <si>
    <t>раствор для инфузий, 150 мг/мл, 200 мл (1) - флакон, 20 шт. ~ / гофрокороб картонный (для стационаров)</t>
  </si>
  <si>
    <t>4680013242312</t>
  </si>
  <si>
    <t>раствор для инфузий, 0.9%, 1000 мл флакон, 10 шт. ~ / гофрокороб картонный (для стационаров)</t>
  </si>
  <si>
    <t>4680013240226</t>
  </si>
  <si>
    <t>Йопромид-ТЛ</t>
  </si>
  <si>
    <t>раствор для инъекций, 370 мг йода/мл, 100 мл флаконы, 10 шт. ~ / пачки картонные</t>
  </si>
  <si>
    <t>ООО "Технология лекарств" - Россия;Пр.,Перв.Уп.,Втор.Уп.,Вып.к.-ФГУП НПЦ "Фармзащита" ФМБА России - Россия.</t>
  </si>
  <si>
    <t>ЛП-004328</t>
  </si>
  <si>
    <t>14.08.2018 494/20-18</t>
  </si>
  <si>
    <t>4602779004539</t>
  </si>
  <si>
    <t>раствор для инъекций, 370 мг йода/мл, 50 мл флаконы, 10 шт. ~ / пачки картонные</t>
  </si>
  <si>
    <t>4602779004522</t>
  </si>
  <si>
    <t>раствор для инъекций, 300 мг йода/мл, 20 мл флаконы, 10 шт. ~ / пачки картонные</t>
  </si>
  <si>
    <t>4602779004485</t>
  </si>
  <si>
    <t>раствор для инъекций, 300 мг йода/мл, 100 мл флаконы, 10 шт. ~ / пачки картонные</t>
  </si>
  <si>
    <t>4602779004508</t>
  </si>
  <si>
    <t>раствор для инъекций, 300 мг йода/мл, 50 мл флаконы, 10 шт. ~ / пачки картонные</t>
  </si>
  <si>
    <t>4602779004492</t>
  </si>
  <si>
    <t>суспензия для подкожного введения, 100 МЕ/мл, 3 мл картриджи в шприц-ручках, 5 шт. ~ / пачки  картонные</t>
  </si>
  <si>
    <t>14.08.2018 495/20-18</t>
  </si>
  <si>
    <t>суспензия для подкожного введения, 100 МЕ/мл, 3 мл картриджи, 5 шт. ~ / упаковки ячейковые контурные (1) - пачки картонные</t>
  </si>
  <si>
    <t>Проинин</t>
  </si>
  <si>
    <t>раствор для внутривенного и внутримышечного введения, 50 мг/мл, 2 мл ампулы с кольцом излома или точкой надлома, 5 шт. ~ / упаковки ячейковые контурные (2) - пачки картонные</t>
  </si>
  <si>
    <t>ЛП-004669</t>
  </si>
  <si>
    <t>14.08.2018 496/20-18</t>
  </si>
  <si>
    <t>4602212011018</t>
  </si>
  <si>
    <t>раствор для внутривенного и внутримышечного введения, 50 мг/мл, 5 мл ампулы с кольцом излома или точкой надлома, 5 шт. ~ / пачки картонные</t>
  </si>
  <si>
    <t>4602212011032</t>
  </si>
  <si>
    <t>раствор для инфузий, 5 мг/мл, 100 мл (1) - контейнер, 1 шт. ~ / пакет</t>
  </si>
  <si>
    <t>ЛП-004762</t>
  </si>
  <si>
    <t>14.08.2018 497/20-18</t>
  </si>
  <si>
    <t>4607100622598</t>
  </si>
  <si>
    <t>Флю-М [Вакцина гриппозная инактивированная расщепленная]</t>
  </si>
  <si>
    <t>раствор для внутримышечного введения, ~, 0.500 мл ампулы, 10 шт. в комплекте со скарификатором / пачки картонные</t>
  </si>
  <si>
    <t>ЛП-004760</t>
  </si>
  <si>
    <t>14.08.2018 498/20-18</t>
  </si>
  <si>
    <t>4602431504735</t>
  </si>
  <si>
    <t>раствор для внутримышечного введения, ~, 0.500 мл ампулы с насечкой, кольцом излома или точкой для вскрытия, 10 шт. ~ / пачки картонные</t>
  </si>
  <si>
    <t>4602431504698</t>
  </si>
  <si>
    <t>суппозитории ректальные, 150000 МЕ, (5) - упаковки ячейковые контурные, 2 шт. ~ / пачки картонные</t>
  </si>
  <si>
    <t>13.08.2018 20-4-4076465-изм</t>
  </si>
  <si>
    <t>4605286000698</t>
  </si>
  <si>
    <t>суппозитории ректальные, 3000000 МЕ, (5) - упаковки ячейковые контурные, 2 шт. ~ / пачки картонные</t>
  </si>
  <si>
    <t>4605286000728</t>
  </si>
  <si>
    <t>суппозитории ректальные, 500000 МЕ, (5) - упаковки ячейковые контурные, 2 шт. ~ / пачки картонные</t>
  </si>
  <si>
    <t>4605286000704</t>
  </si>
  <si>
    <t>суппозитории ректальные, 1000000 МЕ, (5) - упаковки ячейковые контурные, 2 шт. ~ / пачки картонные</t>
  </si>
  <si>
    <t>4605286000711</t>
  </si>
  <si>
    <t>13.08.2018 20-4-4078781-изм</t>
  </si>
  <si>
    <t>8901148245518</t>
  </si>
  <si>
    <t>8901148245525</t>
  </si>
  <si>
    <t>таблетки, 2.5 мг, (10) - блистеры, 2 шт. ~ / пачки картонные</t>
  </si>
  <si>
    <t>8901148245495</t>
  </si>
  <si>
    <t>таблетки, 5 мг, (10) - блистеры, 2 шт. ~ / пачки картонные</t>
  </si>
  <si>
    <t>8901148245501</t>
  </si>
  <si>
    <t>раствор для инфузий, 10%, 500 мл контейнеры полимерные, 20 шт. ~ / ящики картонные (для стационаров)</t>
  </si>
  <si>
    <t>ООО "Миракл Фарм" - Россия;Пр.,Перв.Уп.,Втор.Уп.,Вып.к.-Закрытое акционерное общество "РЕСТЕР" (ЗАО "РЕСТЕР") - Россия.</t>
  </si>
  <si>
    <t>14.08.2018 20-4-4078316-изм</t>
  </si>
  <si>
    <t>раствор для инфузий, 10%, 250 мл контейнеры полимерные, 32 шт. ~ / ящики картонные (для стационаров)</t>
  </si>
  <si>
    <t>лиофилизат для приготовления концентрата для приготовления раствора для инфузий, 50 мг, (1) - флаконы, 1 шт. ~ / пачки картонные</t>
  </si>
  <si>
    <t>14.08.2018 20-4-4079128-изм</t>
  </si>
  <si>
    <t>4601808013238</t>
  </si>
  <si>
    <t>Цитозар НоваМедика</t>
  </si>
  <si>
    <t>лиофилизат для приготовления раствора для инъекций, 500 мг, флакон, 1 шт. в комплекте с растворителем (ампулы) 10 мл / пачки картонные</t>
  </si>
  <si>
    <t>ООО "НоваМедика" - Россия;Пр.,Перв.Уп.,Втор.Уп.,Вып.к.-Актавис Италия С.п.А - Италия.</t>
  </si>
  <si>
    <t>13.08.2018 20-4-4077657-изм</t>
  </si>
  <si>
    <t>4680043210022</t>
  </si>
  <si>
    <t>лиофилизат для приготовления раствора для инъекций, 100 мг, флакон, 1 шт. в комплекте с растворителем (ампулы) 5 мл / пачки картонные</t>
  </si>
  <si>
    <t>4680043210015</t>
  </si>
  <si>
    <t>лиофилизат для приготовления раствора для инъекций, 1000 мг, флаконы, 1 шт.  / пачки картонные</t>
  </si>
  <si>
    <t>4680043210039</t>
  </si>
  <si>
    <t>15.08.2018 499/20-18</t>
  </si>
  <si>
    <t>Рифабутин-Ферейн</t>
  </si>
  <si>
    <t>ЛП-002792</t>
  </si>
  <si>
    <t>15.08.2018 500/20-18</t>
  </si>
  <si>
    <t>4603779010292</t>
  </si>
  <si>
    <t>15.08.2018 501/20-18</t>
  </si>
  <si>
    <t>14.08.2018 20-4-4079137-сниж</t>
  </si>
  <si>
    <t>концентрат для приготовления раствора для инфузий, 10 мг/мл, 5 мл (1) - флакон, 1 шт.  / пачки картонные</t>
  </si>
  <si>
    <t>14.08.2018 20-4-4079009-изм</t>
  </si>
  <si>
    <t>концентрат для приготовления раствора для инфузий, 10 мг/мл, 1 мл (1) - флакон, 1 шт.  / пачки картонные</t>
  </si>
  <si>
    <t>лиофилизат для приготовления раствора для инфузий, 100 мг, флакон, 1 шт.  / пачки картонные</t>
  </si>
  <si>
    <t>Актавис Групп ПТС ехф. -  Исландия;Пр.,Перв.Уп.,Втор.Уп.,Вып.к.-Актавис Италия С.п.А - Италия.</t>
  </si>
  <si>
    <t>14.08.2018 20-4-4079011-изм</t>
  </si>
  <si>
    <t>лиофилизат для приготовления раствора для инфузий, 50 мг, флакон, 1 шт.  / пачки картонные</t>
  </si>
  <si>
    <t>суспензия для внутримышечного и подкожного введения, 0.5 мл, ампулы, 5 шт. ~ / упаковки ячейковые контурные (1) - пачки картонные</t>
  </si>
  <si>
    <t>15.08.2018 20-4-4079190-изм</t>
  </si>
  <si>
    <t>4630002180279</t>
  </si>
  <si>
    <t>суспензия для внутримышечного и подкожного введения, 0.5 мл, шприцы, 1 шт. ~ / пачки картонные</t>
  </si>
  <si>
    <t>4630002180286</t>
  </si>
  <si>
    <t>таблетки покрытые пленочной оболочкой, 4 мг, (10) - упаковки ячейковые контурные, 6 шт.  / пачки картонные</t>
  </si>
  <si>
    <t>14.08.2018 20-4-4077807-сниж</t>
  </si>
  <si>
    <t>таблетки покрытые пленочной оболочкой, 2 мг, (10) - упаковки ячейковые контурные, 6 шт.  / пачки картонные</t>
  </si>
  <si>
    <t>раствор для инфузий, 2 мг/мл, 50 мл (1) - флаконы, 1 шт. в комплекте с системами одноразовыми для внутривенного введения растворов со встроенным барьером вентиляции против бактерий "Евродрип" / пачки картонные</t>
  </si>
  <si>
    <t>ООО "Русюрофарм" - Россия;Пр.,Перв.Уп.,Втор.Уп.,Вып.к.-Ви-Эм-Джи Фармасьютикалз Пвт. Лтд - Индия.</t>
  </si>
  <si>
    <t>15.08.2018 20-4-4078120-изм</t>
  </si>
  <si>
    <t>раствор для инфузий, 2 мг/мл, 100 мл флаконы, 1 шт. в комплекте с системами одноразовыми для внутривенного введения растворов со встроенным барьером вентиляции против бактерий "Евродрип" / пачки картонные</t>
  </si>
  <si>
    <t>раствор для инфузий, 2 мг/мл, 100 мл (1) - флаконы, 1 шт.  / пачки картонные</t>
  </si>
  <si>
    <t>15.08.2018 502/20-18</t>
  </si>
  <si>
    <t>15.08.2018 503/20-18</t>
  </si>
  <si>
    <t>раствор для внутривенного и внутримышечного введения, 40 мг/мл, 2 мл ампулы, 10 шт. ~ / коробки картонные</t>
  </si>
  <si>
    <t>15.08.2018 504/20-18</t>
  </si>
  <si>
    <t>раствор для инфузий, 10%, 400 мл бутылки, 1 шт. ~ / пачки картонные</t>
  </si>
  <si>
    <t>лиофилизат для приготовления раствора для инфузий, 500 мг, флаконы, 40 шт. ~ / коробка групповая (для стационаров)</t>
  </si>
  <si>
    <t>16.08.2018 505/20-18</t>
  </si>
  <si>
    <t>4810133010557</t>
  </si>
  <si>
    <t>17.08.2018 506/20-18</t>
  </si>
  <si>
    <t>4603182001443</t>
  </si>
  <si>
    <t>раствор для внутривенного и подкожного введения, 30 млн.ЕД/мл, 1.600 мл (1) - флаконы, 1 шт.  / пачки картонные</t>
  </si>
  <si>
    <t>ООО "ФАРМАПАРК" - Россия</t>
  </si>
  <si>
    <t>16.08.2018 20-4-4079227-сниж</t>
  </si>
  <si>
    <t>раствор для внутривенного и подкожного введения, 30 млн.ЕД/мл, 1 мл (1) - флаконы, 1 шт.  / пачки картонные</t>
  </si>
  <si>
    <t>раствор для инъекций, 125 мг/мл, 2 мл ампулы, 5 шт.  / упаковки ячейковые контурные (2) - пачки картонные</t>
  </si>
  <si>
    <t>Акционерное общество "Новосибхимфарм" (АО "Новосибхимфарм" - Россия</t>
  </si>
  <si>
    <t>15.08.2018 20-4-4078982-изм</t>
  </si>
  <si>
    <t>15.08.2018 20-4-4078984-изм</t>
  </si>
  <si>
    <t>15.08.2018 20-4-4078985-изм</t>
  </si>
  <si>
    <t>15.08.2018 20-4-4078986-изм</t>
  </si>
  <si>
    <t>раствор для внутривенного и внутримышечного введения, 200 мг/мл, 5 мл ампулы, 10 шт.  / коробки картонные</t>
  </si>
  <si>
    <t>15.08.2018 20-4-4078987-изм</t>
  </si>
  <si>
    <t>раствор для внутривенного введения, 300 мг/мл, 10 мл ампулы, 10 шт. в комплекте с ножом ампульным или скарификатором если необходим для ампул данного типа / коробки картонные</t>
  </si>
  <si>
    <t>15.08.2018 20-4-4078989-изм</t>
  </si>
  <si>
    <t>15.08.2018 20-4-4078990-изм</t>
  </si>
  <si>
    <t>15.08.2018 20-4-4078991-изм</t>
  </si>
  <si>
    <t>15.08.2018 20-4-4078992-изм</t>
  </si>
  <si>
    <t>15.08.2018 20-4-4078994-изм</t>
  </si>
  <si>
    <t>15.08.2018 20-4-4078995-изм</t>
  </si>
  <si>
    <t>раствор для внутривенного введения, 0.5 ммоль/мл, 20 мл флаконы, 10 шт.  / пачки картонные</t>
  </si>
  <si>
    <t>15.08.2018 20-4-4079004-изм</t>
  </si>
  <si>
    <t>раствор для внутривенного введения, 0.5 ммоль/мл, 15 мл флаконы, 10 шт.  / пачки картонные</t>
  </si>
  <si>
    <t>Акционерное общество "Новосибхимфарм" 
(АО "Новосибхимфарм") - Россия</t>
  </si>
  <si>
    <t>16.08.2018 20-4-4079184-изм</t>
  </si>
  <si>
    <t>растворитель для приготовления лекарственных форм для инъекций, ~, 2 мл ампулы, 10 шт. с ножом ампульным или скарификатором по необходимости / коробки картонные</t>
  </si>
  <si>
    <t>суспензия для внутримышечного введения, , 1 мл ампулы, 10 шт. в комплекте с ножом ампульным или скарификатором, если необходим для ампул данного типа / пачки картонные</t>
  </si>
  <si>
    <t>Акционерное общество "Научно-производственное объединение по медицинским иммунобиологическим препаратам "Микроген" (АО "НПО "Микроген") -  Россия</t>
  </si>
  <si>
    <t>16.08.2018 20-4-4079125-изм</t>
  </si>
  <si>
    <t>суппозитории вагинальные и ректальные, ~, 5 шт , 0 шт.  / упаковка контурная ячейковая (2) - пачка картонная</t>
  </si>
  <si>
    <t>16.08.2018 20-4-4079126-изм</t>
  </si>
  <si>
    <t>лиофилизат для приготовления раствора для инъекций, 100 ЕД, 1 шт. флаконы, 1 шт. в комплекте с растворителем: натрия хлорида раствор 0.9% (ампулы) 5 мл-2 шт. / контейнеры полимерные-пачки картонные</t>
  </si>
  <si>
    <t>16.08.2018 20-4-4079138-изм</t>
  </si>
  <si>
    <t>Амджен Европа Б.В. - Нидерланды;Пр.,Перв.Уп.-Патеон Мэньюфэкчуринг Сервисис ЛЛС - США;Втор.Уп.,Вып.к.-Амджен Европа Б.В. - Нидерланды.</t>
  </si>
  <si>
    <t>16.08.2018 20-4-4079235-сниж</t>
  </si>
  <si>
    <t>раствор для внутривенного и подкожного введения, 16.8 мкг/мл (2000 МЕ/мл), 1 мл шприцы, 6 шт. в комплекте с шток-поршнем, иглой инъекционной с защитным колпачком, колпачком безопасности для иглы (или без колпачка) / пачки картонные</t>
  </si>
  <si>
    <t>Сандоз  д.д. - Словения;Пр.,Перв.Уп.,Втор.Уп.-Ай Ди Ти Биологика ГмбХ - Германия;Вып.к.-Сандоз ГмбХ - Австрия.</t>
  </si>
  <si>
    <t>16.08.2018 20-4-4078069-изм</t>
  </si>
  <si>
    <t>раствор для внутривенного и подкожного введения, 84 мкг/мл (5000 МЕ/0.5 мл), 0.500 мл шприцы, 6 шт. в комплекте с шток-поршнем, иглой инъекционной с защитным колпачком, колпачком безопасности для иглы (или без колпачка) / пачки картонные</t>
  </si>
  <si>
    <t>раствор для внутривенного и подкожного введения, 84 мкг/мл (4000 МЕ/0.4 мл), 0.400 мл шприцы, 6 шт. в комплекте с шток-поршнем, иглой инъекционной с защитным колпачком, колпачком безопасности для иглы (или без колпачка) / пачки картонные</t>
  </si>
  <si>
    <t>Предель-ная оптовая надбавка, руб</t>
  </si>
  <si>
    <t>Предель-ная розничная надбавка, руб.</t>
  </si>
  <si>
    <t>Предель-ная розничная цена на лекарственный препарат, руб. (без НДС)</t>
  </si>
  <si>
    <t>Предель-ная розничная цена на лекарственный препарат, руб. (с НДС)</t>
  </si>
  <si>
    <t>Государственный реестр предельных розничных цен  на лекарственные препараты,
включенные в перечень жизненно необходимых и важнейших лекарственных препаратов
по Ивановской области (по состоянию на период с 10.08.2018 по 21.08.2018)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</si>
</sst>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1" formatCode="[$-10419]###\ ###"/>
    <numFmt numFmtId="192" formatCode="[$-10419]###\ ###\ ##0.00"/>
  </numFmts>
  <fonts count="9" x14ac:knownFonts="1">
    <font>
      <sz val="10"/>
      <name val="Arial"/>
    </font>
    <font>
      <b/>
      <sz val="14"/>
      <color indexed="8"/>
      <name val="Times New Roman"/>
      <charset val="204"/>
    </font>
    <font>
      <b/>
      <sz val="8"/>
      <color indexed="8"/>
      <name val="Times New Roman"/>
      <charset val="204"/>
    </font>
    <font>
      <sz val="11"/>
      <color indexed="8"/>
      <name val="Calibri"/>
      <charset val="204"/>
    </font>
    <font>
      <sz val="10"/>
      <color indexed="8"/>
      <name val="Calibri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4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0" borderId="1" xfId="0" applyFont="1" applyBorder="1" applyAlignment="1" applyProtection="1">
      <alignment horizontal="left" vertical="top" wrapText="1" readingOrder="1"/>
      <protection locked="0"/>
    </xf>
    <xf numFmtId="0" fontId="3" fillId="0" borderId="1" xfId="0" applyFont="1" applyBorder="1" applyAlignment="1" applyProtection="1">
      <alignment vertical="top" wrapText="1" readingOrder="1"/>
      <protection locked="0"/>
    </xf>
    <xf numFmtId="191" fontId="3" fillId="0" borderId="1" xfId="0" applyNumberFormat="1" applyFont="1" applyBorder="1" applyAlignment="1" applyProtection="1">
      <alignment horizontal="center" vertical="top" wrapText="1" readingOrder="1"/>
      <protection locked="0"/>
    </xf>
    <xf numFmtId="192" fontId="3" fillId="0" borderId="1" xfId="0" applyNumberFormat="1" applyFont="1" applyBorder="1" applyAlignment="1" applyProtection="1">
      <alignment vertical="top" wrapText="1" readingOrder="1"/>
      <protection locked="0"/>
    </xf>
    <xf numFmtId="0" fontId="3" fillId="0" borderId="1" xfId="0" applyFont="1" applyBorder="1" applyAlignment="1" applyProtection="1">
      <alignment horizontal="center" vertical="top" wrapText="1" readingOrder="1"/>
      <protection locked="0"/>
    </xf>
    <xf numFmtId="0" fontId="4" fillId="0" borderId="1" xfId="0" applyFont="1" applyBorder="1" applyAlignment="1" applyProtection="1">
      <alignment horizontal="center" vertical="top" wrapText="1" readingOrder="1"/>
      <protection locked="0"/>
    </xf>
    <xf numFmtId="0" fontId="5" fillId="3" borderId="2" xfId="0" applyFont="1" applyFill="1" applyBorder="1" applyAlignment="1" applyProtection="1">
      <alignment horizontal="center" vertical="center" wrapText="1"/>
    </xf>
    <xf numFmtId="2" fontId="7" fillId="0" borderId="3" xfId="1" applyNumberFormat="1" applyFont="1" applyFill="1" applyBorder="1" applyAlignment="1">
      <alignment horizontal="right" vertical="top" wrapText="1"/>
    </xf>
    <xf numFmtId="2" fontId="7" fillId="0" borderId="3" xfId="0" applyNumberFormat="1" applyFont="1" applyBorder="1" applyAlignment="1">
      <alignment horizontal="right" vertical="top"/>
    </xf>
    <xf numFmtId="2" fontId="8" fillId="0" borderId="3" xfId="1" applyNumberFormat="1" applyFont="1" applyFill="1" applyBorder="1" applyAlignment="1">
      <alignment horizontal="right" vertical="top" wrapText="1"/>
    </xf>
    <xf numFmtId="0" fontId="1" fillId="0" borderId="0" xfId="0" applyFont="1" applyAlignment="1" applyProtection="1">
      <alignment horizontal="center" vertical="top" wrapText="1" readingOrder="1"/>
      <protection locked="0"/>
    </xf>
    <xf numFmtId="0" fontId="0" fillId="0" borderId="0" xfId="0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5F5F5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9"/>
  <sheetViews>
    <sheetView tabSelected="1" zoomScaleNormal="100" workbookViewId="0">
      <selection sqref="A1:O1"/>
    </sheetView>
  </sheetViews>
  <sheetFormatPr defaultRowHeight="12.75" x14ac:dyDescent="0.2"/>
  <cols>
    <col min="1" max="1" width="14.140625" customWidth="1"/>
    <col min="2" max="2" width="14.5703125" customWidth="1"/>
    <col min="3" max="3" width="27.28515625" customWidth="1"/>
    <col min="4" max="4" width="19.28515625" customWidth="1"/>
    <col min="6" max="10" width="13" customWidth="1"/>
    <col min="11" max="11" width="9.28515625" customWidth="1"/>
    <col min="12" max="12" width="12" customWidth="1"/>
    <col min="13" max="13" width="13" customWidth="1"/>
  </cols>
  <sheetData>
    <row r="1" spans="1:15" ht="54.75" customHeight="1" x14ac:dyDescent="0.2">
      <c r="A1" s="12" t="s">
        <v>507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idden="1" x14ac:dyDescent="0.2"/>
    <row r="3" spans="1:15" ht="76.5" x14ac:dyDescent="0.2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8" t="s">
        <v>503</v>
      </c>
      <c r="H3" s="8" t="s">
        <v>504</v>
      </c>
      <c r="I3" s="8" t="s">
        <v>505</v>
      </c>
      <c r="J3" s="8" t="s">
        <v>506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</row>
    <row r="4" spans="1:15" ht="240" x14ac:dyDescent="0.2">
      <c r="A4" s="2" t="s">
        <v>298</v>
      </c>
      <c r="B4" s="3" t="s">
        <v>299</v>
      </c>
      <c r="C4" s="3" t="s">
        <v>415</v>
      </c>
      <c r="D4" s="3" t="s">
        <v>311</v>
      </c>
      <c r="E4" s="4">
        <v>1</v>
      </c>
      <c r="F4" s="5">
        <v>184709</v>
      </c>
      <c r="G4" s="11">
        <f>F4*0.12</f>
        <v>22165.079999999998</v>
      </c>
      <c r="H4" s="10">
        <f>F4*0.18</f>
        <v>33247.619999999995</v>
      </c>
      <c r="I4" s="10">
        <f>F4+(F4*0.12)+(F4*0.18)</f>
        <v>240121.69999999998</v>
      </c>
      <c r="J4" s="10">
        <f t="shared" ref="J4:J35" si="0">I4*1.1</f>
        <v>264133.87</v>
      </c>
      <c r="K4" s="6"/>
      <c r="L4" s="3" t="s">
        <v>300</v>
      </c>
      <c r="M4" s="6" t="s">
        <v>416</v>
      </c>
      <c r="N4" s="7" t="s">
        <v>417</v>
      </c>
      <c r="O4" s="7" t="s">
        <v>301</v>
      </c>
    </row>
    <row r="5" spans="1:15" ht="150" x14ac:dyDescent="0.2">
      <c r="A5" s="2" t="s">
        <v>19</v>
      </c>
      <c r="B5" s="3" t="s">
        <v>20</v>
      </c>
      <c r="C5" s="3" t="s">
        <v>489</v>
      </c>
      <c r="D5" s="3" t="s">
        <v>490</v>
      </c>
      <c r="E5" s="4">
        <v>10</v>
      </c>
      <c r="F5" s="5">
        <v>140.24</v>
      </c>
      <c r="G5" s="11">
        <f>F5*0.15</f>
        <v>21.036000000000001</v>
      </c>
      <c r="H5" s="10">
        <f>F5*0.25</f>
        <v>35.06</v>
      </c>
      <c r="I5" s="10">
        <f>F5+(F5*0.15)+(F5*0.25)</f>
        <v>196.33600000000001</v>
      </c>
      <c r="J5" s="10">
        <f t="shared" si="0"/>
        <v>215.96960000000004</v>
      </c>
      <c r="K5" s="6"/>
      <c r="L5" s="3" t="s">
        <v>21</v>
      </c>
      <c r="M5" s="6" t="s">
        <v>491</v>
      </c>
      <c r="N5" s="7" t="s">
        <v>22</v>
      </c>
      <c r="O5" s="7" t="s">
        <v>312</v>
      </c>
    </row>
    <row r="6" spans="1:15" ht="150" x14ac:dyDescent="0.2">
      <c r="A6" s="2" t="s">
        <v>19</v>
      </c>
      <c r="B6" s="3" t="s">
        <v>20</v>
      </c>
      <c r="C6" s="3" t="s">
        <v>489</v>
      </c>
      <c r="D6" s="3" t="s">
        <v>490</v>
      </c>
      <c r="E6" s="4">
        <v>10</v>
      </c>
      <c r="F6" s="5">
        <v>163.89</v>
      </c>
      <c r="G6" s="11">
        <f>F6*0.15</f>
        <v>24.583499999999997</v>
      </c>
      <c r="H6" s="10">
        <f>F6*0.25</f>
        <v>40.972499999999997</v>
      </c>
      <c r="I6" s="10">
        <f>F6+(F6*0.15)+(F6*0.25)</f>
        <v>229.44599999999997</v>
      </c>
      <c r="J6" s="10">
        <f t="shared" si="0"/>
        <v>252.39059999999998</v>
      </c>
      <c r="K6" s="6"/>
      <c r="L6" s="3" t="s">
        <v>21</v>
      </c>
      <c r="M6" s="6" t="s">
        <v>491</v>
      </c>
      <c r="N6" s="7" t="s">
        <v>154</v>
      </c>
      <c r="O6" s="7" t="s">
        <v>312</v>
      </c>
    </row>
    <row r="7" spans="1:15" ht="120" x14ac:dyDescent="0.2">
      <c r="A7" s="2" t="s">
        <v>106</v>
      </c>
      <c r="B7" s="3" t="s">
        <v>150</v>
      </c>
      <c r="C7" s="3" t="s">
        <v>289</v>
      </c>
      <c r="D7" s="3" t="s">
        <v>469</v>
      </c>
      <c r="E7" s="4">
        <v>10</v>
      </c>
      <c r="F7" s="5">
        <v>190.47</v>
      </c>
      <c r="G7" s="11">
        <f>F7*0.15</f>
        <v>28.570499999999999</v>
      </c>
      <c r="H7" s="10">
        <f>F7*0.25</f>
        <v>47.6175</v>
      </c>
      <c r="I7" s="10">
        <f>F7+(F7*0.15)+(F7*0.25)</f>
        <v>266.65800000000002</v>
      </c>
      <c r="J7" s="10">
        <f t="shared" si="0"/>
        <v>293.32380000000006</v>
      </c>
      <c r="K7" s="6"/>
      <c r="L7" s="3" t="s">
        <v>151</v>
      </c>
      <c r="M7" s="6" t="s">
        <v>481</v>
      </c>
      <c r="N7" s="7" t="s">
        <v>152</v>
      </c>
      <c r="O7" s="7" t="s">
        <v>205</v>
      </c>
    </row>
    <row r="8" spans="1:15" ht="75" x14ac:dyDescent="0.2">
      <c r="A8" s="2" t="s">
        <v>23</v>
      </c>
      <c r="B8" s="3" t="s">
        <v>324</v>
      </c>
      <c r="C8" s="3" t="s">
        <v>184</v>
      </c>
      <c r="D8" s="3" t="s">
        <v>318</v>
      </c>
      <c r="E8" s="4">
        <v>60</v>
      </c>
      <c r="F8" s="5">
        <v>417</v>
      </c>
      <c r="G8" s="11">
        <f>F8*0.15</f>
        <v>62.55</v>
      </c>
      <c r="H8" s="10">
        <f>F8*0.25</f>
        <v>104.25</v>
      </c>
      <c r="I8" s="10">
        <f>F8+(F8*0.15)+(F8*0.25)</f>
        <v>583.79999999999995</v>
      </c>
      <c r="J8" s="10">
        <f t="shared" si="0"/>
        <v>642.17999999999995</v>
      </c>
      <c r="K8" s="6"/>
      <c r="L8" s="3" t="s">
        <v>325</v>
      </c>
      <c r="M8" s="6" t="s">
        <v>462</v>
      </c>
      <c r="N8" s="7" t="s">
        <v>463</v>
      </c>
      <c r="O8" s="7" t="s">
        <v>168</v>
      </c>
    </row>
    <row r="9" spans="1:15" ht="165" x14ac:dyDescent="0.2">
      <c r="A9" s="2" t="s">
        <v>103</v>
      </c>
      <c r="B9" s="3" t="s">
        <v>117</v>
      </c>
      <c r="C9" s="3" t="s">
        <v>498</v>
      </c>
      <c r="D9" s="3" t="s">
        <v>499</v>
      </c>
      <c r="E9" s="4">
        <v>6</v>
      </c>
      <c r="F9" s="5">
        <v>4415.37</v>
      </c>
      <c r="G9" s="11">
        <f t="shared" ref="G9:G19" si="1">F9*0.12</f>
        <v>529.84439999999995</v>
      </c>
      <c r="H9" s="10">
        <f t="shared" ref="H9:H19" si="2">F9*0.18</f>
        <v>794.76659999999993</v>
      </c>
      <c r="I9" s="10">
        <f t="shared" ref="I9:I19" si="3">F9+(F9*0.12)+(F9*0.18)</f>
        <v>5739.9809999999998</v>
      </c>
      <c r="J9" s="10">
        <f t="shared" si="0"/>
        <v>6313.9791000000005</v>
      </c>
      <c r="K9" s="6"/>
      <c r="L9" s="3" t="s">
        <v>118</v>
      </c>
      <c r="M9" s="6" t="s">
        <v>500</v>
      </c>
      <c r="N9" s="7" t="s">
        <v>119</v>
      </c>
      <c r="O9" s="7" t="s">
        <v>198</v>
      </c>
    </row>
    <row r="10" spans="1:15" ht="165" x14ac:dyDescent="0.2">
      <c r="A10" s="2" t="s">
        <v>103</v>
      </c>
      <c r="B10" s="3" t="s">
        <v>117</v>
      </c>
      <c r="C10" s="3" t="s">
        <v>264</v>
      </c>
      <c r="D10" s="3" t="s">
        <v>499</v>
      </c>
      <c r="E10" s="4">
        <v>6</v>
      </c>
      <c r="F10" s="5">
        <v>6716.6</v>
      </c>
      <c r="G10" s="11">
        <f t="shared" si="1"/>
        <v>805.99199999999996</v>
      </c>
      <c r="H10" s="10">
        <f t="shared" si="2"/>
        <v>1208.9880000000001</v>
      </c>
      <c r="I10" s="10">
        <f t="shared" si="3"/>
        <v>8731.58</v>
      </c>
      <c r="J10" s="10">
        <f t="shared" si="0"/>
        <v>9604.7380000000012</v>
      </c>
      <c r="K10" s="6"/>
      <c r="L10" s="3" t="s">
        <v>118</v>
      </c>
      <c r="M10" s="6" t="s">
        <v>500</v>
      </c>
      <c r="N10" s="7" t="s">
        <v>142</v>
      </c>
      <c r="O10" s="7" t="s">
        <v>198</v>
      </c>
    </row>
    <row r="11" spans="1:15" ht="165" x14ac:dyDescent="0.2">
      <c r="A11" s="2" t="s">
        <v>103</v>
      </c>
      <c r="B11" s="3" t="s">
        <v>117</v>
      </c>
      <c r="C11" s="3" t="s">
        <v>267</v>
      </c>
      <c r="D11" s="3" t="s">
        <v>499</v>
      </c>
      <c r="E11" s="4">
        <v>1</v>
      </c>
      <c r="F11" s="5">
        <v>7050</v>
      </c>
      <c r="G11" s="11">
        <f t="shared" si="1"/>
        <v>846</v>
      </c>
      <c r="H11" s="10">
        <f t="shared" si="2"/>
        <v>1269</v>
      </c>
      <c r="I11" s="10">
        <f t="shared" si="3"/>
        <v>9165</v>
      </c>
      <c r="J11" s="10">
        <f t="shared" si="0"/>
        <v>10081.5</v>
      </c>
      <c r="K11" s="6"/>
      <c r="L11" s="3" t="s">
        <v>118</v>
      </c>
      <c r="M11" s="6" t="s">
        <v>500</v>
      </c>
      <c r="N11" s="7" t="s">
        <v>144</v>
      </c>
      <c r="O11" s="7" t="s">
        <v>198</v>
      </c>
    </row>
    <row r="12" spans="1:15" ht="92.25" customHeight="1" x14ac:dyDescent="0.2">
      <c r="A12" s="2" t="s">
        <v>103</v>
      </c>
      <c r="B12" s="3" t="s">
        <v>117</v>
      </c>
      <c r="C12" s="3" t="s">
        <v>502</v>
      </c>
      <c r="D12" s="3" t="s">
        <v>499</v>
      </c>
      <c r="E12" s="4">
        <v>6</v>
      </c>
      <c r="F12" s="5">
        <v>8830.11</v>
      </c>
      <c r="G12" s="11">
        <f t="shared" si="1"/>
        <v>1059.6132</v>
      </c>
      <c r="H12" s="10">
        <f t="shared" si="2"/>
        <v>1589.4198000000001</v>
      </c>
      <c r="I12" s="10">
        <f t="shared" si="3"/>
        <v>11479.143</v>
      </c>
      <c r="J12" s="10">
        <f t="shared" si="0"/>
        <v>12627.0573</v>
      </c>
      <c r="K12" s="6"/>
      <c r="L12" s="3" t="s">
        <v>118</v>
      </c>
      <c r="M12" s="6" t="s">
        <v>500</v>
      </c>
      <c r="N12" s="7" t="s">
        <v>120</v>
      </c>
      <c r="O12" s="7" t="s">
        <v>198</v>
      </c>
    </row>
    <row r="13" spans="1:15" ht="90" customHeight="1" x14ac:dyDescent="0.2">
      <c r="A13" s="2" t="s">
        <v>103</v>
      </c>
      <c r="B13" s="3" t="s">
        <v>117</v>
      </c>
      <c r="C13" s="3" t="s">
        <v>501</v>
      </c>
      <c r="D13" s="3" t="s">
        <v>499</v>
      </c>
      <c r="E13" s="4">
        <v>6</v>
      </c>
      <c r="F13" s="5">
        <v>11037.51</v>
      </c>
      <c r="G13" s="11">
        <f t="shared" si="1"/>
        <v>1324.5011999999999</v>
      </c>
      <c r="H13" s="10">
        <f t="shared" si="2"/>
        <v>1986.7518</v>
      </c>
      <c r="I13" s="10">
        <f t="shared" si="3"/>
        <v>14348.763000000001</v>
      </c>
      <c r="J13" s="10">
        <f t="shared" si="0"/>
        <v>15783.639300000003</v>
      </c>
      <c r="K13" s="6"/>
      <c r="L13" s="3" t="s">
        <v>118</v>
      </c>
      <c r="M13" s="6" t="s">
        <v>500</v>
      </c>
      <c r="N13" s="7" t="s">
        <v>121</v>
      </c>
      <c r="O13" s="7" t="s">
        <v>198</v>
      </c>
    </row>
    <row r="14" spans="1:15" ht="75.75" customHeight="1" x14ac:dyDescent="0.2">
      <c r="A14" s="2" t="s">
        <v>103</v>
      </c>
      <c r="B14" s="3" t="s">
        <v>117</v>
      </c>
      <c r="C14" s="3" t="s">
        <v>265</v>
      </c>
      <c r="D14" s="3" t="s">
        <v>499</v>
      </c>
      <c r="E14" s="4">
        <v>1</v>
      </c>
      <c r="F14" s="5">
        <v>11343.91</v>
      </c>
      <c r="G14" s="11">
        <f t="shared" si="1"/>
        <v>1361.2692</v>
      </c>
      <c r="H14" s="10">
        <f t="shared" si="2"/>
        <v>2041.9037999999998</v>
      </c>
      <c r="I14" s="10">
        <f t="shared" si="3"/>
        <v>14747.083000000001</v>
      </c>
      <c r="J14" s="10">
        <f t="shared" si="0"/>
        <v>16221.791300000003</v>
      </c>
      <c r="K14" s="6"/>
      <c r="L14" s="3" t="s">
        <v>118</v>
      </c>
      <c r="M14" s="6" t="s">
        <v>500</v>
      </c>
      <c r="N14" s="7" t="s">
        <v>146</v>
      </c>
      <c r="O14" s="7" t="s">
        <v>198</v>
      </c>
    </row>
    <row r="15" spans="1:15" ht="165" x14ac:dyDescent="0.2">
      <c r="A15" s="2" t="s">
        <v>103</v>
      </c>
      <c r="B15" s="3" t="s">
        <v>117</v>
      </c>
      <c r="C15" s="3" t="s">
        <v>263</v>
      </c>
      <c r="D15" s="3" t="s">
        <v>499</v>
      </c>
      <c r="E15" s="4">
        <v>1</v>
      </c>
      <c r="F15" s="5">
        <v>12604.71</v>
      </c>
      <c r="G15" s="11">
        <f t="shared" si="1"/>
        <v>1512.5651999999998</v>
      </c>
      <c r="H15" s="10">
        <f t="shared" si="2"/>
        <v>2268.8477999999996</v>
      </c>
      <c r="I15" s="10">
        <f t="shared" si="3"/>
        <v>16386.123</v>
      </c>
      <c r="J15" s="10">
        <f t="shared" si="0"/>
        <v>18024.7353</v>
      </c>
      <c r="K15" s="6"/>
      <c r="L15" s="3" t="s">
        <v>118</v>
      </c>
      <c r="M15" s="6" t="s">
        <v>500</v>
      </c>
      <c r="N15" s="7" t="s">
        <v>148</v>
      </c>
      <c r="O15" s="7" t="s">
        <v>198</v>
      </c>
    </row>
    <row r="16" spans="1:15" ht="150" x14ac:dyDescent="0.2">
      <c r="A16" s="2" t="s">
        <v>103</v>
      </c>
      <c r="B16" s="3" t="s">
        <v>117</v>
      </c>
      <c r="C16" s="3" t="s">
        <v>266</v>
      </c>
      <c r="D16" s="3" t="s">
        <v>499</v>
      </c>
      <c r="E16" s="4">
        <v>6</v>
      </c>
      <c r="F16" s="5">
        <v>17923.38</v>
      </c>
      <c r="G16" s="11">
        <f t="shared" si="1"/>
        <v>2150.8056000000001</v>
      </c>
      <c r="H16" s="10">
        <f t="shared" si="2"/>
        <v>3226.2084</v>
      </c>
      <c r="I16" s="10">
        <f t="shared" si="3"/>
        <v>23300.394</v>
      </c>
      <c r="J16" s="10">
        <f t="shared" si="0"/>
        <v>25630.433400000002</v>
      </c>
      <c r="K16" s="6"/>
      <c r="L16" s="3" t="s">
        <v>118</v>
      </c>
      <c r="M16" s="6" t="s">
        <v>500</v>
      </c>
      <c r="N16" s="7" t="s">
        <v>143</v>
      </c>
      <c r="O16" s="7" t="s">
        <v>198</v>
      </c>
    </row>
    <row r="17" spans="1:15" ht="165" x14ac:dyDescent="0.2">
      <c r="A17" s="2" t="s">
        <v>103</v>
      </c>
      <c r="B17" s="3" t="s">
        <v>117</v>
      </c>
      <c r="C17" s="3" t="s">
        <v>268</v>
      </c>
      <c r="D17" s="3" t="s">
        <v>499</v>
      </c>
      <c r="E17" s="4">
        <v>6</v>
      </c>
      <c r="F17" s="5">
        <v>42300</v>
      </c>
      <c r="G17" s="11">
        <f t="shared" si="1"/>
        <v>5076</v>
      </c>
      <c r="H17" s="10">
        <f t="shared" si="2"/>
        <v>7614</v>
      </c>
      <c r="I17" s="10">
        <f t="shared" si="3"/>
        <v>54990</v>
      </c>
      <c r="J17" s="10">
        <f t="shared" si="0"/>
        <v>60489.000000000007</v>
      </c>
      <c r="K17" s="6"/>
      <c r="L17" s="3" t="s">
        <v>118</v>
      </c>
      <c r="M17" s="6" t="s">
        <v>500</v>
      </c>
      <c r="N17" s="7" t="s">
        <v>145</v>
      </c>
      <c r="O17" s="7" t="s">
        <v>198</v>
      </c>
    </row>
    <row r="18" spans="1:15" ht="165" x14ac:dyDescent="0.2">
      <c r="A18" s="2" t="s">
        <v>103</v>
      </c>
      <c r="B18" s="3" t="s">
        <v>117</v>
      </c>
      <c r="C18" s="3" t="s">
        <v>269</v>
      </c>
      <c r="D18" s="3" t="s">
        <v>499</v>
      </c>
      <c r="E18" s="4">
        <v>6</v>
      </c>
      <c r="F18" s="5">
        <v>68132.929999999993</v>
      </c>
      <c r="G18" s="11">
        <f t="shared" si="1"/>
        <v>8175.9515999999985</v>
      </c>
      <c r="H18" s="10">
        <f t="shared" si="2"/>
        <v>12263.927399999999</v>
      </c>
      <c r="I18" s="10">
        <f t="shared" si="3"/>
        <v>88572.808999999994</v>
      </c>
      <c r="J18" s="10">
        <f t="shared" si="0"/>
        <v>97430.089900000006</v>
      </c>
      <c r="K18" s="6"/>
      <c r="L18" s="3" t="s">
        <v>118</v>
      </c>
      <c r="M18" s="6" t="s">
        <v>500</v>
      </c>
      <c r="N18" s="7" t="s">
        <v>147</v>
      </c>
      <c r="O18" s="7" t="s">
        <v>198</v>
      </c>
    </row>
    <row r="19" spans="1:15" ht="165" x14ac:dyDescent="0.2">
      <c r="A19" s="2" t="s">
        <v>103</v>
      </c>
      <c r="B19" s="3" t="s">
        <v>117</v>
      </c>
      <c r="C19" s="3" t="s">
        <v>270</v>
      </c>
      <c r="D19" s="3" t="s">
        <v>499</v>
      </c>
      <c r="E19" s="4">
        <v>6</v>
      </c>
      <c r="F19" s="5">
        <v>75629.06</v>
      </c>
      <c r="G19" s="11">
        <f t="shared" si="1"/>
        <v>9075.4871999999996</v>
      </c>
      <c r="H19" s="10">
        <f t="shared" si="2"/>
        <v>13613.230799999999</v>
      </c>
      <c r="I19" s="10">
        <f t="shared" si="3"/>
        <v>98317.778000000006</v>
      </c>
      <c r="J19" s="10">
        <f t="shared" si="0"/>
        <v>108149.55580000002</v>
      </c>
      <c r="K19" s="6"/>
      <c r="L19" s="3" t="s">
        <v>118</v>
      </c>
      <c r="M19" s="6" t="s">
        <v>500</v>
      </c>
      <c r="N19" s="7" t="s">
        <v>149</v>
      </c>
      <c r="O19" s="7" t="s">
        <v>198</v>
      </c>
    </row>
    <row r="20" spans="1:15" ht="150" x14ac:dyDescent="0.2">
      <c r="A20" s="2" t="s">
        <v>24</v>
      </c>
      <c r="B20" s="3" t="s">
        <v>25</v>
      </c>
      <c r="C20" s="3" t="s">
        <v>492</v>
      </c>
      <c r="D20" s="3" t="s">
        <v>316</v>
      </c>
      <c r="E20" s="4">
        <v>10</v>
      </c>
      <c r="F20" s="5">
        <v>66.47</v>
      </c>
      <c r="G20" s="11">
        <f>F20*0.15</f>
        <v>9.9704999999999995</v>
      </c>
      <c r="H20" s="10">
        <f>F20*0.25</f>
        <v>16.6175</v>
      </c>
      <c r="I20" s="10">
        <f>F20+(F20*0.15)+(F20*0.25)</f>
        <v>93.057999999999993</v>
      </c>
      <c r="J20" s="10">
        <f t="shared" si="0"/>
        <v>102.3638</v>
      </c>
      <c r="K20" s="6"/>
      <c r="L20" s="3" t="s">
        <v>139</v>
      </c>
      <c r="M20" s="6" t="s">
        <v>493</v>
      </c>
      <c r="N20" s="7" t="s">
        <v>140</v>
      </c>
      <c r="O20" s="7" t="s">
        <v>176</v>
      </c>
    </row>
    <row r="21" spans="1:15" ht="90" x14ac:dyDescent="0.2">
      <c r="A21" s="2" t="s">
        <v>30</v>
      </c>
      <c r="B21" s="3" t="s">
        <v>326</v>
      </c>
      <c r="C21" s="3" t="s">
        <v>334</v>
      </c>
      <c r="D21" s="3" t="s">
        <v>328</v>
      </c>
      <c r="E21" s="4">
        <v>30</v>
      </c>
      <c r="F21" s="5">
        <v>20733.3</v>
      </c>
      <c r="G21" s="11">
        <f>F21*0.12</f>
        <v>2487.9959999999996</v>
      </c>
      <c r="H21" s="10">
        <f>F21*0.18</f>
        <v>3731.9939999999997</v>
      </c>
      <c r="I21" s="10">
        <f>F21+(F21*0.12)+(F21*0.18)</f>
        <v>26953.289999999997</v>
      </c>
      <c r="J21" s="10">
        <f t="shared" si="0"/>
        <v>29648.618999999999</v>
      </c>
      <c r="K21" s="6"/>
      <c r="L21" s="3" t="s">
        <v>329</v>
      </c>
      <c r="M21" s="6" t="s">
        <v>330</v>
      </c>
      <c r="N21" s="7" t="s">
        <v>335</v>
      </c>
      <c r="O21" s="7" t="s">
        <v>199</v>
      </c>
    </row>
    <row r="22" spans="1:15" ht="90" x14ac:dyDescent="0.2">
      <c r="A22" s="2" t="s">
        <v>30</v>
      </c>
      <c r="B22" s="3" t="s">
        <v>326</v>
      </c>
      <c r="C22" s="3" t="s">
        <v>327</v>
      </c>
      <c r="D22" s="3" t="s">
        <v>328</v>
      </c>
      <c r="E22" s="4">
        <v>60</v>
      </c>
      <c r="F22" s="5">
        <v>41466.379999999997</v>
      </c>
      <c r="G22" s="11">
        <f>F22*0.12</f>
        <v>4975.9655999999995</v>
      </c>
      <c r="H22" s="10">
        <f>F22*0.18</f>
        <v>7463.9483999999993</v>
      </c>
      <c r="I22" s="10">
        <f>F22+(F22*0.12)+(F22*0.18)</f>
        <v>53906.294000000002</v>
      </c>
      <c r="J22" s="10">
        <f t="shared" si="0"/>
        <v>59296.923400000007</v>
      </c>
      <c r="K22" s="6"/>
      <c r="L22" s="3" t="s">
        <v>329</v>
      </c>
      <c r="M22" s="6" t="s">
        <v>330</v>
      </c>
      <c r="N22" s="7" t="s">
        <v>331</v>
      </c>
      <c r="O22" s="7" t="s">
        <v>199</v>
      </c>
    </row>
    <row r="23" spans="1:15" ht="90" x14ac:dyDescent="0.2">
      <c r="A23" s="2" t="s">
        <v>30</v>
      </c>
      <c r="B23" s="3" t="s">
        <v>326</v>
      </c>
      <c r="C23" s="3" t="s">
        <v>332</v>
      </c>
      <c r="D23" s="3" t="s">
        <v>328</v>
      </c>
      <c r="E23" s="4">
        <v>90</v>
      </c>
      <c r="F23" s="5">
        <v>62199.9</v>
      </c>
      <c r="G23" s="11">
        <f>F23*0.12</f>
        <v>7463.9880000000003</v>
      </c>
      <c r="H23" s="10">
        <f>F23*0.18</f>
        <v>11195.982</v>
      </c>
      <c r="I23" s="10">
        <f>F23+(F23*0.12)+(F23*0.18)</f>
        <v>80859.87000000001</v>
      </c>
      <c r="J23" s="10">
        <f t="shared" si="0"/>
        <v>88945.857000000018</v>
      </c>
      <c r="K23" s="6"/>
      <c r="L23" s="3" t="s">
        <v>329</v>
      </c>
      <c r="M23" s="6" t="s">
        <v>330</v>
      </c>
      <c r="N23" s="7" t="s">
        <v>333</v>
      </c>
      <c r="O23" s="7" t="s">
        <v>199</v>
      </c>
    </row>
    <row r="24" spans="1:15" ht="105" x14ac:dyDescent="0.2">
      <c r="A24" s="2" t="s">
        <v>32</v>
      </c>
      <c r="B24" s="3" t="s">
        <v>33</v>
      </c>
      <c r="C24" s="3" t="s">
        <v>436</v>
      </c>
      <c r="D24" s="3" t="s">
        <v>314</v>
      </c>
      <c r="E24" s="4">
        <v>1</v>
      </c>
      <c r="F24" s="5">
        <v>2164.8000000000002</v>
      </c>
      <c r="G24" s="11">
        <f>F24*0.12</f>
        <v>259.77600000000001</v>
      </c>
      <c r="H24" s="10">
        <f>F24*0.18</f>
        <v>389.66400000000004</v>
      </c>
      <c r="I24" s="10">
        <f>F24+(F24*0.12)+(F24*0.18)</f>
        <v>2814.2400000000002</v>
      </c>
      <c r="J24" s="10">
        <f t="shared" si="0"/>
        <v>3095.6640000000007</v>
      </c>
      <c r="K24" s="6"/>
      <c r="L24" s="3" t="s">
        <v>34</v>
      </c>
      <c r="M24" s="6" t="s">
        <v>435</v>
      </c>
      <c r="N24" s="7" t="s">
        <v>35</v>
      </c>
      <c r="O24" s="7"/>
    </row>
    <row r="25" spans="1:15" ht="105" x14ac:dyDescent="0.2">
      <c r="A25" s="2" t="s">
        <v>32</v>
      </c>
      <c r="B25" s="3" t="s">
        <v>33</v>
      </c>
      <c r="C25" s="3" t="s">
        <v>434</v>
      </c>
      <c r="D25" s="3" t="s">
        <v>314</v>
      </c>
      <c r="E25" s="4">
        <v>1</v>
      </c>
      <c r="F25" s="5">
        <v>8662.5</v>
      </c>
      <c r="G25" s="11">
        <f>F25*0.12</f>
        <v>1039.5</v>
      </c>
      <c r="H25" s="10">
        <f>F25*0.18</f>
        <v>1559.25</v>
      </c>
      <c r="I25" s="10">
        <f>F25+(F25*0.12)+(F25*0.18)</f>
        <v>11261.25</v>
      </c>
      <c r="J25" s="10">
        <f t="shared" si="0"/>
        <v>12387.375000000002</v>
      </c>
      <c r="K25" s="6"/>
      <c r="L25" s="3" t="s">
        <v>34</v>
      </c>
      <c r="M25" s="6" t="s">
        <v>435</v>
      </c>
      <c r="N25" s="7" t="s">
        <v>36</v>
      </c>
      <c r="O25" s="7"/>
    </row>
    <row r="26" spans="1:15" ht="60" x14ac:dyDescent="0.2">
      <c r="A26" s="2" t="s">
        <v>55</v>
      </c>
      <c r="B26" s="3" t="s">
        <v>53</v>
      </c>
      <c r="C26" s="3" t="s">
        <v>395</v>
      </c>
      <c r="D26" s="3" t="s">
        <v>115</v>
      </c>
      <c r="E26" s="4">
        <v>10</v>
      </c>
      <c r="F26" s="5">
        <v>210.61</v>
      </c>
      <c r="G26" s="11">
        <f>F26*0.15</f>
        <v>31.5915</v>
      </c>
      <c r="H26" s="10">
        <f>F26*0.25</f>
        <v>52.652500000000003</v>
      </c>
      <c r="I26" s="10">
        <f>F26+(F26*0.15)+(F26*0.25)</f>
        <v>294.85400000000004</v>
      </c>
      <c r="J26" s="10">
        <f t="shared" si="0"/>
        <v>324.33940000000007</v>
      </c>
      <c r="K26" s="6"/>
      <c r="L26" s="3" t="s">
        <v>54</v>
      </c>
      <c r="M26" s="6" t="s">
        <v>396</v>
      </c>
      <c r="N26" s="7" t="s">
        <v>397</v>
      </c>
      <c r="O26" s="7" t="s">
        <v>170</v>
      </c>
    </row>
    <row r="27" spans="1:15" ht="60" x14ac:dyDescent="0.2">
      <c r="A27" s="2" t="s">
        <v>55</v>
      </c>
      <c r="B27" s="3" t="s">
        <v>53</v>
      </c>
      <c r="C27" s="3" t="s">
        <v>400</v>
      </c>
      <c r="D27" s="3" t="s">
        <v>115</v>
      </c>
      <c r="E27" s="4">
        <v>10</v>
      </c>
      <c r="F27" s="5">
        <v>305.01</v>
      </c>
      <c r="G27" s="11">
        <f>F27*0.15</f>
        <v>45.7515</v>
      </c>
      <c r="H27" s="10">
        <f>F27*0.25</f>
        <v>76.252499999999998</v>
      </c>
      <c r="I27" s="10">
        <f>F27+(F27*0.15)+(F27*0.25)</f>
        <v>427.01400000000001</v>
      </c>
      <c r="J27" s="10">
        <f t="shared" si="0"/>
        <v>469.71540000000005</v>
      </c>
      <c r="K27" s="6"/>
      <c r="L27" s="3" t="s">
        <v>54</v>
      </c>
      <c r="M27" s="6" t="s">
        <v>396</v>
      </c>
      <c r="N27" s="7" t="s">
        <v>401</v>
      </c>
      <c r="O27" s="7" t="s">
        <v>170</v>
      </c>
    </row>
    <row r="28" spans="1:15" ht="60" x14ac:dyDescent="0.2">
      <c r="A28" s="2" t="s">
        <v>55</v>
      </c>
      <c r="B28" s="3" t="s">
        <v>53</v>
      </c>
      <c r="C28" s="3" t="s">
        <v>402</v>
      </c>
      <c r="D28" s="3" t="s">
        <v>115</v>
      </c>
      <c r="E28" s="4">
        <v>10</v>
      </c>
      <c r="F28" s="5">
        <v>434.29</v>
      </c>
      <c r="G28" s="11">
        <f>F28*0.15</f>
        <v>65.143500000000003</v>
      </c>
      <c r="H28" s="10">
        <f>F28*0.25</f>
        <v>108.57250000000001</v>
      </c>
      <c r="I28" s="10">
        <f>F28+(F28*0.15)+(F28*0.25)</f>
        <v>608.00600000000009</v>
      </c>
      <c r="J28" s="10">
        <f t="shared" si="0"/>
        <v>668.80660000000012</v>
      </c>
      <c r="K28" s="6"/>
      <c r="L28" s="3" t="s">
        <v>54</v>
      </c>
      <c r="M28" s="6" t="s">
        <v>396</v>
      </c>
      <c r="N28" s="7" t="s">
        <v>403</v>
      </c>
      <c r="O28" s="7" t="s">
        <v>170</v>
      </c>
    </row>
    <row r="29" spans="1:15" ht="60" x14ac:dyDescent="0.2">
      <c r="A29" s="2" t="s">
        <v>55</v>
      </c>
      <c r="B29" s="3" t="s">
        <v>53</v>
      </c>
      <c r="C29" s="3" t="s">
        <v>398</v>
      </c>
      <c r="D29" s="3" t="s">
        <v>115</v>
      </c>
      <c r="E29" s="4">
        <v>10</v>
      </c>
      <c r="F29" s="5">
        <v>780.01</v>
      </c>
      <c r="G29" s="11">
        <f>F29*0.12</f>
        <v>93.601199999999992</v>
      </c>
      <c r="H29" s="10">
        <f>F29*0.18</f>
        <v>140.40179999999998</v>
      </c>
      <c r="I29" s="10">
        <f>F29+(F29*0.12)+(F29*0.18)</f>
        <v>1014.0129999999999</v>
      </c>
      <c r="J29" s="10">
        <f t="shared" si="0"/>
        <v>1115.4142999999999</v>
      </c>
      <c r="K29" s="6"/>
      <c r="L29" s="3" t="s">
        <v>54</v>
      </c>
      <c r="M29" s="6" t="s">
        <v>396</v>
      </c>
      <c r="N29" s="7" t="s">
        <v>399</v>
      </c>
      <c r="O29" s="7" t="s">
        <v>170</v>
      </c>
    </row>
    <row r="30" spans="1:15" ht="120" x14ac:dyDescent="0.2">
      <c r="A30" s="2" t="s">
        <v>37</v>
      </c>
      <c r="B30" s="3" t="s">
        <v>38</v>
      </c>
      <c r="C30" s="3" t="s">
        <v>488</v>
      </c>
      <c r="D30" s="3" t="s">
        <v>486</v>
      </c>
      <c r="E30" s="4">
        <v>10</v>
      </c>
      <c r="F30" s="5">
        <v>24.89</v>
      </c>
      <c r="G30" s="9">
        <f>F30*0.18</f>
        <v>4.4802</v>
      </c>
      <c r="H30" s="10">
        <f>F30*0.31</f>
        <v>7.7159000000000004</v>
      </c>
      <c r="I30" s="10">
        <f>F30+(F30*0.18)+(F30*0.31)</f>
        <v>37.086100000000002</v>
      </c>
      <c r="J30" s="10">
        <f t="shared" si="0"/>
        <v>40.794710000000002</v>
      </c>
      <c r="K30" s="6"/>
      <c r="L30" s="3" t="s">
        <v>39</v>
      </c>
      <c r="M30" s="6" t="s">
        <v>487</v>
      </c>
      <c r="N30" s="7" t="s">
        <v>133</v>
      </c>
      <c r="O30" s="7" t="s">
        <v>161</v>
      </c>
    </row>
    <row r="31" spans="1:15" ht="120" x14ac:dyDescent="0.2">
      <c r="A31" s="2" t="s">
        <v>37</v>
      </c>
      <c r="B31" s="3" t="s">
        <v>38</v>
      </c>
      <c r="C31" s="3" t="s">
        <v>272</v>
      </c>
      <c r="D31" s="3" t="s">
        <v>486</v>
      </c>
      <c r="E31" s="4">
        <v>10</v>
      </c>
      <c r="F31" s="5">
        <v>26.22</v>
      </c>
      <c r="G31" s="9">
        <f>F31*0.18</f>
        <v>4.7195999999999998</v>
      </c>
      <c r="H31" s="10">
        <f>F31*0.31</f>
        <v>8.1281999999999996</v>
      </c>
      <c r="I31" s="10">
        <f>F31+(F31*0.18)+(F31*0.31)</f>
        <v>39.067799999999998</v>
      </c>
      <c r="J31" s="10">
        <f t="shared" si="0"/>
        <v>42.974580000000003</v>
      </c>
      <c r="K31" s="6"/>
      <c r="L31" s="3" t="s">
        <v>39</v>
      </c>
      <c r="M31" s="6" t="s">
        <v>487</v>
      </c>
      <c r="N31" s="7" t="s">
        <v>109</v>
      </c>
      <c r="O31" s="7" t="s">
        <v>161</v>
      </c>
    </row>
    <row r="32" spans="1:15" ht="135" x14ac:dyDescent="0.2">
      <c r="A32" s="2" t="s">
        <v>31</v>
      </c>
      <c r="B32" s="3" t="s">
        <v>31</v>
      </c>
      <c r="C32" s="3" t="s">
        <v>459</v>
      </c>
      <c r="D32" s="3" t="s">
        <v>262</v>
      </c>
      <c r="E32" s="4">
        <v>40</v>
      </c>
      <c r="F32" s="5">
        <v>44000</v>
      </c>
      <c r="G32" s="11">
        <f>F32*0.12</f>
        <v>5280</v>
      </c>
      <c r="H32" s="10">
        <f>F32*0.18</f>
        <v>7920</v>
      </c>
      <c r="I32" s="10">
        <f>F32+(F32*0.12)+(F32*0.18)</f>
        <v>57200</v>
      </c>
      <c r="J32" s="10">
        <f t="shared" si="0"/>
        <v>62920.000000000007</v>
      </c>
      <c r="K32" s="6"/>
      <c r="L32" s="3" t="s">
        <v>323</v>
      </c>
      <c r="M32" s="6" t="s">
        <v>460</v>
      </c>
      <c r="N32" s="7" t="s">
        <v>461</v>
      </c>
      <c r="O32" s="7" t="s">
        <v>203</v>
      </c>
    </row>
    <row r="33" spans="1:15" ht="135" x14ac:dyDescent="0.2">
      <c r="A33" s="2" t="s">
        <v>40</v>
      </c>
      <c r="B33" s="3" t="s">
        <v>40</v>
      </c>
      <c r="C33" s="3" t="s">
        <v>456</v>
      </c>
      <c r="D33" s="3" t="s">
        <v>261</v>
      </c>
      <c r="E33" s="4">
        <v>10</v>
      </c>
      <c r="F33" s="5">
        <v>27.54</v>
      </c>
      <c r="G33" s="9">
        <f>F33*0.18</f>
        <v>4.9571999999999994</v>
      </c>
      <c r="H33" s="10">
        <f>F33*0.31</f>
        <v>8.5373999999999999</v>
      </c>
      <c r="I33" s="10">
        <f>F33+(F33*0.18)+(F33*0.31)</f>
        <v>41.034599999999998</v>
      </c>
      <c r="J33" s="10">
        <f t="shared" si="0"/>
        <v>45.138060000000003</v>
      </c>
      <c r="K33" s="6"/>
      <c r="L33" s="3" t="s">
        <v>41</v>
      </c>
      <c r="M33" s="6" t="s">
        <v>455</v>
      </c>
      <c r="N33" s="7" t="s">
        <v>42</v>
      </c>
      <c r="O33" s="7" t="s">
        <v>195</v>
      </c>
    </row>
    <row r="34" spans="1:15" ht="135" x14ac:dyDescent="0.2">
      <c r="A34" s="2" t="s">
        <v>40</v>
      </c>
      <c r="B34" s="3" t="s">
        <v>40</v>
      </c>
      <c r="C34" s="3" t="s">
        <v>287</v>
      </c>
      <c r="D34" s="3" t="s">
        <v>261</v>
      </c>
      <c r="E34" s="4">
        <v>10</v>
      </c>
      <c r="F34" s="5">
        <v>28.33</v>
      </c>
      <c r="G34" s="9">
        <f>F34*0.18</f>
        <v>5.0993999999999993</v>
      </c>
      <c r="H34" s="10">
        <f>F34*0.31</f>
        <v>8.7822999999999993</v>
      </c>
      <c r="I34" s="10">
        <f>F34+(F34*0.18)+(F34*0.31)</f>
        <v>42.2117</v>
      </c>
      <c r="J34" s="10">
        <f t="shared" si="0"/>
        <v>46.432870000000001</v>
      </c>
      <c r="K34" s="6"/>
      <c r="L34" s="3" t="s">
        <v>41</v>
      </c>
      <c r="M34" s="6" t="s">
        <v>455</v>
      </c>
      <c r="N34" s="7" t="s">
        <v>288</v>
      </c>
      <c r="O34" s="7" t="s">
        <v>195</v>
      </c>
    </row>
    <row r="35" spans="1:15" ht="120" x14ac:dyDescent="0.2">
      <c r="A35" s="2" t="s">
        <v>43</v>
      </c>
      <c r="B35" s="3" t="s">
        <v>44</v>
      </c>
      <c r="C35" s="3" t="s">
        <v>214</v>
      </c>
      <c r="D35" s="3" t="s">
        <v>469</v>
      </c>
      <c r="E35" s="4">
        <v>10</v>
      </c>
      <c r="F35" s="5">
        <v>44.53</v>
      </c>
      <c r="G35" s="9">
        <f>F35*0.18</f>
        <v>8.0153999999999996</v>
      </c>
      <c r="H35" s="10">
        <f>F35*0.31</f>
        <v>13.8043</v>
      </c>
      <c r="I35" s="10">
        <f>F35+(F35*0.18)+(F35*0.31)</f>
        <v>66.349699999999999</v>
      </c>
      <c r="J35" s="10">
        <f t="shared" si="0"/>
        <v>72.984670000000008</v>
      </c>
      <c r="K35" s="6"/>
      <c r="L35" s="3" t="s">
        <v>50</v>
      </c>
      <c r="M35" s="6" t="s">
        <v>480</v>
      </c>
      <c r="N35" s="7" t="s">
        <v>110</v>
      </c>
      <c r="O35" s="7" t="s">
        <v>158</v>
      </c>
    </row>
    <row r="36" spans="1:15" ht="75" x14ac:dyDescent="0.2">
      <c r="A36" s="2" t="s">
        <v>86</v>
      </c>
      <c r="B36" s="3" t="s">
        <v>87</v>
      </c>
      <c r="C36" s="3" t="s">
        <v>467</v>
      </c>
      <c r="D36" s="3" t="s">
        <v>465</v>
      </c>
      <c r="E36" s="4">
        <v>1</v>
      </c>
      <c r="F36" s="5">
        <v>2280.61</v>
      </c>
      <c r="G36" s="11">
        <f>F36*0.12</f>
        <v>273.67320000000001</v>
      </c>
      <c r="H36" s="10">
        <f>F36*0.18</f>
        <v>410.50979999999998</v>
      </c>
      <c r="I36" s="10">
        <f>F36+(F36*0.12)+(F36*0.18)</f>
        <v>2964.7930000000001</v>
      </c>
      <c r="J36" s="10">
        <f t="shared" ref="J36:J67" si="4">I36*1.1</f>
        <v>3261.2723000000005</v>
      </c>
      <c r="K36" s="6"/>
      <c r="L36" s="3" t="s">
        <v>88</v>
      </c>
      <c r="M36" s="6" t="s">
        <v>466</v>
      </c>
      <c r="N36" s="7" t="s">
        <v>89</v>
      </c>
      <c r="O36" s="7" t="s">
        <v>174</v>
      </c>
    </row>
    <row r="37" spans="1:15" ht="75" x14ac:dyDescent="0.2">
      <c r="A37" s="2" t="s">
        <v>86</v>
      </c>
      <c r="B37" s="3" t="s">
        <v>87</v>
      </c>
      <c r="C37" s="3" t="s">
        <v>464</v>
      </c>
      <c r="D37" s="3" t="s">
        <v>465</v>
      </c>
      <c r="E37" s="4">
        <v>1</v>
      </c>
      <c r="F37" s="5">
        <v>3657.73</v>
      </c>
      <c r="G37" s="11">
        <f>F37*0.12</f>
        <v>438.92759999999998</v>
      </c>
      <c r="H37" s="10">
        <f>F37*0.18</f>
        <v>658.39139999999998</v>
      </c>
      <c r="I37" s="10">
        <f>F37+(F37*0.12)+(F37*0.18)</f>
        <v>4755.0490000000009</v>
      </c>
      <c r="J37" s="10">
        <f t="shared" si="4"/>
        <v>5230.5539000000017</v>
      </c>
      <c r="K37" s="6"/>
      <c r="L37" s="3" t="s">
        <v>88</v>
      </c>
      <c r="M37" s="6" t="s">
        <v>466</v>
      </c>
      <c r="N37" s="7" t="s">
        <v>90</v>
      </c>
      <c r="O37" s="7" t="s">
        <v>174</v>
      </c>
    </row>
    <row r="38" spans="1:15" ht="120" x14ac:dyDescent="0.2">
      <c r="A38" s="2" t="s">
        <v>29</v>
      </c>
      <c r="B38" s="3" t="s">
        <v>188</v>
      </c>
      <c r="C38" s="3" t="s">
        <v>444</v>
      </c>
      <c r="D38" s="3" t="s">
        <v>12</v>
      </c>
      <c r="E38" s="4">
        <v>1</v>
      </c>
      <c r="F38" s="5">
        <v>171.42</v>
      </c>
      <c r="G38" s="11">
        <f>F38*0.15</f>
        <v>25.712999999999997</v>
      </c>
      <c r="H38" s="10">
        <f>F38*0.25</f>
        <v>42.854999999999997</v>
      </c>
      <c r="I38" s="10">
        <f>F38+(F38*0.15)+(F38*0.25)</f>
        <v>239.98799999999997</v>
      </c>
      <c r="J38" s="10">
        <f t="shared" si="4"/>
        <v>263.98680000000002</v>
      </c>
      <c r="K38" s="6"/>
      <c r="L38" s="3" t="s">
        <v>189</v>
      </c>
      <c r="M38" s="6" t="s">
        <v>442</v>
      </c>
      <c r="N38" s="7" t="s">
        <v>445</v>
      </c>
      <c r="O38" s="7" t="s">
        <v>175</v>
      </c>
    </row>
    <row r="39" spans="1:15" ht="120" x14ac:dyDescent="0.2">
      <c r="A39" s="2" t="s">
        <v>29</v>
      </c>
      <c r="B39" s="3" t="s">
        <v>188</v>
      </c>
      <c r="C39" s="3" t="s">
        <v>441</v>
      </c>
      <c r="D39" s="3" t="s">
        <v>12</v>
      </c>
      <c r="E39" s="4">
        <v>5</v>
      </c>
      <c r="F39" s="5">
        <v>785.4</v>
      </c>
      <c r="G39" s="11">
        <f>F39*0.12</f>
        <v>94.24799999999999</v>
      </c>
      <c r="H39" s="10">
        <f>F39*0.18</f>
        <v>141.37199999999999</v>
      </c>
      <c r="I39" s="10">
        <f>F39+(F39*0.12)+(F39*0.18)</f>
        <v>1021.0199999999999</v>
      </c>
      <c r="J39" s="10">
        <f t="shared" si="4"/>
        <v>1123.1219999999998</v>
      </c>
      <c r="K39" s="6"/>
      <c r="L39" s="3" t="s">
        <v>189</v>
      </c>
      <c r="M39" s="6" t="s">
        <v>442</v>
      </c>
      <c r="N39" s="7" t="s">
        <v>443</v>
      </c>
      <c r="O39" s="7" t="s">
        <v>175</v>
      </c>
    </row>
    <row r="40" spans="1:15" ht="165" x14ac:dyDescent="0.2">
      <c r="A40" s="2" t="s">
        <v>52</v>
      </c>
      <c r="B40" s="3" t="s">
        <v>191</v>
      </c>
      <c r="C40" s="3" t="s">
        <v>313</v>
      </c>
      <c r="D40" s="3" t="s">
        <v>316</v>
      </c>
      <c r="E40" s="4">
        <v>10</v>
      </c>
      <c r="F40" s="5">
        <v>67.03</v>
      </c>
      <c r="G40" s="11">
        <f>F40*0.15</f>
        <v>10.054499999999999</v>
      </c>
      <c r="H40" s="10">
        <f>F40*0.25</f>
        <v>16.7575</v>
      </c>
      <c r="I40" s="10">
        <f>F40+(F40*0.15)+(F40*0.25)</f>
        <v>93.842000000000013</v>
      </c>
      <c r="J40" s="10">
        <f t="shared" si="4"/>
        <v>103.22620000000002</v>
      </c>
      <c r="K40" s="6"/>
      <c r="L40" s="3" t="s">
        <v>192</v>
      </c>
      <c r="M40" s="6" t="s">
        <v>427</v>
      </c>
      <c r="N40" s="7" t="s">
        <v>193</v>
      </c>
      <c r="O40" s="7" t="s">
        <v>194</v>
      </c>
    </row>
    <row r="41" spans="1:15" ht="120" x14ac:dyDescent="0.2">
      <c r="A41" s="2" t="s">
        <v>153</v>
      </c>
      <c r="B41" s="3" t="s">
        <v>360</v>
      </c>
      <c r="C41" s="3" t="s">
        <v>368</v>
      </c>
      <c r="D41" s="3" t="s">
        <v>362</v>
      </c>
      <c r="E41" s="4">
        <v>10</v>
      </c>
      <c r="F41" s="5">
        <v>2582.5</v>
      </c>
      <c r="G41" s="11">
        <f>F41*0.12</f>
        <v>309.89999999999998</v>
      </c>
      <c r="H41" s="10">
        <f>F41*0.18</f>
        <v>464.84999999999997</v>
      </c>
      <c r="I41" s="10">
        <f>F41+(F41*0.12)+(F41*0.18)</f>
        <v>3357.25</v>
      </c>
      <c r="J41" s="10">
        <f t="shared" si="4"/>
        <v>3692.9750000000004</v>
      </c>
      <c r="K41" s="6"/>
      <c r="L41" s="3" t="s">
        <v>363</v>
      </c>
      <c r="M41" s="6" t="s">
        <v>364</v>
      </c>
      <c r="N41" s="7" t="s">
        <v>369</v>
      </c>
      <c r="O41" s="7" t="s">
        <v>159</v>
      </c>
    </row>
    <row r="42" spans="1:15" ht="120" x14ac:dyDescent="0.2">
      <c r="A42" s="2" t="s">
        <v>153</v>
      </c>
      <c r="B42" s="3" t="s">
        <v>360</v>
      </c>
      <c r="C42" s="3" t="s">
        <v>372</v>
      </c>
      <c r="D42" s="3" t="s">
        <v>362</v>
      </c>
      <c r="E42" s="4">
        <v>10</v>
      </c>
      <c r="F42" s="5">
        <v>6120</v>
      </c>
      <c r="G42" s="11">
        <f>F42*0.12</f>
        <v>734.4</v>
      </c>
      <c r="H42" s="10">
        <f>F42*0.18</f>
        <v>1101.5999999999999</v>
      </c>
      <c r="I42" s="10">
        <f>F42+(F42*0.12)+(F42*0.18)</f>
        <v>7956</v>
      </c>
      <c r="J42" s="10">
        <f t="shared" si="4"/>
        <v>8751.6</v>
      </c>
      <c r="K42" s="6"/>
      <c r="L42" s="3" t="s">
        <v>363</v>
      </c>
      <c r="M42" s="6" t="s">
        <v>364</v>
      </c>
      <c r="N42" s="7" t="s">
        <v>373</v>
      </c>
      <c r="O42" s="7" t="s">
        <v>159</v>
      </c>
    </row>
    <row r="43" spans="1:15" ht="120" x14ac:dyDescent="0.2">
      <c r="A43" s="2" t="s">
        <v>153</v>
      </c>
      <c r="B43" s="3" t="s">
        <v>360</v>
      </c>
      <c r="C43" s="3" t="s">
        <v>366</v>
      </c>
      <c r="D43" s="3" t="s">
        <v>362</v>
      </c>
      <c r="E43" s="4">
        <v>10</v>
      </c>
      <c r="F43" s="5">
        <v>8008.95</v>
      </c>
      <c r="G43" s="11">
        <f>F43*0.12</f>
        <v>961.07399999999996</v>
      </c>
      <c r="H43" s="10">
        <f>F43*0.18</f>
        <v>1441.6109999999999</v>
      </c>
      <c r="I43" s="10">
        <f>F43+(F43*0.12)+(F43*0.18)</f>
        <v>10411.634999999998</v>
      </c>
      <c r="J43" s="10">
        <f t="shared" si="4"/>
        <v>11452.798499999999</v>
      </c>
      <c r="K43" s="6"/>
      <c r="L43" s="3" t="s">
        <v>363</v>
      </c>
      <c r="M43" s="6" t="s">
        <v>364</v>
      </c>
      <c r="N43" s="7" t="s">
        <v>367</v>
      </c>
      <c r="O43" s="7" t="s">
        <v>159</v>
      </c>
    </row>
    <row r="44" spans="1:15" ht="120" x14ac:dyDescent="0.2">
      <c r="A44" s="2" t="s">
        <v>153</v>
      </c>
      <c r="B44" s="3" t="s">
        <v>360</v>
      </c>
      <c r="C44" s="3" t="s">
        <v>370</v>
      </c>
      <c r="D44" s="3" t="s">
        <v>362</v>
      </c>
      <c r="E44" s="4">
        <v>10</v>
      </c>
      <c r="F44" s="5">
        <v>11943.8</v>
      </c>
      <c r="G44" s="11">
        <f>F44*0.12</f>
        <v>1433.2559999999999</v>
      </c>
      <c r="H44" s="10">
        <f>F44*0.18</f>
        <v>2149.884</v>
      </c>
      <c r="I44" s="10">
        <f>F44+(F44*0.12)+(F44*0.18)</f>
        <v>15526.939999999999</v>
      </c>
      <c r="J44" s="10">
        <f t="shared" si="4"/>
        <v>17079.633999999998</v>
      </c>
      <c r="K44" s="6"/>
      <c r="L44" s="3" t="s">
        <v>363</v>
      </c>
      <c r="M44" s="6" t="s">
        <v>364</v>
      </c>
      <c r="N44" s="7" t="s">
        <v>371</v>
      </c>
      <c r="O44" s="7" t="s">
        <v>159</v>
      </c>
    </row>
    <row r="45" spans="1:15" ht="120" x14ac:dyDescent="0.2">
      <c r="A45" s="2" t="s">
        <v>153</v>
      </c>
      <c r="B45" s="3" t="s">
        <v>360</v>
      </c>
      <c r="C45" s="3" t="s">
        <v>361</v>
      </c>
      <c r="D45" s="3" t="s">
        <v>362</v>
      </c>
      <c r="E45" s="4">
        <v>10</v>
      </c>
      <c r="F45" s="5">
        <v>15946.56</v>
      </c>
      <c r="G45" s="11">
        <f>F45*0.12</f>
        <v>1913.5871999999999</v>
      </c>
      <c r="H45" s="10">
        <f>F45*0.18</f>
        <v>2870.3807999999999</v>
      </c>
      <c r="I45" s="10">
        <f>F45+(F45*0.12)+(F45*0.18)</f>
        <v>20730.527999999998</v>
      </c>
      <c r="J45" s="10">
        <f t="shared" si="4"/>
        <v>22803.5808</v>
      </c>
      <c r="K45" s="6"/>
      <c r="L45" s="3" t="s">
        <v>363</v>
      </c>
      <c r="M45" s="6" t="s">
        <v>364</v>
      </c>
      <c r="N45" s="7" t="s">
        <v>365</v>
      </c>
      <c r="O45" s="7" t="s">
        <v>159</v>
      </c>
    </row>
    <row r="46" spans="1:15" ht="120" x14ac:dyDescent="0.2">
      <c r="A46" s="2" t="s">
        <v>56</v>
      </c>
      <c r="B46" s="3" t="s">
        <v>56</v>
      </c>
      <c r="C46" s="3" t="s">
        <v>309</v>
      </c>
      <c r="D46" s="3" t="s">
        <v>469</v>
      </c>
      <c r="E46" s="4">
        <v>10</v>
      </c>
      <c r="F46" s="5">
        <v>24.23</v>
      </c>
      <c r="G46" s="9">
        <f>F46*0.18</f>
        <v>4.3613999999999997</v>
      </c>
      <c r="H46" s="10">
        <f>F46*0.31</f>
        <v>7.5113000000000003</v>
      </c>
      <c r="I46" s="10">
        <f>F46+(F46*0.18)+(F46*0.31)</f>
        <v>36.102699999999999</v>
      </c>
      <c r="J46" s="10">
        <f t="shared" si="4"/>
        <v>39.712969999999999</v>
      </c>
      <c r="K46" s="6"/>
      <c r="L46" s="3" t="s">
        <v>57</v>
      </c>
      <c r="M46" s="6" t="s">
        <v>479</v>
      </c>
      <c r="N46" s="7" t="s">
        <v>58</v>
      </c>
      <c r="O46" s="7" t="s">
        <v>156</v>
      </c>
    </row>
    <row r="47" spans="1:15" ht="60" x14ac:dyDescent="0.2">
      <c r="A47" s="2" t="s">
        <v>127</v>
      </c>
      <c r="B47" s="3" t="s">
        <v>128</v>
      </c>
      <c r="C47" s="3" t="s">
        <v>485</v>
      </c>
      <c r="D47" s="3" t="s">
        <v>302</v>
      </c>
      <c r="E47" s="4">
        <v>10</v>
      </c>
      <c r="F47" s="5">
        <v>21852.52</v>
      </c>
      <c r="G47" s="11">
        <f>F47*0.12</f>
        <v>2622.3024</v>
      </c>
      <c r="H47" s="10">
        <f>F47*0.18</f>
        <v>3933.4535999999998</v>
      </c>
      <c r="I47" s="10">
        <f>F47+(F47*0.12)+(F47*0.18)</f>
        <v>28408.276000000002</v>
      </c>
      <c r="J47" s="10">
        <f t="shared" si="4"/>
        <v>31249.103600000006</v>
      </c>
      <c r="K47" s="6"/>
      <c r="L47" s="3" t="s">
        <v>129</v>
      </c>
      <c r="M47" s="6" t="s">
        <v>484</v>
      </c>
      <c r="N47" s="7" t="s">
        <v>130</v>
      </c>
      <c r="O47" s="7"/>
    </row>
    <row r="48" spans="1:15" ht="60" x14ac:dyDescent="0.2">
      <c r="A48" s="2" t="s">
        <v>127</v>
      </c>
      <c r="B48" s="3" t="s">
        <v>128</v>
      </c>
      <c r="C48" s="3" t="s">
        <v>483</v>
      </c>
      <c r="D48" s="3" t="s">
        <v>302</v>
      </c>
      <c r="E48" s="4">
        <v>10</v>
      </c>
      <c r="F48" s="5">
        <v>29136.69</v>
      </c>
      <c r="G48" s="11">
        <f>F48*0.12</f>
        <v>3496.4027999999998</v>
      </c>
      <c r="H48" s="10">
        <f>F48*0.18</f>
        <v>5244.6041999999998</v>
      </c>
      <c r="I48" s="10">
        <f>F48+(F48*0.12)+(F48*0.18)</f>
        <v>37877.697</v>
      </c>
      <c r="J48" s="10">
        <f t="shared" si="4"/>
        <v>41665.466700000004</v>
      </c>
      <c r="K48" s="6"/>
      <c r="L48" s="3" t="s">
        <v>129</v>
      </c>
      <c r="M48" s="6" t="s">
        <v>484</v>
      </c>
      <c r="N48" s="7" t="s">
        <v>131</v>
      </c>
      <c r="O48" s="7"/>
    </row>
    <row r="49" spans="1:15" ht="135" x14ac:dyDescent="0.2">
      <c r="A49" s="2" t="s">
        <v>27</v>
      </c>
      <c r="B49" s="3" t="s">
        <v>219</v>
      </c>
      <c r="C49" s="3" t="s">
        <v>220</v>
      </c>
      <c r="D49" s="3" t="s">
        <v>469</v>
      </c>
      <c r="E49" s="4">
        <v>5</v>
      </c>
      <c r="F49" s="5">
        <v>519.12</v>
      </c>
      <c r="G49" s="11">
        <f>F49*0.12</f>
        <v>62.294399999999996</v>
      </c>
      <c r="H49" s="10">
        <f>F49*0.18</f>
        <v>93.441599999999994</v>
      </c>
      <c r="I49" s="10">
        <f>F49+(F49*0.12)+(F49*0.18)</f>
        <v>674.85599999999999</v>
      </c>
      <c r="J49" s="10">
        <f t="shared" si="4"/>
        <v>742.34160000000008</v>
      </c>
      <c r="K49" s="6"/>
      <c r="L49" s="3" t="s">
        <v>221</v>
      </c>
      <c r="M49" s="6" t="s">
        <v>482</v>
      </c>
      <c r="N49" s="7" t="s">
        <v>222</v>
      </c>
      <c r="O49" s="7" t="s">
        <v>209</v>
      </c>
    </row>
    <row r="50" spans="1:15" ht="75" x14ac:dyDescent="0.2">
      <c r="A50" s="2" t="s">
        <v>59</v>
      </c>
      <c r="B50" s="3" t="s">
        <v>59</v>
      </c>
      <c r="C50" s="3" t="s">
        <v>356</v>
      </c>
      <c r="D50" s="3" t="s">
        <v>137</v>
      </c>
      <c r="E50" s="4">
        <v>20</v>
      </c>
      <c r="F50" s="5">
        <v>1600</v>
      </c>
      <c r="G50" s="11">
        <f>F50*0.12</f>
        <v>192</v>
      </c>
      <c r="H50" s="10">
        <f>F50*0.18</f>
        <v>288</v>
      </c>
      <c r="I50" s="10">
        <f>F50+(F50*0.12)+(F50*0.18)</f>
        <v>2080</v>
      </c>
      <c r="J50" s="10">
        <f t="shared" si="4"/>
        <v>2288</v>
      </c>
      <c r="K50" s="6"/>
      <c r="L50" s="3" t="s">
        <v>271</v>
      </c>
      <c r="M50" s="6" t="s">
        <v>350</v>
      </c>
      <c r="N50" s="7" t="s">
        <v>357</v>
      </c>
      <c r="O50" s="7" t="s">
        <v>258</v>
      </c>
    </row>
    <row r="51" spans="1:15" ht="75" x14ac:dyDescent="0.2">
      <c r="A51" s="2" t="s">
        <v>59</v>
      </c>
      <c r="B51" s="3" t="s">
        <v>59</v>
      </c>
      <c r="C51" s="3" t="s">
        <v>354</v>
      </c>
      <c r="D51" s="3" t="s">
        <v>137</v>
      </c>
      <c r="E51" s="4">
        <v>20</v>
      </c>
      <c r="F51" s="5">
        <v>3200</v>
      </c>
      <c r="G51" s="11">
        <f>F51*0.12</f>
        <v>384</v>
      </c>
      <c r="H51" s="10">
        <f>F51*0.18</f>
        <v>576</v>
      </c>
      <c r="I51" s="10">
        <f>F51+(F51*0.12)+(F51*0.18)</f>
        <v>4160</v>
      </c>
      <c r="J51" s="10">
        <f t="shared" si="4"/>
        <v>4576</v>
      </c>
      <c r="K51" s="6"/>
      <c r="L51" s="3" t="s">
        <v>271</v>
      </c>
      <c r="M51" s="6" t="s">
        <v>350</v>
      </c>
      <c r="N51" s="7" t="s">
        <v>355</v>
      </c>
      <c r="O51" s="7" t="s">
        <v>258</v>
      </c>
    </row>
    <row r="52" spans="1:15" ht="120" x14ac:dyDescent="0.2">
      <c r="A52" s="2" t="s">
        <v>60</v>
      </c>
      <c r="B52" s="3" t="s">
        <v>60</v>
      </c>
      <c r="C52" s="3" t="s">
        <v>292</v>
      </c>
      <c r="D52" s="3" t="s">
        <v>469</v>
      </c>
      <c r="E52" s="4">
        <v>10</v>
      </c>
      <c r="F52" s="5">
        <v>68.91</v>
      </c>
      <c r="G52" s="11">
        <f>F52*0.15</f>
        <v>10.336499999999999</v>
      </c>
      <c r="H52" s="10">
        <f>F52*0.25</f>
        <v>17.227499999999999</v>
      </c>
      <c r="I52" s="10">
        <f>F52+(F52*0.15)+(F52*0.25)</f>
        <v>96.47399999999999</v>
      </c>
      <c r="J52" s="10">
        <f t="shared" si="4"/>
        <v>106.12139999999999</v>
      </c>
      <c r="K52" s="6"/>
      <c r="L52" s="3" t="s">
        <v>61</v>
      </c>
      <c r="M52" s="6" t="s">
        <v>478</v>
      </c>
      <c r="N52" s="7" t="s">
        <v>62</v>
      </c>
      <c r="O52" s="7" t="s">
        <v>177</v>
      </c>
    </row>
    <row r="53" spans="1:15" ht="90" x14ac:dyDescent="0.2">
      <c r="A53" s="2" t="s">
        <v>63</v>
      </c>
      <c r="B53" s="3" t="s">
        <v>63</v>
      </c>
      <c r="C53" s="3" t="s">
        <v>384</v>
      </c>
      <c r="D53" s="3" t="s">
        <v>297</v>
      </c>
      <c r="E53" s="4">
        <v>1</v>
      </c>
      <c r="F53" s="5">
        <v>68.489999999999995</v>
      </c>
      <c r="G53" s="11">
        <f>F53*0.15</f>
        <v>10.273499999999999</v>
      </c>
      <c r="H53" s="10">
        <f>F53*0.25</f>
        <v>17.122499999999999</v>
      </c>
      <c r="I53" s="10">
        <f>F53+(F53*0.15)+(F53*0.25)</f>
        <v>95.885999999999996</v>
      </c>
      <c r="J53" s="10">
        <f t="shared" si="4"/>
        <v>105.47460000000001</v>
      </c>
      <c r="K53" s="6"/>
      <c r="L53" s="3" t="s">
        <v>385</v>
      </c>
      <c r="M53" s="6" t="s">
        <v>386</v>
      </c>
      <c r="N53" s="7" t="s">
        <v>387</v>
      </c>
      <c r="O53" s="7" t="s">
        <v>165</v>
      </c>
    </row>
    <row r="54" spans="1:15" ht="120" x14ac:dyDescent="0.2">
      <c r="A54" s="2" t="s">
        <v>64</v>
      </c>
      <c r="B54" s="3" t="s">
        <v>64</v>
      </c>
      <c r="C54" s="3" t="s">
        <v>476</v>
      </c>
      <c r="D54" s="3" t="s">
        <v>469</v>
      </c>
      <c r="E54" s="4">
        <v>10</v>
      </c>
      <c r="F54" s="5">
        <v>69.5</v>
      </c>
      <c r="G54" s="11">
        <f>F54*0.15</f>
        <v>10.424999999999999</v>
      </c>
      <c r="H54" s="10">
        <f>F54*0.25</f>
        <v>17.375</v>
      </c>
      <c r="I54" s="10">
        <f>F54+(F54*0.15)+(F54*0.25)</f>
        <v>97.3</v>
      </c>
      <c r="J54" s="10">
        <f t="shared" si="4"/>
        <v>107.03</v>
      </c>
      <c r="K54" s="6"/>
      <c r="L54" s="3" t="s">
        <v>65</v>
      </c>
      <c r="M54" s="6" t="s">
        <v>477</v>
      </c>
      <c r="N54" s="7" t="s">
        <v>66</v>
      </c>
      <c r="O54" s="7" t="s">
        <v>162</v>
      </c>
    </row>
    <row r="55" spans="1:15" ht="60" x14ac:dyDescent="0.2">
      <c r="A55" s="2" t="s">
        <v>67</v>
      </c>
      <c r="B55" s="3" t="s">
        <v>310</v>
      </c>
      <c r="C55" s="3" t="s">
        <v>358</v>
      </c>
      <c r="D55" s="3" t="s">
        <v>137</v>
      </c>
      <c r="E55" s="4">
        <v>10</v>
      </c>
      <c r="F55" s="5">
        <v>1210</v>
      </c>
      <c r="G55" s="11">
        <f>F55*0.12</f>
        <v>145.19999999999999</v>
      </c>
      <c r="H55" s="10">
        <f>F55*0.18</f>
        <v>217.79999999999998</v>
      </c>
      <c r="I55" s="10">
        <f>F55+(F55*0.12)+(F55*0.18)</f>
        <v>1573</v>
      </c>
      <c r="J55" s="10">
        <f t="shared" si="4"/>
        <v>1730.3000000000002</v>
      </c>
      <c r="K55" s="6"/>
      <c r="L55" s="3" t="s">
        <v>138</v>
      </c>
      <c r="M55" s="6" t="s">
        <v>350</v>
      </c>
      <c r="N55" s="7" t="s">
        <v>359</v>
      </c>
      <c r="O55" s="7" t="s">
        <v>157</v>
      </c>
    </row>
    <row r="56" spans="1:15" ht="135" x14ac:dyDescent="0.2">
      <c r="A56" s="2" t="s">
        <v>303</v>
      </c>
      <c r="B56" s="3" t="s">
        <v>304</v>
      </c>
      <c r="C56" s="3" t="s">
        <v>305</v>
      </c>
      <c r="D56" s="3" t="s">
        <v>496</v>
      </c>
      <c r="E56" s="4">
        <v>6</v>
      </c>
      <c r="F56" s="5">
        <v>4477.4399999999996</v>
      </c>
      <c r="G56" s="11">
        <f>F56*0.12</f>
        <v>537.29279999999994</v>
      </c>
      <c r="H56" s="10">
        <f>F56*0.18</f>
        <v>805.93919999999991</v>
      </c>
      <c r="I56" s="10">
        <f>F56+(F56*0.12)+(F56*0.18)</f>
        <v>5820.6719999999996</v>
      </c>
      <c r="J56" s="10">
        <f t="shared" si="4"/>
        <v>6402.7392</v>
      </c>
      <c r="K56" s="6"/>
      <c r="L56" s="3" t="s">
        <v>306</v>
      </c>
      <c r="M56" s="6" t="s">
        <v>497</v>
      </c>
      <c r="N56" s="7" t="s">
        <v>307</v>
      </c>
      <c r="O56" s="7" t="s">
        <v>308</v>
      </c>
    </row>
    <row r="57" spans="1:15" ht="90" x14ac:dyDescent="0.2">
      <c r="A57" s="2" t="s">
        <v>71</v>
      </c>
      <c r="B57" s="3" t="s">
        <v>71</v>
      </c>
      <c r="C57" s="3" t="s">
        <v>474</v>
      </c>
      <c r="D57" s="3" t="s">
        <v>469</v>
      </c>
      <c r="E57" s="4">
        <v>10</v>
      </c>
      <c r="F57" s="5">
        <v>59.38</v>
      </c>
      <c r="G57" s="11">
        <f>F57*0.15</f>
        <v>8.907</v>
      </c>
      <c r="H57" s="10">
        <f>F57*0.25</f>
        <v>14.845000000000001</v>
      </c>
      <c r="I57" s="10">
        <f>F57+(F57*0.15)+(F57*0.25)</f>
        <v>83.132000000000005</v>
      </c>
      <c r="J57" s="10">
        <f t="shared" si="4"/>
        <v>91.445200000000014</v>
      </c>
      <c r="K57" s="6"/>
      <c r="L57" s="3" t="s">
        <v>72</v>
      </c>
      <c r="M57" s="6" t="s">
        <v>475</v>
      </c>
      <c r="N57" s="7" t="s">
        <v>73</v>
      </c>
      <c r="O57" s="7"/>
    </row>
    <row r="58" spans="1:15" ht="90" x14ac:dyDescent="0.2">
      <c r="A58" s="2" t="s">
        <v>68</v>
      </c>
      <c r="B58" s="3" t="s">
        <v>69</v>
      </c>
      <c r="C58" s="3" t="s">
        <v>440</v>
      </c>
      <c r="D58" s="3" t="s">
        <v>438</v>
      </c>
      <c r="E58" s="4">
        <v>1</v>
      </c>
      <c r="F58" s="5">
        <v>2683.51</v>
      </c>
      <c r="G58" s="11">
        <f>F58*0.12</f>
        <v>322.02120000000002</v>
      </c>
      <c r="H58" s="10">
        <f>F58*0.18</f>
        <v>483.03180000000003</v>
      </c>
      <c r="I58" s="10">
        <f>F58+(F58*0.12)+(F58*0.18)</f>
        <v>3488.5630000000006</v>
      </c>
      <c r="J58" s="10">
        <f t="shared" si="4"/>
        <v>3837.4193000000009</v>
      </c>
      <c r="K58" s="6"/>
      <c r="L58" s="3" t="s">
        <v>70</v>
      </c>
      <c r="M58" s="6" t="s">
        <v>439</v>
      </c>
      <c r="N58" s="7" t="s">
        <v>124</v>
      </c>
      <c r="O58" s="7"/>
    </row>
    <row r="59" spans="1:15" ht="90" x14ac:dyDescent="0.2">
      <c r="A59" s="2" t="s">
        <v>68</v>
      </c>
      <c r="B59" s="3" t="s">
        <v>69</v>
      </c>
      <c r="C59" s="3" t="s">
        <v>437</v>
      </c>
      <c r="D59" s="3" t="s">
        <v>438</v>
      </c>
      <c r="E59" s="4">
        <v>1</v>
      </c>
      <c r="F59" s="5">
        <v>5365.74</v>
      </c>
      <c r="G59" s="11">
        <f>F59*0.12</f>
        <v>643.88879999999995</v>
      </c>
      <c r="H59" s="10">
        <f>F59*0.18</f>
        <v>965.83319999999992</v>
      </c>
      <c r="I59" s="10">
        <f>F59+(F59*0.12)+(F59*0.18)</f>
        <v>6975.4619999999995</v>
      </c>
      <c r="J59" s="10">
        <f t="shared" si="4"/>
        <v>7673.0082000000002</v>
      </c>
      <c r="K59" s="6"/>
      <c r="L59" s="3" t="s">
        <v>70</v>
      </c>
      <c r="M59" s="6" t="s">
        <v>439</v>
      </c>
      <c r="N59" s="7" t="s">
        <v>125</v>
      </c>
      <c r="O59" s="7"/>
    </row>
    <row r="60" spans="1:15" ht="105" x14ac:dyDescent="0.2">
      <c r="A60" s="2" t="s">
        <v>85</v>
      </c>
      <c r="B60" s="3" t="s">
        <v>215</v>
      </c>
      <c r="C60" s="3" t="s">
        <v>216</v>
      </c>
      <c r="D60" s="3" t="s">
        <v>469</v>
      </c>
      <c r="E60" s="4">
        <v>5</v>
      </c>
      <c r="F60" s="5">
        <v>535.02</v>
      </c>
      <c r="G60" s="11">
        <f>F60*0.12</f>
        <v>64.202399999999997</v>
      </c>
      <c r="H60" s="10">
        <f>F60*0.18</f>
        <v>96.303599999999989</v>
      </c>
      <c r="I60" s="10">
        <f>F60+(F60*0.12)+(F60*0.18)</f>
        <v>695.52599999999995</v>
      </c>
      <c r="J60" s="10">
        <f t="shared" si="4"/>
        <v>765.07860000000005</v>
      </c>
      <c r="K60" s="6"/>
      <c r="L60" s="3" t="s">
        <v>217</v>
      </c>
      <c r="M60" s="6" t="s">
        <v>473</v>
      </c>
      <c r="N60" s="7" t="s">
        <v>218</v>
      </c>
      <c r="O60" s="7" t="s">
        <v>167</v>
      </c>
    </row>
    <row r="61" spans="1:15" ht="120" x14ac:dyDescent="0.2">
      <c r="A61" s="2" t="s">
        <v>105</v>
      </c>
      <c r="B61" s="3" t="s">
        <v>377</v>
      </c>
      <c r="C61" s="3" t="s">
        <v>378</v>
      </c>
      <c r="D61" s="3" t="s">
        <v>15</v>
      </c>
      <c r="E61" s="4">
        <v>10</v>
      </c>
      <c r="F61" s="5">
        <v>273.64</v>
      </c>
      <c r="G61" s="11">
        <f>F61*0.15</f>
        <v>41.045999999999999</v>
      </c>
      <c r="H61" s="10">
        <f>F61*0.25</f>
        <v>68.41</v>
      </c>
      <c r="I61" s="10">
        <f>F61+(F61*0.15)+(F61*0.25)</f>
        <v>383.096</v>
      </c>
      <c r="J61" s="10">
        <f t="shared" si="4"/>
        <v>421.40560000000005</v>
      </c>
      <c r="K61" s="6"/>
      <c r="L61" s="3" t="s">
        <v>379</v>
      </c>
      <c r="M61" s="6" t="s">
        <v>380</v>
      </c>
      <c r="N61" s="7" t="s">
        <v>381</v>
      </c>
      <c r="O61" s="7" t="s">
        <v>183</v>
      </c>
    </row>
    <row r="62" spans="1:15" ht="90" x14ac:dyDescent="0.2">
      <c r="A62" s="2" t="s">
        <v>105</v>
      </c>
      <c r="B62" s="3" t="s">
        <v>377</v>
      </c>
      <c r="C62" s="3" t="s">
        <v>382</v>
      </c>
      <c r="D62" s="3" t="s">
        <v>15</v>
      </c>
      <c r="E62" s="4">
        <v>5</v>
      </c>
      <c r="F62" s="5">
        <v>342</v>
      </c>
      <c r="G62" s="11">
        <f>F62*0.15</f>
        <v>51.3</v>
      </c>
      <c r="H62" s="10">
        <f>F62*0.25</f>
        <v>85.5</v>
      </c>
      <c r="I62" s="10">
        <f>F62+(F62*0.15)+(F62*0.25)</f>
        <v>478.8</v>
      </c>
      <c r="J62" s="10">
        <f t="shared" si="4"/>
        <v>526.68000000000006</v>
      </c>
      <c r="K62" s="6"/>
      <c r="L62" s="3" t="s">
        <v>379</v>
      </c>
      <c r="M62" s="6" t="s">
        <v>380</v>
      </c>
      <c r="N62" s="7" t="s">
        <v>383</v>
      </c>
      <c r="O62" s="7" t="s">
        <v>183</v>
      </c>
    </row>
    <row r="63" spans="1:15" ht="150" x14ac:dyDescent="0.2">
      <c r="A63" s="2" t="s">
        <v>26</v>
      </c>
      <c r="B63" s="3" t="s">
        <v>321</v>
      </c>
      <c r="C63" s="3" t="s">
        <v>494</v>
      </c>
      <c r="D63" s="3" t="s">
        <v>316</v>
      </c>
      <c r="E63" s="4">
        <v>1</v>
      </c>
      <c r="F63" s="5">
        <v>12446.09</v>
      </c>
      <c r="G63" s="11">
        <f>F63*0.12</f>
        <v>1493.5308</v>
      </c>
      <c r="H63" s="10">
        <f>F63*0.18</f>
        <v>2240.2961999999998</v>
      </c>
      <c r="I63" s="10">
        <f>F63+(F63*0.12)+(F63*0.18)</f>
        <v>16179.917000000001</v>
      </c>
      <c r="J63" s="10">
        <f t="shared" si="4"/>
        <v>17797.908700000004</v>
      </c>
      <c r="K63" s="6"/>
      <c r="L63" s="3" t="s">
        <v>141</v>
      </c>
      <c r="M63" s="6" t="s">
        <v>495</v>
      </c>
      <c r="N63" s="7" t="s">
        <v>204</v>
      </c>
      <c r="O63" s="7" t="s">
        <v>164</v>
      </c>
    </row>
    <row r="64" spans="1:15" ht="135" x14ac:dyDescent="0.2">
      <c r="A64" s="2" t="s">
        <v>48</v>
      </c>
      <c r="B64" s="3" t="s">
        <v>45</v>
      </c>
      <c r="C64" s="3" t="s">
        <v>260</v>
      </c>
      <c r="D64" s="3" t="s">
        <v>261</v>
      </c>
      <c r="E64" s="4">
        <v>1</v>
      </c>
      <c r="F64" s="5">
        <v>70.05</v>
      </c>
      <c r="G64" s="11">
        <f>F64*0.15</f>
        <v>10.507499999999999</v>
      </c>
      <c r="H64" s="10">
        <f>F64*0.25</f>
        <v>17.512499999999999</v>
      </c>
      <c r="I64" s="10">
        <f>F64+(F64*0.15)+(F64*0.25)</f>
        <v>98.07</v>
      </c>
      <c r="J64" s="10">
        <f t="shared" si="4"/>
        <v>107.877</v>
      </c>
      <c r="K64" s="6"/>
      <c r="L64" s="3" t="s">
        <v>46</v>
      </c>
      <c r="M64" s="6" t="s">
        <v>457</v>
      </c>
      <c r="N64" s="7" t="s">
        <v>111</v>
      </c>
      <c r="O64" s="7" t="s">
        <v>202</v>
      </c>
    </row>
    <row r="65" spans="1:15" ht="135" x14ac:dyDescent="0.2">
      <c r="A65" s="2" t="s">
        <v>48</v>
      </c>
      <c r="B65" s="3" t="s">
        <v>45</v>
      </c>
      <c r="C65" s="3" t="s">
        <v>458</v>
      </c>
      <c r="D65" s="3" t="s">
        <v>261</v>
      </c>
      <c r="E65" s="4">
        <v>1</v>
      </c>
      <c r="F65" s="5">
        <v>106.08</v>
      </c>
      <c r="G65" s="11">
        <f>F65*0.15</f>
        <v>15.911999999999999</v>
      </c>
      <c r="H65" s="10">
        <f>F65*0.25</f>
        <v>26.52</v>
      </c>
      <c r="I65" s="10">
        <f>F65+(F65*0.15)+(F65*0.25)</f>
        <v>148.512</v>
      </c>
      <c r="J65" s="10">
        <f t="shared" si="4"/>
        <v>163.36320000000001</v>
      </c>
      <c r="K65" s="6"/>
      <c r="L65" s="3" t="s">
        <v>46</v>
      </c>
      <c r="M65" s="6" t="s">
        <v>457</v>
      </c>
      <c r="N65" s="7" t="s">
        <v>126</v>
      </c>
      <c r="O65" s="7" t="s">
        <v>202</v>
      </c>
    </row>
    <row r="66" spans="1:15" ht="75" x14ac:dyDescent="0.2">
      <c r="A66" s="2" t="s">
        <v>47</v>
      </c>
      <c r="B66" s="3" t="s">
        <v>49</v>
      </c>
      <c r="C66" s="3" t="s">
        <v>352</v>
      </c>
      <c r="D66" s="3" t="s">
        <v>137</v>
      </c>
      <c r="E66" s="4">
        <v>20</v>
      </c>
      <c r="F66" s="5">
        <v>3668</v>
      </c>
      <c r="G66" s="11">
        <f>F66*0.12</f>
        <v>440.15999999999997</v>
      </c>
      <c r="H66" s="10">
        <f>F66*0.18</f>
        <v>660.24</v>
      </c>
      <c r="I66" s="10">
        <f>F66+(F66*0.12)+(F66*0.18)</f>
        <v>4768.3999999999996</v>
      </c>
      <c r="J66" s="10">
        <f t="shared" si="4"/>
        <v>5245.24</v>
      </c>
      <c r="K66" s="6"/>
      <c r="L66" s="3" t="s">
        <v>286</v>
      </c>
      <c r="M66" s="6" t="s">
        <v>350</v>
      </c>
      <c r="N66" s="7" t="s">
        <v>353</v>
      </c>
      <c r="O66" s="7" t="s">
        <v>202</v>
      </c>
    </row>
    <row r="67" spans="1:15" ht="75" x14ac:dyDescent="0.2">
      <c r="A67" s="2" t="s">
        <v>47</v>
      </c>
      <c r="B67" s="3" t="s">
        <v>49</v>
      </c>
      <c r="C67" s="3" t="s">
        <v>349</v>
      </c>
      <c r="D67" s="3" t="s">
        <v>137</v>
      </c>
      <c r="E67" s="4">
        <v>20</v>
      </c>
      <c r="F67" s="5">
        <v>7336</v>
      </c>
      <c r="G67" s="11">
        <f>F67*0.12</f>
        <v>880.31999999999994</v>
      </c>
      <c r="H67" s="10">
        <f>F67*0.18</f>
        <v>1320.48</v>
      </c>
      <c r="I67" s="10">
        <f>F67+(F67*0.12)+(F67*0.18)</f>
        <v>9536.7999999999993</v>
      </c>
      <c r="J67" s="10">
        <f t="shared" si="4"/>
        <v>10490.48</v>
      </c>
      <c r="K67" s="6"/>
      <c r="L67" s="3" t="s">
        <v>286</v>
      </c>
      <c r="M67" s="6" t="s">
        <v>350</v>
      </c>
      <c r="N67" s="7" t="s">
        <v>351</v>
      </c>
      <c r="O67" s="7" t="s">
        <v>202</v>
      </c>
    </row>
    <row r="68" spans="1:15" ht="135" x14ac:dyDescent="0.2">
      <c r="A68" s="2" t="s">
        <v>47</v>
      </c>
      <c r="B68" s="3" t="s">
        <v>49</v>
      </c>
      <c r="C68" s="3" t="s">
        <v>414</v>
      </c>
      <c r="D68" s="3" t="s">
        <v>412</v>
      </c>
      <c r="E68" s="4">
        <v>32</v>
      </c>
      <c r="F68" s="5">
        <v>7360</v>
      </c>
      <c r="G68" s="11">
        <f>F68*0.12</f>
        <v>883.19999999999993</v>
      </c>
      <c r="H68" s="10">
        <f>F68*0.18</f>
        <v>1324.8</v>
      </c>
      <c r="I68" s="10">
        <f>F68+(F68*0.12)+(F68*0.18)</f>
        <v>9568</v>
      </c>
      <c r="J68" s="10">
        <f t="shared" ref="J68:J99" si="5">I68*1.1</f>
        <v>10524.800000000001</v>
      </c>
      <c r="K68" s="6"/>
      <c r="L68" s="3" t="s">
        <v>210</v>
      </c>
      <c r="M68" s="6" t="s">
        <v>413</v>
      </c>
      <c r="N68" s="7" t="s">
        <v>211</v>
      </c>
      <c r="O68" s="7" t="s">
        <v>202</v>
      </c>
    </row>
    <row r="69" spans="1:15" ht="135" x14ac:dyDescent="0.2">
      <c r="A69" s="2" t="s">
        <v>47</v>
      </c>
      <c r="B69" s="3" t="s">
        <v>49</v>
      </c>
      <c r="C69" s="3" t="s">
        <v>411</v>
      </c>
      <c r="D69" s="3" t="s">
        <v>412</v>
      </c>
      <c r="E69" s="4">
        <v>20</v>
      </c>
      <c r="F69" s="5">
        <v>8400</v>
      </c>
      <c r="G69" s="11">
        <f>F69*0.12</f>
        <v>1008</v>
      </c>
      <c r="H69" s="10">
        <f>F69*0.18</f>
        <v>1512</v>
      </c>
      <c r="I69" s="10">
        <f>F69+(F69*0.12)+(F69*0.18)</f>
        <v>10920</v>
      </c>
      <c r="J69" s="10">
        <f t="shared" si="5"/>
        <v>12012.000000000002</v>
      </c>
      <c r="K69" s="6"/>
      <c r="L69" s="3" t="s">
        <v>210</v>
      </c>
      <c r="M69" s="6" t="s">
        <v>413</v>
      </c>
      <c r="N69" s="7" t="s">
        <v>212</v>
      </c>
      <c r="O69" s="7" t="s">
        <v>202</v>
      </c>
    </row>
    <row r="70" spans="1:15" ht="75" x14ac:dyDescent="0.2">
      <c r="A70" s="2" t="s">
        <v>74</v>
      </c>
      <c r="B70" s="3" t="s">
        <v>75</v>
      </c>
      <c r="C70" s="3" t="s">
        <v>320</v>
      </c>
      <c r="D70" s="3" t="s">
        <v>259</v>
      </c>
      <c r="E70" s="4">
        <v>20</v>
      </c>
      <c r="F70" s="5">
        <v>199.65</v>
      </c>
      <c r="G70" s="11">
        <f>F70*0.15</f>
        <v>29.947499999999998</v>
      </c>
      <c r="H70" s="10">
        <f>F70*0.25</f>
        <v>49.912500000000001</v>
      </c>
      <c r="I70" s="10">
        <f>F70+(F70*0.15)+(F70*0.25)</f>
        <v>279.51</v>
      </c>
      <c r="J70" s="10">
        <f t="shared" si="5"/>
        <v>307.46100000000001</v>
      </c>
      <c r="K70" s="6"/>
      <c r="L70" s="3" t="s">
        <v>76</v>
      </c>
      <c r="M70" s="6" t="s">
        <v>447</v>
      </c>
      <c r="N70" s="7" t="s">
        <v>77</v>
      </c>
      <c r="O70" s="7"/>
    </row>
    <row r="71" spans="1:15" ht="75" x14ac:dyDescent="0.2">
      <c r="A71" s="2" t="s">
        <v>74</v>
      </c>
      <c r="B71" s="3" t="s">
        <v>75</v>
      </c>
      <c r="C71" s="3" t="s">
        <v>319</v>
      </c>
      <c r="D71" s="3" t="s">
        <v>259</v>
      </c>
      <c r="E71" s="4">
        <v>20</v>
      </c>
      <c r="F71" s="5">
        <v>390.75</v>
      </c>
      <c r="G71" s="11">
        <f>F71*0.15</f>
        <v>58.612499999999997</v>
      </c>
      <c r="H71" s="10">
        <f>F71*0.25</f>
        <v>97.6875</v>
      </c>
      <c r="I71" s="10">
        <f>F71+(F71*0.15)+(F71*0.25)</f>
        <v>547.04999999999995</v>
      </c>
      <c r="J71" s="10">
        <f t="shared" si="5"/>
        <v>601.755</v>
      </c>
      <c r="K71" s="6"/>
      <c r="L71" s="3" t="s">
        <v>76</v>
      </c>
      <c r="M71" s="6" t="s">
        <v>447</v>
      </c>
      <c r="N71" s="7" t="s">
        <v>79</v>
      </c>
      <c r="O71" s="7" t="s">
        <v>160</v>
      </c>
    </row>
    <row r="72" spans="1:15" ht="75" x14ac:dyDescent="0.2">
      <c r="A72" s="2" t="s">
        <v>74</v>
      </c>
      <c r="B72" s="3" t="s">
        <v>75</v>
      </c>
      <c r="C72" s="3" t="s">
        <v>448</v>
      </c>
      <c r="D72" s="3" t="s">
        <v>259</v>
      </c>
      <c r="E72" s="4">
        <v>60</v>
      </c>
      <c r="F72" s="5">
        <v>601.20000000000005</v>
      </c>
      <c r="G72" s="11">
        <f>F72*0.12</f>
        <v>72.144000000000005</v>
      </c>
      <c r="H72" s="10">
        <f>F72*0.18</f>
        <v>108.21600000000001</v>
      </c>
      <c r="I72" s="10">
        <f>F72+(F72*0.12)+(F72*0.18)</f>
        <v>781.56000000000006</v>
      </c>
      <c r="J72" s="10">
        <f t="shared" si="5"/>
        <v>859.71600000000012</v>
      </c>
      <c r="K72" s="6"/>
      <c r="L72" s="3" t="s">
        <v>76</v>
      </c>
      <c r="M72" s="6" t="s">
        <v>447</v>
      </c>
      <c r="N72" s="7" t="s">
        <v>78</v>
      </c>
      <c r="O72" s="7"/>
    </row>
    <row r="73" spans="1:15" ht="75" x14ac:dyDescent="0.2">
      <c r="A73" s="2" t="s">
        <v>74</v>
      </c>
      <c r="B73" s="3" t="s">
        <v>75</v>
      </c>
      <c r="C73" s="3" t="s">
        <v>446</v>
      </c>
      <c r="D73" s="3" t="s">
        <v>259</v>
      </c>
      <c r="E73" s="4">
        <v>60</v>
      </c>
      <c r="F73" s="5">
        <v>1172.25</v>
      </c>
      <c r="G73" s="11">
        <f>F73*0.12</f>
        <v>140.66999999999999</v>
      </c>
      <c r="H73" s="10">
        <f>F73*0.18</f>
        <v>211.005</v>
      </c>
      <c r="I73" s="10">
        <f>F73+(F73*0.12)+(F73*0.18)</f>
        <v>1523.9250000000002</v>
      </c>
      <c r="J73" s="10">
        <f t="shared" si="5"/>
        <v>1676.3175000000003</v>
      </c>
      <c r="K73" s="6"/>
      <c r="L73" s="3" t="s">
        <v>76</v>
      </c>
      <c r="M73" s="6" t="s">
        <v>447</v>
      </c>
      <c r="N73" s="7" t="s">
        <v>80</v>
      </c>
      <c r="O73" s="7" t="s">
        <v>160</v>
      </c>
    </row>
    <row r="74" spans="1:15" ht="90" x14ac:dyDescent="0.2">
      <c r="A74" s="2" t="s">
        <v>74</v>
      </c>
      <c r="B74" s="3" t="s">
        <v>223</v>
      </c>
      <c r="C74" s="3" t="s">
        <v>243</v>
      </c>
      <c r="D74" s="3" t="s">
        <v>185</v>
      </c>
      <c r="E74" s="4">
        <v>20</v>
      </c>
      <c r="F74" s="5">
        <v>140.25</v>
      </c>
      <c r="G74" s="11">
        <f t="shared" ref="G74:G82" si="6">F74*0.15</f>
        <v>21.037499999999998</v>
      </c>
      <c r="H74" s="10">
        <f t="shared" ref="H74:H82" si="7">F74*0.25</f>
        <v>35.0625</v>
      </c>
      <c r="I74" s="10">
        <f t="shared" ref="I74:I82" si="8">F74+(F74*0.15)+(F74*0.25)</f>
        <v>196.35</v>
      </c>
      <c r="J74" s="10">
        <f t="shared" si="5"/>
        <v>215.98500000000001</v>
      </c>
      <c r="K74" s="6"/>
      <c r="L74" s="3" t="s">
        <v>134</v>
      </c>
      <c r="M74" s="6" t="s">
        <v>433</v>
      </c>
      <c r="N74" s="7" t="s">
        <v>244</v>
      </c>
      <c r="O74" s="7" t="s">
        <v>160</v>
      </c>
    </row>
    <row r="75" spans="1:15" ht="90" x14ac:dyDescent="0.2">
      <c r="A75" s="2" t="s">
        <v>74</v>
      </c>
      <c r="B75" s="3" t="s">
        <v>223</v>
      </c>
      <c r="C75" s="3" t="s">
        <v>237</v>
      </c>
      <c r="D75" s="3" t="s">
        <v>185</v>
      </c>
      <c r="E75" s="4">
        <v>30</v>
      </c>
      <c r="F75" s="5">
        <v>191.2</v>
      </c>
      <c r="G75" s="11">
        <f t="shared" si="6"/>
        <v>28.679999999999996</v>
      </c>
      <c r="H75" s="10">
        <f t="shared" si="7"/>
        <v>47.8</v>
      </c>
      <c r="I75" s="10">
        <f t="shared" si="8"/>
        <v>267.68</v>
      </c>
      <c r="J75" s="10">
        <f t="shared" si="5"/>
        <v>294.44800000000004</v>
      </c>
      <c r="K75" s="6"/>
      <c r="L75" s="3" t="s">
        <v>134</v>
      </c>
      <c r="M75" s="6" t="s">
        <v>433</v>
      </c>
      <c r="N75" s="7" t="s">
        <v>238</v>
      </c>
      <c r="O75" s="7" t="s">
        <v>160</v>
      </c>
    </row>
    <row r="76" spans="1:15" ht="90" x14ac:dyDescent="0.2">
      <c r="A76" s="2" t="s">
        <v>74</v>
      </c>
      <c r="B76" s="3" t="s">
        <v>223</v>
      </c>
      <c r="C76" s="3" t="s">
        <v>230</v>
      </c>
      <c r="D76" s="3" t="s">
        <v>185</v>
      </c>
      <c r="E76" s="4">
        <v>30</v>
      </c>
      <c r="F76" s="5">
        <v>197.7</v>
      </c>
      <c r="G76" s="11">
        <f t="shared" si="6"/>
        <v>29.654999999999998</v>
      </c>
      <c r="H76" s="10">
        <f t="shared" si="7"/>
        <v>49.424999999999997</v>
      </c>
      <c r="I76" s="10">
        <f t="shared" si="8"/>
        <v>276.77999999999997</v>
      </c>
      <c r="J76" s="10">
        <f t="shared" si="5"/>
        <v>304.45799999999997</v>
      </c>
      <c r="K76" s="6"/>
      <c r="L76" s="3" t="s">
        <v>134</v>
      </c>
      <c r="M76" s="6" t="s">
        <v>433</v>
      </c>
      <c r="N76" s="7" t="s">
        <v>231</v>
      </c>
      <c r="O76" s="7" t="s">
        <v>160</v>
      </c>
    </row>
    <row r="77" spans="1:15" ht="90" x14ac:dyDescent="0.2">
      <c r="A77" s="2" t="s">
        <v>74</v>
      </c>
      <c r="B77" s="3" t="s">
        <v>223</v>
      </c>
      <c r="C77" s="3" t="s">
        <v>241</v>
      </c>
      <c r="D77" s="3" t="s">
        <v>185</v>
      </c>
      <c r="E77" s="4">
        <v>30</v>
      </c>
      <c r="F77" s="5">
        <v>210.7</v>
      </c>
      <c r="G77" s="11">
        <f t="shared" si="6"/>
        <v>31.604999999999997</v>
      </c>
      <c r="H77" s="10">
        <f t="shared" si="7"/>
        <v>52.674999999999997</v>
      </c>
      <c r="I77" s="10">
        <f t="shared" si="8"/>
        <v>294.97999999999996</v>
      </c>
      <c r="J77" s="10">
        <f t="shared" si="5"/>
        <v>324.47800000000001</v>
      </c>
      <c r="K77" s="6"/>
      <c r="L77" s="3" t="s">
        <v>134</v>
      </c>
      <c r="M77" s="6" t="s">
        <v>433</v>
      </c>
      <c r="N77" s="7" t="s">
        <v>242</v>
      </c>
      <c r="O77" s="7" t="s">
        <v>160</v>
      </c>
    </row>
    <row r="78" spans="1:15" ht="90" x14ac:dyDescent="0.2">
      <c r="A78" s="2" t="s">
        <v>74</v>
      </c>
      <c r="B78" s="3" t="s">
        <v>223</v>
      </c>
      <c r="C78" s="3" t="s">
        <v>186</v>
      </c>
      <c r="D78" s="3" t="s">
        <v>185</v>
      </c>
      <c r="E78" s="4">
        <v>20</v>
      </c>
      <c r="F78" s="5">
        <v>213.6</v>
      </c>
      <c r="G78" s="11">
        <f t="shared" si="6"/>
        <v>32.04</v>
      </c>
      <c r="H78" s="10">
        <f t="shared" si="7"/>
        <v>53.4</v>
      </c>
      <c r="I78" s="10">
        <f t="shared" si="8"/>
        <v>299.03999999999996</v>
      </c>
      <c r="J78" s="10">
        <f t="shared" si="5"/>
        <v>328.94399999999996</v>
      </c>
      <c r="K78" s="6"/>
      <c r="L78" s="3" t="s">
        <v>134</v>
      </c>
      <c r="M78" s="6" t="s">
        <v>433</v>
      </c>
      <c r="N78" s="7" t="s">
        <v>245</v>
      </c>
      <c r="O78" s="7" t="s">
        <v>160</v>
      </c>
    </row>
    <row r="79" spans="1:15" ht="90" x14ac:dyDescent="0.2">
      <c r="A79" s="2" t="s">
        <v>74</v>
      </c>
      <c r="B79" s="3" t="s">
        <v>223</v>
      </c>
      <c r="C79" s="3" t="s">
        <v>250</v>
      </c>
      <c r="D79" s="3" t="s">
        <v>185</v>
      </c>
      <c r="E79" s="4">
        <v>30</v>
      </c>
      <c r="F79" s="5">
        <v>320.7</v>
      </c>
      <c r="G79" s="11">
        <f t="shared" si="6"/>
        <v>48.104999999999997</v>
      </c>
      <c r="H79" s="10">
        <f t="shared" si="7"/>
        <v>80.174999999999997</v>
      </c>
      <c r="I79" s="10">
        <f t="shared" si="8"/>
        <v>448.98</v>
      </c>
      <c r="J79" s="10">
        <f t="shared" si="5"/>
        <v>493.87800000000004</v>
      </c>
      <c r="K79" s="6"/>
      <c r="L79" s="3" t="s">
        <v>134</v>
      </c>
      <c r="M79" s="6" t="s">
        <v>433</v>
      </c>
      <c r="N79" s="7" t="s">
        <v>251</v>
      </c>
      <c r="O79" s="7" t="s">
        <v>160</v>
      </c>
    </row>
    <row r="80" spans="1:15" ht="90" x14ac:dyDescent="0.2">
      <c r="A80" s="2" t="s">
        <v>74</v>
      </c>
      <c r="B80" s="3" t="s">
        <v>223</v>
      </c>
      <c r="C80" s="3" t="s">
        <v>248</v>
      </c>
      <c r="D80" s="3" t="s">
        <v>185</v>
      </c>
      <c r="E80" s="4">
        <v>30</v>
      </c>
      <c r="F80" s="5">
        <v>320.7</v>
      </c>
      <c r="G80" s="11">
        <f t="shared" si="6"/>
        <v>48.104999999999997</v>
      </c>
      <c r="H80" s="10">
        <f t="shared" si="7"/>
        <v>80.174999999999997</v>
      </c>
      <c r="I80" s="10">
        <f t="shared" si="8"/>
        <v>448.98</v>
      </c>
      <c r="J80" s="10">
        <f t="shared" si="5"/>
        <v>493.87800000000004</v>
      </c>
      <c r="K80" s="6"/>
      <c r="L80" s="3" t="s">
        <v>134</v>
      </c>
      <c r="M80" s="6" t="s">
        <v>433</v>
      </c>
      <c r="N80" s="7" t="s">
        <v>249</v>
      </c>
      <c r="O80" s="7" t="s">
        <v>160</v>
      </c>
    </row>
    <row r="81" spans="1:15" ht="90" x14ac:dyDescent="0.2">
      <c r="A81" s="2" t="s">
        <v>74</v>
      </c>
      <c r="B81" s="3" t="s">
        <v>223</v>
      </c>
      <c r="C81" s="3" t="s">
        <v>246</v>
      </c>
      <c r="D81" s="3" t="s">
        <v>185</v>
      </c>
      <c r="E81" s="4">
        <v>30</v>
      </c>
      <c r="F81" s="5">
        <v>320.7</v>
      </c>
      <c r="G81" s="11">
        <f t="shared" si="6"/>
        <v>48.104999999999997</v>
      </c>
      <c r="H81" s="10">
        <f t="shared" si="7"/>
        <v>80.174999999999997</v>
      </c>
      <c r="I81" s="10">
        <f t="shared" si="8"/>
        <v>448.98</v>
      </c>
      <c r="J81" s="10">
        <f t="shared" si="5"/>
        <v>493.87800000000004</v>
      </c>
      <c r="K81" s="6"/>
      <c r="L81" s="3" t="s">
        <v>134</v>
      </c>
      <c r="M81" s="6" t="s">
        <v>433</v>
      </c>
      <c r="N81" s="7" t="s">
        <v>247</v>
      </c>
      <c r="O81" s="7" t="s">
        <v>160</v>
      </c>
    </row>
    <row r="82" spans="1:15" ht="90" x14ac:dyDescent="0.2">
      <c r="A82" s="2" t="s">
        <v>74</v>
      </c>
      <c r="B82" s="3" t="s">
        <v>223</v>
      </c>
      <c r="C82" s="3" t="s">
        <v>187</v>
      </c>
      <c r="D82" s="3" t="s">
        <v>185</v>
      </c>
      <c r="E82" s="4">
        <v>20</v>
      </c>
      <c r="F82" s="5">
        <v>417</v>
      </c>
      <c r="G82" s="11">
        <f t="shared" si="6"/>
        <v>62.55</v>
      </c>
      <c r="H82" s="10">
        <f t="shared" si="7"/>
        <v>104.25</v>
      </c>
      <c r="I82" s="10">
        <f t="shared" si="8"/>
        <v>583.79999999999995</v>
      </c>
      <c r="J82" s="10">
        <f t="shared" si="5"/>
        <v>642.17999999999995</v>
      </c>
      <c r="K82" s="6"/>
      <c r="L82" s="3" t="s">
        <v>134</v>
      </c>
      <c r="M82" s="6" t="s">
        <v>433</v>
      </c>
      <c r="N82" s="7" t="s">
        <v>232</v>
      </c>
      <c r="O82" s="7" t="s">
        <v>160</v>
      </c>
    </row>
    <row r="83" spans="1:15" ht="90" x14ac:dyDescent="0.2">
      <c r="A83" s="2" t="s">
        <v>74</v>
      </c>
      <c r="B83" s="3" t="s">
        <v>223</v>
      </c>
      <c r="C83" s="3" t="s">
        <v>226</v>
      </c>
      <c r="D83" s="3" t="s">
        <v>185</v>
      </c>
      <c r="E83" s="4">
        <v>100</v>
      </c>
      <c r="F83" s="5">
        <v>534.75</v>
      </c>
      <c r="G83" s="11">
        <f t="shared" ref="G83:G92" si="9">F83*0.12</f>
        <v>64.17</v>
      </c>
      <c r="H83" s="10">
        <f t="shared" ref="H83:H92" si="10">F83*0.18</f>
        <v>96.254999999999995</v>
      </c>
      <c r="I83" s="10">
        <f t="shared" ref="I83:I92" si="11">F83+(F83*0.12)+(F83*0.18)</f>
        <v>695.17499999999995</v>
      </c>
      <c r="J83" s="10">
        <f t="shared" si="5"/>
        <v>764.6925</v>
      </c>
      <c r="K83" s="6"/>
      <c r="L83" s="3" t="s">
        <v>134</v>
      </c>
      <c r="M83" s="6" t="s">
        <v>433</v>
      </c>
      <c r="N83" s="7" t="s">
        <v>227</v>
      </c>
      <c r="O83" s="7" t="s">
        <v>160</v>
      </c>
    </row>
    <row r="84" spans="1:15" ht="90" x14ac:dyDescent="0.2">
      <c r="A84" s="2" t="s">
        <v>74</v>
      </c>
      <c r="B84" s="3" t="s">
        <v>223</v>
      </c>
      <c r="C84" s="3" t="s">
        <v>224</v>
      </c>
      <c r="D84" s="3" t="s">
        <v>185</v>
      </c>
      <c r="E84" s="4">
        <v>100</v>
      </c>
      <c r="F84" s="5">
        <v>534.75</v>
      </c>
      <c r="G84" s="11">
        <f t="shared" si="9"/>
        <v>64.17</v>
      </c>
      <c r="H84" s="10">
        <f t="shared" si="10"/>
        <v>96.254999999999995</v>
      </c>
      <c r="I84" s="10">
        <f t="shared" si="11"/>
        <v>695.17499999999995</v>
      </c>
      <c r="J84" s="10">
        <f t="shared" si="5"/>
        <v>764.6925</v>
      </c>
      <c r="K84" s="6"/>
      <c r="L84" s="3" t="s">
        <v>134</v>
      </c>
      <c r="M84" s="6" t="s">
        <v>433</v>
      </c>
      <c r="N84" s="7" t="s">
        <v>225</v>
      </c>
      <c r="O84" s="7" t="s">
        <v>160</v>
      </c>
    </row>
    <row r="85" spans="1:15" ht="90" x14ac:dyDescent="0.2">
      <c r="A85" s="2" t="s">
        <v>74</v>
      </c>
      <c r="B85" s="3" t="s">
        <v>223</v>
      </c>
      <c r="C85" s="3" t="s">
        <v>254</v>
      </c>
      <c r="D85" s="3" t="s">
        <v>185</v>
      </c>
      <c r="E85" s="4">
        <v>30</v>
      </c>
      <c r="F85" s="5">
        <v>585.70000000000005</v>
      </c>
      <c r="G85" s="11">
        <f t="shared" si="9"/>
        <v>70.284000000000006</v>
      </c>
      <c r="H85" s="10">
        <f t="shared" si="10"/>
        <v>105.426</v>
      </c>
      <c r="I85" s="10">
        <f t="shared" si="11"/>
        <v>761.41000000000008</v>
      </c>
      <c r="J85" s="10">
        <f t="shared" si="5"/>
        <v>837.55100000000016</v>
      </c>
      <c r="K85" s="6"/>
      <c r="L85" s="3" t="s">
        <v>134</v>
      </c>
      <c r="M85" s="6" t="s">
        <v>433</v>
      </c>
      <c r="N85" s="7" t="s">
        <v>255</v>
      </c>
      <c r="O85" s="7" t="s">
        <v>160</v>
      </c>
    </row>
    <row r="86" spans="1:15" ht="90" x14ac:dyDescent="0.2">
      <c r="A86" s="2" t="s">
        <v>74</v>
      </c>
      <c r="B86" s="3" t="s">
        <v>223</v>
      </c>
      <c r="C86" s="3" t="s">
        <v>235</v>
      </c>
      <c r="D86" s="3" t="s">
        <v>185</v>
      </c>
      <c r="E86" s="4">
        <v>30</v>
      </c>
      <c r="F86" s="5">
        <v>586</v>
      </c>
      <c r="G86" s="11">
        <f t="shared" si="9"/>
        <v>70.319999999999993</v>
      </c>
      <c r="H86" s="10">
        <f t="shared" si="10"/>
        <v>105.47999999999999</v>
      </c>
      <c r="I86" s="10">
        <f t="shared" si="11"/>
        <v>761.8</v>
      </c>
      <c r="J86" s="10">
        <f t="shared" si="5"/>
        <v>837.98</v>
      </c>
      <c r="K86" s="6"/>
      <c r="L86" s="3" t="s">
        <v>134</v>
      </c>
      <c r="M86" s="6" t="s">
        <v>433</v>
      </c>
      <c r="N86" s="7" t="s">
        <v>236</v>
      </c>
      <c r="O86" s="7" t="s">
        <v>160</v>
      </c>
    </row>
    <row r="87" spans="1:15" ht="90" x14ac:dyDescent="0.2">
      <c r="A87" s="2" t="s">
        <v>74</v>
      </c>
      <c r="B87" s="3" t="s">
        <v>223</v>
      </c>
      <c r="C87" s="3" t="s">
        <v>256</v>
      </c>
      <c r="D87" s="3" t="s">
        <v>185</v>
      </c>
      <c r="E87" s="4">
        <v>30</v>
      </c>
      <c r="F87" s="5">
        <v>625.5</v>
      </c>
      <c r="G87" s="11">
        <f t="shared" si="9"/>
        <v>75.06</v>
      </c>
      <c r="H87" s="10">
        <f t="shared" si="10"/>
        <v>112.58999999999999</v>
      </c>
      <c r="I87" s="10">
        <f t="shared" si="11"/>
        <v>813.15</v>
      </c>
      <c r="J87" s="10">
        <f t="shared" si="5"/>
        <v>894.46500000000003</v>
      </c>
      <c r="K87" s="6"/>
      <c r="L87" s="3" t="s">
        <v>134</v>
      </c>
      <c r="M87" s="6" t="s">
        <v>433</v>
      </c>
      <c r="N87" s="7" t="s">
        <v>257</v>
      </c>
      <c r="O87" s="7" t="s">
        <v>160</v>
      </c>
    </row>
    <row r="88" spans="1:15" ht="90" x14ac:dyDescent="0.2">
      <c r="A88" s="2" t="s">
        <v>74</v>
      </c>
      <c r="B88" s="3" t="s">
        <v>223</v>
      </c>
      <c r="C88" s="3" t="s">
        <v>252</v>
      </c>
      <c r="D88" s="3" t="s">
        <v>185</v>
      </c>
      <c r="E88" s="4">
        <v>100</v>
      </c>
      <c r="F88" s="5">
        <v>1069</v>
      </c>
      <c r="G88" s="11">
        <f t="shared" si="9"/>
        <v>128.28</v>
      </c>
      <c r="H88" s="10">
        <f t="shared" si="10"/>
        <v>192.42</v>
      </c>
      <c r="I88" s="10">
        <f t="shared" si="11"/>
        <v>1389.7</v>
      </c>
      <c r="J88" s="10">
        <f t="shared" si="5"/>
        <v>1528.67</v>
      </c>
      <c r="K88" s="6"/>
      <c r="L88" s="3" t="s">
        <v>134</v>
      </c>
      <c r="M88" s="6" t="s">
        <v>433</v>
      </c>
      <c r="N88" s="7" t="s">
        <v>253</v>
      </c>
      <c r="O88" s="7" t="s">
        <v>160</v>
      </c>
    </row>
    <row r="89" spans="1:15" ht="90" x14ac:dyDescent="0.2">
      <c r="A89" s="2" t="s">
        <v>74</v>
      </c>
      <c r="B89" s="3" t="s">
        <v>223</v>
      </c>
      <c r="C89" s="3" t="s">
        <v>228</v>
      </c>
      <c r="D89" s="3" t="s">
        <v>185</v>
      </c>
      <c r="E89" s="4">
        <v>100</v>
      </c>
      <c r="F89" s="5">
        <v>1069</v>
      </c>
      <c r="G89" s="11">
        <f t="shared" si="9"/>
        <v>128.28</v>
      </c>
      <c r="H89" s="10">
        <f t="shared" si="10"/>
        <v>192.42</v>
      </c>
      <c r="I89" s="10">
        <f t="shared" si="11"/>
        <v>1389.7</v>
      </c>
      <c r="J89" s="10">
        <f t="shared" si="5"/>
        <v>1528.67</v>
      </c>
      <c r="K89" s="6"/>
      <c r="L89" s="3" t="s">
        <v>134</v>
      </c>
      <c r="M89" s="6" t="s">
        <v>433</v>
      </c>
      <c r="N89" s="7" t="s">
        <v>229</v>
      </c>
      <c r="O89" s="7" t="s">
        <v>160</v>
      </c>
    </row>
    <row r="90" spans="1:15" ht="90" x14ac:dyDescent="0.2">
      <c r="A90" s="2" t="s">
        <v>74</v>
      </c>
      <c r="B90" s="3" t="s">
        <v>223</v>
      </c>
      <c r="C90" s="3" t="s">
        <v>239</v>
      </c>
      <c r="D90" s="3" t="s">
        <v>185</v>
      </c>
      <c r="E90" s="4">
        <v>100</v>
      </c>
      <c r="F90" s="5">
        <v>1923.9</v>
      </c>
      <c r="G90" s="11">
        <f t="shared" si="9"/>
        <v>230.86799999999999</v>
      </c>
      <c r="H90" s="10">
        <f t="shared" si="10"/>
        <v>346.30200000000002</v>
      </c>
      <c r="I90" s="10">
        <f t="shared" si="11"/>
        <v>2501.0700000000002</v>
      </c>
      <c r="J90" s="10">
        <f t="shared" si="5"/>
        <v>2751.1770000000006</v>
      </c>
      <c r="K90" s="6"/>
      <c r="L90" s="3" t="s">
        <v>134</v>
      </c>
      <c r="M90" s="6" t="s">
        <v>433</v>
      </c>
      <c r="N90" s="7" t="s">
        <v>240</v>
      </c>
      <c r="O90" s="7" t="s">
        <v>160</v>
      </c>
    </row>
    <row r="91" spans="1:15" ht="90" x14ac:dyDescent="0.2">
      <c r="A91" s="2" t="s">
        <v>74</v>
      </c>
      <c r="B91" s="3" t="s">
        <v>223</v>
      </c>
      <c r="C91" s="3" t="s">
        <v>233</v>
      </c>
      <c r="D91" s="3" t="s">
        <v>185</v>
      </c>
      <c r="E91" s="4">
        <v>100</v>
      </c>
      <c r="F91" s="5">
        <v>1923.9</v>
      </c>
      <c r="G91" s="11">
        <f t="shared" si="9"/>
        <v>230.86799999999999</v>
      </c>
      <c r="H91" s="10">
        <f t="shared" si="10"/>
        <v>346.30200000000002</v>
      </c>
      <c r="I91" s="10">
        <f t="shared" si="11"/>
        <v>2501.0700000000002</v>
      </c>
      <c r="J91" s="10">
        <f t="shared" si="5"/>
        <v>2751.1770000000006</v>
      </c>
      <c r="K91" s="6"/>
      <c r="L91" s="3" t="s">
        <v>134</v>
      </c>
      <c r="M91" s="6" t="s">
        <v>433</v>
      </c>
      <c r="N91" s="7" t="s">
        <v>234</v>
      </c>
      <c r="O91" s="7" t="s">
        <v>160</v>
      </c>
    </row>
    <row r="92" spans="1:15" ht="90" x14ac:dyDescent="0.2">
      <c r="A92" s="2" t="s">
        <v>81</v>
      </c>
      <c r="B92" s="3" t="s">
        <v>428</v>
      </c>
      <c r="C92" s="3" t="s">
        <v>181</v>
      </c>
      <c r="D92" s="3" t="s">
        <v>291</v>
      </c>
      <c r="E92" s="4">
        <v>30</v>
      </c>
      <c r="F92" s="5">
        <v>826.77</v>
      </c>
      <c r="G92" s="11">
        <f t="shared" si="9"/>
        <v>99.212399999999988</v>
      </c>
      <c r="H92" s="10">
        <f t="shared" si="10"/>
        <v>148.8186</v>
      </c>
      <c r="I92" s="10">
        <f t="shared" si="11"/>
        <v>1074.8009999999999</v>
      </c>
      <c r="J92" s="10">
        <f t="shared" si="5"/>
        <v>1182.2810999999999</v>
      </c>
      <c r="K92" s="6"/>
      <c r="L92" s="3" t="s">
        <v>429</v>
      </c>
      <c r="M92" s="6" t="s">
        <v>430</v>
      </c>
      <c r="N92" s="7" t="s">
        <v>431</v>
      </c>
      <c r="O92" s="7" t="s">
        <v>200</v>
      </c>
    </row>
    <row r="93" spans="1:15" ht="135" x14ac:dyDescent="0.2">
      <c r="A93" s="2" t="s">
        <v>82</v>
      </c>
      <c r="B93" s="3" t="s">
        <v>82</v>
      </c>
      <c r="C93" s="3" t="s">
        <v>182</v>
      </c>
      <c r="D93" s="3" t="s">
        <v>262</v>
      </c>
      <c r="E93" s="4">
        <v>100</v>
      </c>
      <c r="F93" s="5">
        <v>151.68</v>
      </c>
      <c r="G93" s="11">
        <f>F93*0.15</f>
        <v>22.751999999999999</v>
      </c>
      <c r="H93" s="10">
        <f>F93*0.25</f>
        <v>37.92</v>
      </c>
      <c r="I93" s="10">
        <f>F93+(F93*0.15)+(F93*0.25)</f>
        <v>212.35200000000003</v>
      </c>
      <c r="J93" s="10">
        <f t="shared" si="5"/>
        <v>233.58720000000005</v>
      </c>
      <c r="K93" s="6"/>
      <c r="L93" s="3" t="s">
        <v>83</v>
      </c>
      <c r="M93" s="6" t="s">
        <v>432</v>
      </c>
      <c r="N93" s="7" t="s">
        <v>136</v>
      </c>
      <c r="O93" s="7" t="s">
        <v>208</v>
      </c>
    </row>
    <row r="94" spans="1:15" ht="105" x14ac:dyDescent="0.2">
      <c r="A94" s="2" t="s">
        <v>51</v>
      </c>
      <c r="B94" s="3" t="s">
        <v>171</v>
      </c>
      <c r="C94" s="3" t="s">
        <v>284</v>
      </c>
      <c r="D94" s="3" t="s">
        <v>322</v>
      </c>
      <c r="E94" s="4">
        <v>1</v>
      </c>
      <c r="F94" s="5">
        <v>456.86</v>
      </c>
      <c r="G94" s="11">
        <f>F94*0.15</f>
        <v>68.528999999999996</v>
      </c>
      <c r="H94" s="10">
        <f>F94*0.25</f>
        <v>114.215</v>
      </c>
      <c r="I94" s="10">
        <f>F94+(F94*0.15)+(F94*0.25)</f>
        <v>639.60400000000004</v>
      </c>
      <c r="J94" s="10">
        <f t="shared" si="5"/>
        <v>703.56440000000009</v>
      </c>
      <c r="K94" s="6"/>
      <c r="L94" s="3" t="s">
        <v>112</v>
      </c>
      <c r="M94" s="6" t="s">
        <v>375</v>
      </c>
      <c r="N94" s="7" t="s">
        <v>114</v>
      </c>
      <c r="O94" s="7" t="s">
        <v>172</v>
      </c>
    </row>
    <row r="95" spans="1:15" ht="105" x14ac:dyDescent="0.2">
      <c r="A95" s="2" t="s">
        <v>51</v>
      </c>
      <c r="B95" s="3" t="s">
        <v>171</v>
      </c>
      <c r="C95" s="3" t="s">
        <v>374</v>
      </c>
      <c r="D95" s="3" t="s">
        <v>322</v>
      </c>
      <c r="E95" s="4">
        <v>5</v>
      </c>
      <c r="F95" s="5">
        <v>903.81</v>
      </c>
      <c r="G95" s="11">
        <f>F95*0.12</f>
        <v>108.45719999999999</v>
      </c>
      <c r="H95" s="10">
        <f>F95*0.18</f>
        <v>162.68579999999997</v>
      </c>
      <c r="I95" s="10">
        <f>F95+(F95*0.12)+(F95*0.18)</f>
        <v>1174.953</v>
      </c>
      <c r="J95" s="10">
        <f t="shared" si="5"/>
        <v>1292.4483</v>
      </c>
      <c r="K95" s="6"/>
      <c r="L95" s="3" t="s">
        <v>112</v>
      </c>
      <c r="M95" s="6" t="s">
        <v>375</v>
      </c>
      <c r="N95" s="7" t="s">
        <v>135</v>
      </c>
      <c r="O95" s="7" t="s">
        <v>172</v>
      </c>
    </row>
    <row r="96" spans="1:15" ht="105" x14ac:dyDescent="0.2">
      <c r="A96" s="2" t="s">
        <v>51</v>
      </c>
      <c r="B96" s="3" t="s">
        <v>171</v>
      </c>
      <c r="C96" s="3" t="s">
        <v>376</v>
      </c>
      <c r="D96" s="3" t="s">
        <v>322</v>
      </c>
      <c r="E96" s="4">
        <v>5</v>
      </c>
      <c r="F96" s="5">
        <v>907.56</v>
      </c>
      <c r="G96" s="11">
        <f>F96*0.12</f>
        <v>108.90719999999999</v>
      </c>
      <c r="H96" s="10">
        <f>F96*0.18</f>
        <v>163.36079999999998</v>
      </c>
      <c r="I96" s="10">
        <f>F96+(F96*0.12)+(F96*0.18)</f>
        <v>1179.828</v>
      </c>
      <c r="J96" s="10">
        <f t="shared" si="5"/>
        <v>1297.8108</v>
      </c>
      <c r="K96" s="6"/>
      <c r="L96" s="3" t="s">
        <v>112</v>
      </c>
      <c r="M96" s="6" t="s">
        <v>375</v>
      </c>
      <c r="N96" s="7" t="s">
        <v>116</v>
      </c>
      <c r="O96" s="7" t="s">
        <v>172</v>
      </c>
    </row>
    <row r="97" spans="1:15" ht="105" x14ac:dyDescent="0.2">
      <c r="A97" s="2" t="s">
        <v>51</v>
      </c>
      <c r="B97" s="3" t="s">
        <v>171</v>
      </c>
      <c r="C97" s="3" t="s">
        <v>285</v>
      </c>
      <c r="D97" s="3" t="s">
        <v>322</v>
      </c>
      <c r="E97" s="4">
        <v>5</v>
      </c>
      <c r="F97" s="5">
        <v>1093.27</v>
      </c>
      <c r="G97" s="11">
        <f>F97*0.12</f>
        <v>131.19239999999999</v>
      </c>
      <c r="H97" s="10">
        <f>F97*0.18</f>
        <v>196.7886</v>
      </c>
      <c r="I97" s="10">
        <f>F97+(F97*0.12)+(F97*0.18)</f>
        <v>1421.251</v>
      </c>
      <c r="J97" s="10">
        <f t="shared" si="5"/>
        <v>1563.3761000000002</v>
      </c>
      <c r="K97" s="6"/>
      <c r="L97" s="3" t="s">
        <v>112</v>
      </c>
      <c r="M97" s="6" t="s">
        <v>375</v>
      </c>
      <c r="N97" s="7" t="s">
        <v>113</v>
      </c>
      <c r="O97" s="7" t="s">
        <v>172</v>
      </c>
    </row>
    <row r="98" spans="1:15" ht="75" x14ac:dyDescent="0.2">
      <c r="A98" s="2" t="s">
        <v>84</v>
      </c>
      <c r="B98" s="3" t="s">
        <v>336</v>
      </c>
      <c r="C98" s="3" t="s">
        <v>337</v>
      </c>
      <c r="D98" s="3" t="s">
        <v>317</v>
      </c>
      <c r="E98" s="4">
        <v>28</v>
      </c>
      <c r="F98" s="5">
        <v>68.88</v>
      </c>
      <c r="G98" s="11">
        <f>F98*0.15</f>
        <v>10.331999999999999</v>
      </c>
      <c r="H98" s="10">
        <f>F98*0.25</f>
        <v>17.22</v>
      </c>
      <c r="I98" s="10">
        <f>F98+(F98*0.15)+(F98*0.25)</f>
        <v>96.431999999999988</v>
      </c>
      <c r="J98" s="10">
        <f t="shared" si="5"/>
        <v>106.0752</v>
      </c>
      <c r="K98" s="6"/>
      <c r="L98" s="3" t="s">
        <v>338</v>
      </c>
      <c r="M98" s="6" t="s">
        <v>339</v>
      </c>
      <c r="N98" s="7" t="s">
        <v>340</v>
      </c>
      <c r="O98" s="7" t="s">
        <v>190</v>
      </c>
    </row>
    <row r="99" spans="1:15" ht="150" x14ac:dyDescent="0.2">
      <c r="A99" s="2" t="s">
        <v>273</v>
      </c>
      <c r="B99" s="3" t="s">
        <v>274</v>
      </c>
      <c r="C99" s="3" t="s">
        <v>275</v>
      </c>
      <c r="D99" s="3" t="s">
        <v>316</v>
      </c>
      <c r="E99" s="4">
        <v>1</v>
      </c>
      <c r="F99" s="5">
        <v>378.5</v>
      </c>
      <c r="G99" s="11">
        <f>F99*0.15</f>
        <v>56.774999999999999</v>
      </c>
      <c r="H99" s="10">
        <f>F99*0.25</f>
        <v>94.625</v>
      </c>
      <c r="I99" s="10">
        <f>F99+(F99*0.15)+(F99*0.25)</f>
        <v>529.9</v>
      </c>
      <c r="J99" s="10">
        <f t="shared" si="5"/>
        <v>582.89</v>
      </c>
      <c r="K99" s="6"/>
      <c r="L99" s="3" t="s">
        <v>276</v>
      </c>
      <c r="M99" s="6" t="s">
        <v>427</v>
      </c>
      <c r="N99" s="7" t="s">
        <v>277</v>
      </c>
      <c r="O99" s="7" t="s">
        <v>278</v>
      </c>
    </row>
    <row r="100" spans="1:15" ht="165" x14ac:dyDescent="0.2">
      <c r="A100" s="2" t="s">
        <v>279</v>
      </c>
      <c r="B100" s="3" t="s">
        <v>280</v>
      </c>
      <c r="C100" s="3" t="s">
        <v>315</v>
      </c>
      <c r="D100" s="3" t="s">
        <v>316</v>
      </c>
      <c r="E100" s="4">
        <v>1</v>
      </c>
      <c r="F100" s="5">
        <v>4883.42</v>
      </c>
      <c r="G100" s="11">
        <f>F100*0.12</f>
        <v>586.0104</v>
      </c>
      <c r="H100" s="10">
        <f>F100*0.18</f>
        <v>879.01559999999995</v>
      </c>
      <c r="I100" s="10">
        <f>F100+(F100*0.12)+(F100*0.18)</f>
        <v>6348.4459999999999</v>
      </c>
      <c r="J100" s="10">
        <f t="shared" ref="J100:J119" si="12">I100*1.1</f>
        <v>6983.2906000000003</v>
      </c>
      <c r="K100" s="6"/>
      <c r="L100" s="3" t="s">
        <v>281</v>
      </c>
      <c r="M100" s="6" t="s">
        <v>427</v>
      </c>
      <c r="N100" s="7" t="s">
        <v>282</v>
      </c>
      <c r="O100" s="7" t="s">
        <v>283</v>
      </c>
    </row>
    <row r="101" spans="1:15" ht="150" x14ac:dyDescent="0.2">
      <c r="A101" s="2" t="s">
        <v>91</v>
      </c>
      <c r="B101" s="3" t="s">
        <v>91</v>
      </c>
      <c r="C101" s="3" t="s">
        <v>449</v>
      </c>
      <c r="D101" s="3" t="s">
        <v>450</v>
      </c>
      <c r="E101" s="4">
        <v>1</v>
      </c>
      <c r="F101" s="5">
        <v>400</v>
      </c>
      <c r="G101" s="11">
        <f>F101*0.15</f>
        <v>60</v>
      </c>
      <c r="H101" s="10">
        <f>F101*0.25</f>
        <v>100</v>
      </c>
      <c r="I101" s="10">
        <f>F101+(F101*0.15)+(F101*0.25)</f>
        <v>560</v>
      </c>
      <c r="J101" s="10">
        <f t="shared" si="12"/>
        <v>616</v>
      </c>
      <c r="K101" s="6"/>
      <c r="L101" s="3" t="s">
        <v>107</v>
      </c>
      <c r="M101" s="6" t="s">
        <v>451</v>
      </c>
      <c r="N101" s="7" t="s">
        <v>132</v>
      </c>
      <c r="O101" s="7" t="s">
        <v>173</v>
      </c>
    </row>
    <row r="102" spans="1:15" ht="150" x14ac:dyDescent="0.2">
      <c r="A102" s="2" t="s">
        <v>91</v>
      </c>
      <c r="B102" s="3" t="s">
        <v>91</v>
      </c>
      <c r="C102" s="3" t="s">
        <v>452</v>
      </c>
      <c r="D102" s="3" t="s">
        <v>450</v>
      </c>
      <c r="E102" s="4">
        <v>1</v>
      </c>
      <c r="F102" s="5">
        <v>495</v>
      </c>
      <c r="G102" s="11">
        <f>F102*0.15</f>
        <v>74.25</v>
      </c>
      <c r="H102" s="10">
        <f>F102*0.25</f>
        <v>123.75</v>
      </c>
      <c r="I102" s="10">
        <f>F102+(F102*0.15)+(F102*0.25)</f>
        <v>693</v>
      </c>
      <c r="J102" s="10">
        <f t="shared" si="12"/>
        <v>762.30000000000007</v>
      </c>
      <c r="K102" s="6"/>
      <c r="L102" s="3" t="s">
        <v>107</v>
      </c>
      <c r="M102" s="6" t="s">
        <v>451</v>
      </c>
      <c r="N102" s="7" t="s">
        <v>108</v>
      </c>
      <c r="O102" s="7" t="s">
        <v>173</v>
      </c>
    </row>
    <row r="103" spans="1:15" ht="105" x14ac:dyDescent="0.2">
      <c r="A103" s="2" t="s">
        <v>91</v>
      </c>
      <c r="B103" s="3" t="s">
        <v>91</v>
      </c>
      <c r="C103" s="3" t="s">
        <v>453</v>
      </c>
      <c r="D103" s="3" t="s">
        <v>450</v>
      </c>
      <c r="E103" s="4">
        <v>1</v>
      </c>
      <c r="F103" s="5">
        <v>495</v>
      </c>
      <c r="G103" s="11">
        <f>F103*0.15</f>
        <v>74.25</v>
      </c>
      <c r="H103" s="10">
        <f>F103*0.25</f>
        <v>123.75</v>
      </c>
      <c r="I103" s="10">
        <f>F103+(F103*0.15)+(F103*0.25)</f>
        <v>693</v>
      </c>
      <c r="J103" s="10">
        <f t="shared" si="12"/>
        <v>762.30000000000007</v>
      </c>
      <c r="K103" s="6"/>
      <c r="L103" s="3" t="s">
        <v>107</v>
      </c>
      <c r="M103" s="6" t="s">
        <v>451</v>
      </c>
      <c r="N103" s="7" t="s">
        <v>108</v>
      </c>
      <c r="O103" s="7" t="s">
        <v>173</v>
      </c>
    </row>
    <row r="104" spans="1:15" ht="300" x14ac:dyDescent="0.2">
      <c r="A104" s="2" t="s">
        <v>28</v>
      </c>
      <c r="B104" s="3" t="s">
        <v>388</v>
      </c>
      <c r="C104" s="3" t="s">
        <v>389</v>
      </c>
      <c r="D104" s="3" t="s">
        <v>0</v>
      </c>
      <c r="E104" s="4">
        <v>10</v>
      </c>
      <c r="F104" s="5">
        <v>2000</v>
      </c>
      <c r="G104" s="11">
        <f>F104*0.12</f>
        <v>240</v>
      </c>
      <c r="H104" s="10">
        <f>F104*0.18</f>
        <v>360</v>
      </c>
      <c r="I104" s="10">
        <f>F104+(F104*0.12)+(F104*0.18)</f>
        <v>2600</v>
      </c>
      <c r="J104" s="10">
        <f t="shared" si="12"/>
        <v>2860.0000000000005</v>
      </c>
      <c r="K104" s="6"/>
      <c r="L104" s="3" t="s">
        <v>390</v>
      </c>
      <c r="M104" s="6" t="s">
        <v>391</v>
      </c>
      <c r="N104" s="7" t="s">
        <v>392</v>
      </c>
      <c r="O104" s="7" t="s">
        <v>175</v>
      </c>
    </row>
    <row r="105" spans="1:15" ht="300" x14ac:dyDescent="0.2">
      <c r="A105" s="2" t="s">
        <v>28</v>
      </c>
      <c r="B105" s="3" t="s">
        <v>388</v>
      </c>
      <c r="C105" s="3" t="s">
        <v>393</v>
      </c>
      <c r="D105" s="3" t="s">
        <v>0</v>
      </c>
      <c r="E105" s="4">
        <v>10</v>
      </c>
      <c r="F105" s="5">
        <v>2000</v>
      </c>
      <c r="G105" s="11">
        <f>F105*0.12</f>
        <v>240</v>
      </c>
      <c r="H105" s="10">
        <f>F105*0.18</f>
        <v>360</v>
      </c>
      <c r="I105" s="10">
        <f>F105+(F105*0.12)+(F105*0.18)</f>
        <v>2600</v>
      </c>
      <c r="J105" s="10">
        <f t="shared" si="12"/>
        <v>2860.0000000000005</v>
      </c>
      <c r="K105" s="6"/>
      <c r="L105" s="3" t="s">
        <v>390</v>
      </c>
      <c r="M105" s="6" t="s">
        <v>391</v>
      </c>
      <c r="N105" s="7" t="s">
        <v>394</v>
      </c>
      <c r="O105" s="7" t="s">
        <v>175</v>
      </c>
    </row>
    <row r="106" spans="1:15" ht="90" x14ac:dyDescent="0.2">
      <c r="A106" s="2" t="s">
        <v>92</v>
      </c>
      <c r="B106" s="3" t="s">
        <v>92</v>
      </c>
      <c r="C106" s="3" t="s">
        <v>293</v>
      </c>
      <c r="D106" s="3" t="s">
        <v>469</v>
      </c>
      <c r="E106" s="4">
        <v>5</v>
      </c>
      <c r="F106" s="5">
        <v>91.94</v>
      </c>
      <c r="G106" s="11">
        <f>F106*0.15</f>
        <v>13.790999999999999</v>
      </c>
      <c r="H106" s="10">
        <f>F106*0.25</f>
        <v>22.984999999999999</v>
      </c>
      <c r="I106" s="10">
        <f>F106+(F106*0.15)+(F106*0.25)</f>
        <v>128.71600000000001</v>
      </c>
      <c r="J106" s="10">
        <f t="shared" si="12"/>
        <v>141.58760000000001</v>
      </c>
      <c r="K106" s="6"/>
      <c r="L106" s="3" t="s">
        <v>294</v>
      </c>
      <c r="M106" s="6" t="s">
        <v>471</v>
      </c>
      <c r="N106" s="7" t="s">
        <v>295</v>
      </c>
      <c r="O106" s="7" t="s">
        <v>201</v>
      </c>
    </row>
    <row r="107" spans="1:15" ht="45" x14ac:dyDescent="0.2">
      <c r="A107" s="2" t="s">
        <v>93</v>
      </c>
      <c r="B107" s="3" t="s">
        <v>93</v>
      </c>
      <c r="C107" s="3" t="s">
        <v>296</v>
      </c>
      <c r="D107" s="3" t="s">
        <v>345</v>
      </c>
      <c r="E107" s="4">
        <v>10</v>
      </c>
      <c r="F107" s="5">
        <v>468.87</v>
      </c>
      <c r="G107" s="11">
        <f>F107*0.15</f>
        <v>70.330500000000001</v>
      </c>
      <c r="H107" s="10">
        <f>F107*0.25</f>
        <v>117.2175</v>
      </c>
      <c r="I107" s="10">
        <f>F107+(F107*0.15)+(F107*0.25)</f>
        <v>656.41800000000001</v>
      </c>
      <c r="J107" s="10">
        <f t="shared" si="12"/>
        <v>722.05980000000011</v>
      </c>
      <c r="K107" s="6"/>
      <c r="L107" s="3" t="s">
        <v>346</v>
      </c>
      <c r="M107" s="6" t="s">
        <v>347</v>
      </c>
      <c r="N107" s="7" t="s">
        <v>348</v>
      </c>
      <c r="O107" s="7" t="s">
        <v>163</v>
      </c>
    </row>
    <row r="108" spans="1:15" ht="75" x14ac:dyDescent="0.2">
      <c r="A108" s="2" t="s">
        <v>93</v>
      </c>
      <c r="B108" s="3" t="s">
        <v>94</v>
      </c>
      <c r="C108" s="3" t="s">
        <v>341</v>
      </c>
      <c r="D108" s="3" t="s">
        <v>155</v>
      </c>
      <c r="E108" s="4">
        <v>1</v>
      </c>
      <c r="F108" s="5">
        <v>920</v>
      </c>
      <c r="G108" s="11">
        <f>F108*0.12</f>
        <v>110.39999999999999</v>
      </c>
      <c r="H108" s="10">
        <f>F108*0.18</f>
        <v>165.6</v>
      </c>
      <c r="I108" s="10">
        <f>F108+(F108*0.12)+(F108*0.18)</f>
        <v>1196</v>
      </c>
      <c r="J108" s="10">
        <f t="shared" si="12"/>
        <v>1315.6000000000001</v>
      </c>
      <c r="K108" s="6"/>
      <c r="L108" s="3" t="s">
        <v>342</v>
      </c>
      <c r="M108" s="6" t="s">
        <v>343</v>
      </c>
      <c r="N108" s="7" t="s">
        <v>344</v>
      </c>
      <c r="O108" s="7" t="s">
        <v>163</v>
      </c>
    </row>
    <row r="109" spans="1:15" ht="135" x14ac:dyDescent="0.2">
      <c r="A109" s="2" t="s">
        <v>95</v>
      </c>
      <c r="B109" s="3" t="s">
        <v>95</v>
      </c>
      <c r="C109" s="3" t="s">
        <v>179</v>
      </c>
      <c r="D109" s="3" t="s">
        <v>261</v>
      </c>
      <c r="E109" s="4">
        <v>1</v>
      </c>
      <c r="F109" s="5">
        <v>15.33</v>
      </c>
      <c r="G109" s="9">
        <f>F109*0.18</f>
        <v>2.7593999999999999</v>
      </c>
      <c r="H109" s="10">
        <f>F109*0.31</f>
        <v>4.7523</v>
      </c>
      <c r="I109" s="10">
        <f>F109+(F109*0.18)+(F109*0.31)</f>
        <v>22.841700000000003</v>
      </c>
      <c r="J109" s="10">
        <f t="shared" si="12"/>
        <v>25.125870000000006</v>
      </c>
      <c r="K109" s="6"/>
      <c r="L109" s="3" t="s">
        <v>96</v>
      </c>
      <c r="M109" s="6" t="s">
        <v>454</v>
      </c>
      <c r="N109" s="7" t="s">
        <v>97</v>
      </c>
      <c r="O109" s="7" t="s">
        <v>180</v>
      </c>
    </row>
    <row r="110" spans="1:15" ht="90" x14ac:dyDescent="0.2">
      <c r="A110" s="2" t="s">
        <v>98</v>
      </c>
      <c r="B110" s="3" t="s">
        <v>418</v>
      </c>
      <c r="C110" s="3" t="s">
        <v>423</v>
      </c>
      <c r="D110" s="3" t="s">
        <v>420</v>
      </c>
      <c r="E110" s="4">
        <v>1</v>
      </c>
      <c r="F110" s="5">
        <v>166.37</v>
      </c>
      <c r="G110" s="11">
        <f>F110*0.15</f>
        <v>24.955500000000001</v>
      </c>
      <c r="H110" s="10">
        <f>F110*0.25</f>
        <v>41.592500000000001</v>
      </c>
      <c r="I110" s="10">
        <f>F110+(F110*0.15)+(F110*0.25)</f>
        <v>232.91800000000001</v>
      </c>
      <c r="J110" s="10">
        <f t="shared" si="12"/>
        <v>256.20980000000003</v>
      </c>
      <c r="K110" s="6"/>
      <c r="L110" s="3" t="s">
        <v>99</v>
      </c>
      <c r="M110" s="6" t="s">
        <v>421</v>
      </c>
      <c r="N110" s="7" t="s">
        <v>424</v>
      </c>
      <c r="O110" s="7" t="s">
        <v>197</v>
      </c>
    </row>
    <row r="111" spans="1:15" ht="90" x14ac:dyDescent="0.2">
      <c r="A111" s="2" t="s">
        <v>98</v>
      </c>
      <c r="B111" s="3" t="s">
        <v>418</v>
      </c>
      <c r="C111" s="3" t="s">
        <v>419</v>
      </c>
      <c r="D111" s="3" t="s">
        <v>420</v>
      </c>
      <c r="E111" s="4">
        <v>1</v>
      </c>
      <c r="F111" s="5">
        <v>463.09</v>
      </c>
      <c r="G111" s="11">
        <f>F111*0.15</f>
        <v>69.463499999999996</v>
      </c>
      <c r="H111" s="10">
        <f>F111*0.25</f>
        <v>115.77249999999999</v>
      </c>
      <c r="I111" s="10">
        <f>F111+(F111*0.15)+(F111*0.25)</f>
        <v>648.32600000000002</v>
      </c>
      <c r="J111" s="10">
        <f t="shared" si="12"/>
        <v>713.15860000000009</v>
      </c>
      <c r="K111" s="6"/>
      <c r="L111" s="3" t="s">
        <v>99</v>
      </c>
      <c r="M111" s="6" t="s">
        <v>421</v>
      </c>
      <c r="N111" s="7" t="s">
        <v>422</v>
      </c>
      <c r="O111" s="7" t="s">
        <v>197</v>
      </c>
    </row>
    <row r="112" spans="1:15" ht="90" x14ac:dyDescent="0.2">
      <c r="A112" s="2" t="s">
        <v>98</v>
      </c>
      <c r="B112" s="3" t="s">
        <v>418</v>
      </c>
      <c r="C112" s="3" t="s">
        <v>425</v>
      </c>
      <c r="D112" s="3" t="s">
        <v>420</v>
      </c>
      <c r="E112" s="4">
        <v>1</v>
      </c>
      <c r="F112" s="5">
        <v>601.74</v>
      </c>
      <c r="G112" s="11">
        <f>F112*0.12</f>
        <v>72.208799999999997</v>
      </c>
      <c r="H112" s="10">
        <f>F112*0.18</f>
        <v>108.31319999999999</v>
      </c>
      <c r="I112" s="10">
        <f>F112+(F112*0.12)+(F112*0.18)</f>
        <v>782.26199999999994</v>
      </c>
      <c r="J112" s="10">
        <f t="shared" si="12"/>
        <v>860.48820000000001</v>
      </c>
      <c r="K112" s="6"/>
      <c r="L112" s="3" t="s">
        <v>99</v>
      </c>
      <c r="M112" s="6" t="s">
        <v>421</v>
      </c>
      <c r="N112" s="7" t="s">
        <v>426</v>
      </c>
      <c r="O112" s="7" t="s">
        <v>197</v>
      </c>
    </row>
    <row r="113" spans="1:15" ht="45" x14ac:dyDescent="0.2">
      <c r="A113" s="2" t="s">
        <v>100</v>
      </c>
      <c r="B113" s="3" t="s">
        <v>101</v>
      </c>
      <c r="C113" s="3" t="s">
        <v>407</v>
      </c>
      <c r="D113" s="3" t="s">
        <v>178</v>
      </c>
      <c r="E113" s="4">
        <v>20</v>
      </c>
      <c r="F113" s="5">
        <v>15.7</v>
      </c>
      <c r="G113" s="9">
        <f>F113*0.18</f>
        <v>2.8259999999999996</v>
      </c>
      <c r="H113" s="10">
        <f>F113*0.31</f>
        <v>4.867</v>
      </c>
      <c r="I113" s="10">
        <f>F113+(F113*0.18)+(F113*0.31)</f>
        <v>23.393000000000001</v>
      </c>
      <c r="J113" s="10">
        <f t="shared" si="12"/>
        <v>25.732300000000002</v>
      </c>
      <c r="K113" s="6"/>
      <c r="L113" s="3" t="s">
        <v>102</v>
      </c>
      <c r="M113" s="6" t="s">
        <v>404</v>
      </c>
      <c r="N113" s="7" t="s">
        <v>408</v>
      </c>
      <c r="O113" s="7" t="s">
        <v>169</v>
      </c>
    </row>
    <row r="114" spans="1:15" ht="45" x14ac:dyDescent="0.2">
      <c r="A114" s="2" t="s">
        <v>100</v>
      </c>
      <c r="B114" s="3" t="s">
        <v>101</v>
      </c>
      <c r="C114" s="3" t="s">
        <v>409</v>
      </c>
      <c r="D114" s="3" t="s">
        <v>178</v>
      </c>
      <c r="E114" s="4">
        <v>20</v>
      </c>
      <c r="F114" s="5">
        <v>26.47</v>
      </c>
      <c r="G114" s="9">
        <f>F114*0.18</f>
        <v>4.7645999999999997</v>
      </c>
      <c r="H114" s="10">
        <f>F114*0.31</f>
        <v>8.2057000000000002</v>
      </c>
      <c r="I114" s="10">
        <f>F114+(F114*0.18)+(F114*0.31)</f>
        <v>39.440300000000001</v>
      </c>
      <c r="J114" s="10">
        <f t="shared" si="12"/>
        <v>43.384330000000006</v>
      </c>
      <c r="K114" s="6"/>
      <c r="L114" s="3" t="s">
        <v>102</v>
      </c>
      <c r="M114" s="6" t="s">
        <v>404</v>
      </c>
      <c r="N114" s="7" t="s">
        <v>410</v>
      </c>
      <c r="O114" s="7" t="s">
        <v>169</v>
      </c>
    </row>
    <row r="115" spans="1:15" ht="45" x14ac:dyDescent="0.2">
      <c r="A115" s="2" t="s">
        <v>100</v>
      </c>
      <c r="B115" s="3" t="s">
        <v>101</v>
      </c>
      <c r="C115" s="3" t="s">
        <v>207</v>
      </c>
      <c r="D115" s="3" t="s">
        <v>178</v>
      </c>
      <c r="E115" s="4">
        <v>20</v>
      </c>
      <c r="F115" s="5">
        <v>41.86</v>
      </c>
      <c r="G115" s="9">
        <f>F115*0.18</f>
        <v>7.5347999999999997</v>
      </c>
      <c r="H115" s="10">
        <f>F115*0.31</f>
        <v>12.976599999999999</v>
      </c>
      <c r="I115" s="10">
        <f>F115+(F115*0.18)+(F115*0.31)</f>
        <v>62.371399999999994</v>
      </c>
      <c r="J115" s="10">
        <f t="shared" si="12"/>
        <v>68.608540000000005</v>
      </c>
      <c r="K115" s="6"/>
      <c r="L115" s="3" t="s">
        <v>102</v>
      </c>
      <c r="M115" s="6" t="s">
        <v>404</v>
      </c>
      <c r="N115" s="7" t="s">
        <v>405</v>
      </c>
      <c r="O115" s="7" t="s">
        <v>169</v>
      </c>
    </row>
    <row r="116" spans="1:15" ht="45" x14ac:dyDescent="0.2">
      <c r="A116" s="2" t="s">
        <v>100</v>
      </c>
      <c r="B116" s="3" t="s">
        <v>101</v>
      </c>
      <c r="C116" s="3" t="s">
        <v>206</v>
      </c>
      <c r="D116" s="3" t="s">
        <v>178</v>
      </c>
      <c r="E116" s="4">
        <v>20</v>
      </c>
      <c r="F116" s="5">
        <v>76.03</v>
      </c>
      <c r="G116" s="11">
        <f>F116*0.15</f>
        <v>11.404500000000001</v>
      </c>
      <c r="H116" s="10">
        <f>F116*0.25</f>
        <v>19.0075</v>
      </c>
      <c r="I116" s="10">
        <f>F116+(F116*0.15)+(F116*0.25)</f>
        <v>106.44200000000001</v>
      </c>
      <c r="J116" s="10">
        <f t="shared" si="12"/>
        <v>117.08620000000002</v>
      </c>
      <c r="K116" s="6"/>
      <c r="L116" s="3" t="s">
        <v>102</v>
      </c>
      <c r="M116" s="6" t="s">
        <v>404</v>
      </c>
      <c r="N116" s="7" t="s">
        <v>406</v>
      </c>
      <c r="O116" s="7" t="s">
        <v>169</v>
      </c>
    </row>
    <row r="117" spans="1:15" ht="90" x14ac:dyDescent="0.2">
      <c r="A117" s="2" t="s">
        <v>104</v>
      </c>
      <c r="B117" s="3" t="s">
        <v>104</v>
      </c>
      <c r="C117" s="3" t="s">
        <v>468</v>
      </c>
      <c r="D117" s="3" t="s">
        <v>469</v>
      </c>
      <c r="E117" s="4">
        <v>10</v>
      </c>
      <c r="F117" s="5">
        <v>66.040000000000006</v>
      </c>
      <c r="G117" s="11">
        <f>F117*0.15</f>
        <v>9.9060000000000006</v>
      </c>
      <c r="H117" s="10">
        <f>F117*0.25</f>
        <v>16.510000000000002</v>
      </c>
      <c r="I117" s="10">
        <f>F117+(F117*0.15)+(F117*0.25)</f>
        <v>92.456000000000017</v>
      </c>
      <c r="J117" s="10">
        <f t="shared" si="12"/>
        <v>101.70160000000003</v>
      </c>
      <c r="K117" s="6"/>
      <c r="L117" s="3" t="s">
        <v>122</v>
      </c>
      <c r="M117" s="6" t="s">
        <v>470</v>
      </c>
      <c r="N117" s="7" t="s">
        <v>123</v>
      </c>
      <c r="O117" s="7" t="s">
        <v>196</v>
      </c>
    </row>
    <row r="118" spans="1:15" ht="135" x14ac:dyDescent="0.2">
      <c r="A118" s="2" t="s">
        <v>13</v>
      </c>
      <c r="B118" s="3" t="s">
        <v>14</v>
      </c>
      <c r="C118" s="3" t="s">
        <v>290</v>
      </c>
      <c r="D118" s="3" t="s">
        <v>469</v>
      </c>
      <c r="E118" s="4">
        <v>10</v>
      </c>
      <c r="F118" s="5">
        <v>65.5</v>
      </c>
      <c r="G118" s="11">
        <f>F118*0.15</f>
        <v>9.8249999999999993</v>
      </c>
      <c r="H118" s="10">
        <f>F118*0.25</f>
        <v>16.375</v>
      </c>
      <c r="I118" s="10">
        <f>F118+(F118*0.15)+(F118*0.25)</f>
        <v>91.7</v>
      </c>
      <c r="J118" s="10">
        <f t="shared" si="12"/>
        <v>100.87</v>
      </c>
      <c r="K118" s="6"/>
      <c r="L118" s="3" t="s">
        <v>16</v>
      </c>
      <c r="M118" s="6" t="s">
        <v>472</v>
      </c>
      <c r="N118" s="7" t="s">
        <v>18</v>
      </c>
      <c r="O118" s="7" t="s">
        <v>166</v>
      </c>
    </row>
    <row r="119" spans="1:15" ht="120" x14ac:dyDescent="0.2">
      <c r="A119" s="2" t="s">
        <v>13</v>
      </c>
      <c r="B119" s="3" t="s">
        <v>14</v>
      </c>
      <c r="C119" s="3" t="s">
        <v>213</v>
      </c>
      <c r="D119" s="3" t="s">
        <v>469</v>
      </c>
      <c r="E119" s="4">
        <v>10</v>
      </c>
      <c r="F119" s="5">
        <v>67.599999999999994</v>
      </c>
      <c r="G119" s="11">
        <f>F119*0.15</f>
        <v>10.139999999999999</v>
      </c>
      <c r="H119" s="10">
        <f>F119*0.25</f>
        <v>16.899999999999999</v>
      </c>
      <c r="I119" s="10">
        <f>F119+(F119*0.15)+(F119*0.25)</f>
        <v>94.639999999999986</v>
      </c>
      <c r="J119" s="10">
        <f t="shared" si="12"/>
        <v>104.104</v>
      </c>
      <c r="K119" s="6"/>
      <c r="L119" s="3" t="s">
        <v>16</v>
      </c>
      <c r="M119" s="6" t="s">
        <v>472</v>
      </c>
      <c r="N119" s="7" t="s">
        <v>17</v>
      </c>
      <c r="O119" s="7" t="s">
        <v>166</v>
      </c>
    </row>
  </sheetData>
  <autoFilter ref="A3:O3"/>
  <mergeCells count="1">
    <mergeCell ref="A1:O1"/>
  </mergeCells>
  <pageMargins left="0.11811023622047245" right="0.31496062992125984" top="0.35433070866141736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2018-08-22T06:54:15Z</dcterms:created>
  <dcterms:modified xsi:type="dcterms:W3CDTF">2018-08-23T06:14:12Z</dcterms:modified>
</cp:coreProperties>
</file>