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155"/>
  </bookViews>
  <sheets>
    <sheet name="Лист1" sheetId="3" r:id="rId1"/>
  </sheets>
  <definedNames>
    <definedName name="_xlnm._FilterDatabase" localSheetId="0" hidden="1">Лист1!$A$3:$O$48</definedName>
    <definedName name="_xlnm.Print_Area" localSheetId="0">Лист1!$A$1:$O$48</definedName>
  </definedNames>
  <calcPr calcId="162913"/>
  <fileRecoveryPr autoRecover="0"/>
</workbook>
</file>

<file path=xl/calcChain.xml><?xml version="1.0" encoding="utf-8"?>
<calcChain xmlns="http://schemas.openxmlformats.org/spreadsheetml/2006/main">
  <c r="G21" i="3" l="1"/>
  <c r="H21" i="3"/>
  <c r="I21" i="3"/>
  <c r="J21" i="3"/>
  <c r="G25" i="3"/>
  <c r="H25" i="3"/>
  <c r="I25" i="3"/>
  <c r="J25" i="3"/>
  <c r="G24" i="3"/>
  <c r="H24" i="3"/>
  <c r="I24" i="3"/>
  <c r="J24" i="3"/>
  <c r="G40" i="3"/>
  <c r="H40" i="3"/>
  <c r="I40" i="3"/>
  <c r="J40" i="3"/>
  <c r="G30" i="3"/>
  <c r="H30" i="3"/>
  <c r="I30" i="3"/>
  <c r="J30" i="3"/>
  <c r="G41" i="3"/>
  <c r="H41" i="3"/>
  <c r="I41" i="3"/>
  <c r="J41" i="3"/>
  <c r="G26" i="3"/>
  <c r="H26" i="3"/>
  <c r="I26" i="3"/>
  <c r="J26" i="3"/>
  <c r="G4" i="3"/>
  <c r="H4" i="3"/>
  <c r="I4" i="3"/>
  <c r="J4" i="3" s="1"/>
  <c r="G19" i="3"/>
  <c r="H19" i="3"/>
  <c r="I19" i="3"/>
  <c r="J19" i="3" s="1"/>
  <c r="G7" i="3"/>
  <c r="H7" i="3"/>
  <c r="I7" i="3"/>
  <c r="J7" i="3" s="1"/>
  <c r="G8" i="3"/>
  <c r="H8" i="3"/>
  <c r="I8" i="3"/>
  <c r="J8" i="3" s="1"/>
  <c r="G42" i="3"/>
  <c r="H42" i="3"/>
  <c r="I42" i="3"/>
  <c r="J42" i="3" s="1"/>
  <c r="G14" i="3"/>
  <c r="H14" i="3"/>
  <c r="I14" i="3"/>
  <c r="J14" i="3" s="1"/>
  <c r="G32" i="3"/>
  <c r="H32" i="3"/>
  <c r="I32" i="3"/>
  <c r="J32" i="3" s="1"/>
  <c r="G15" i="3"/>
  <c r="H15" i="3"/>
  <c r="I15" i="3"/>
  <c r="J15" i="3" s="1"/>
  <c r="G16" i="3"/>
  <c r="H16" i="3"/>
  <c r="I16" i="3"/>
  <c r="J16" i="3" s="1"/>
  <c r="G9" i="3"/>
  <c r="H9" i="3"/>
  <c r="I9" i="3"/>
  <c r="J9" i="3" s="1"/>
  <c r="G10" i="3"/>
  <c r="H10" i="3"/>
  <c r="I10" i="3"/>
  <c r="J10" i="3" s="1"/>
  <c r="G11" i="3"/>
  <c r="H11" i="3"/>
  <c r="I11" i="3"/>
  <c r="J11" i="3" s="1"/>
  <c r="I23" i="3"/>
  <c r="J23" i="3"/>
  <c r="H23" i="3"/>
  <c r="G23" i="3"/>
  <c r="G20" i="3"/>
  <c r="H20" i="3"/>
  <c r="I20" i="3"/>
  <c r="J20" i="3" s="1"/>
  <c r="G12" i="3"/>
  <c r="H12" i="3"/>
  <c r="I12" i="3"/>
  <c r="J12" i="3" s="1"/>
  <c r="G18" i="3"/>
  <c r="H18" i="3"/>
  <c r="I18" i="3"/>
  <c r="J18" i="3" s="1"/>
  <c r="G6" i="3"/>
  <c r="H6" i="3"/>
  <c r="I6" i="3"/>
  <c r="J6" i="3" s="1"/>
  <c r="G44" i="3"/>
  <c r="H44" i="3"/>
  <c r="I44" i="3"/>
  <c r="J44" i="3" s="1"/>
  <c r="G28" i="3"/>
  <c r="H28" i="3"/>
  <c r="I28" i="3"/>
  <c r="J28" i="3" s="1"/>
  <c r="G29" i="3"/>
  <c r="H29" i="3"/>
  <c r="I29" i="3"/>
  <c r="J29" i="3" s="1"/>
  <c r="G27" i="3"/>
  <c r="H27" i="3"/>
  <c r="I27" i="3"/>
  <c r="J27" i="3" s="1"/>
  <c r="G43" i="3"/>
  <c r="H43" i="3"/>
  <c r="I43" i="3"/>
  <c r="J43" i="3" s="1"/>
  <c r="G22" i="3"/>
  <c r="H22" i="3"/>
  <c r="I22" i="3"/>
  <c r="J22" i="3" s="1"/>
  <c r="I46" i="3"/>
  <c r="J46" i="3"/>
  <c r="H46" i="3"/>
  <c r="G46" i="3"/>
  <c r="G13" i="3"/>
  <c r="H13" i="3"/>
  <c r="I13" i="3"/>
  <c r="J13" i="3" s="1"/>
  <c r="G5" i="3"/>
  <c r="H5" i="3"/>
  <c r="I5" i="3"/>
  <c r="J5" i="3" s="1"/>
  <c r="G31" i="3"/>
  <c r="H31" i="3"/>
  <c r="I31" i="3"/>
  <c r="J31" i="3" s="1"/>
  <c r="G38" i="3"/>
  <c r="H38" i="3"/>
  <c r="I38" i="3"/>
  <c r="J38" i="3" s="1"/>
  <c r="G17" i="3"/>
  <c r="H17" i="3"/>
  <c r="I17" i="3"/>
  <c r="J17" i="3" s="1"/>
  <c r="G36" i="3"/>
  <c r="H36" i="3"/>
  <c r="I36" i="3"/>
  <c r="J36" i="3" s="1"/>
  <c r="G47" i="3"/>
  <c r="H47" i="3"/>
  <c r="I47" i="3"/>
  <c r="J47" i="3" s="1"/>
  <c r="G45" i="3"/>
  <c r="H45" i="3"/>
  <c r="I45" i="3"/>
  <c r="J45" i="3" s="1"/>
  <c r="G33" i="3"/>
  <c r="H33" i="3"/>
  <c r="I33" i="3"/>
  <c r="J33" i="3" s="1"/>
  <c r="G34" i="3"/>
  <c r="H34" i="3"/>
  <c r="I34" i="3"/>
  <c r="J34" i="3" s="1"/>
  <c r="G37" i="3"/>
  <c r="H37" i="3"/>
  <c r="I37" i="3"/>
  <c r="J37" i="3" s="1"/>
  <c r="G39" i="3"/>
  <c r="H39" i="3"/>
  <c r="I39" i="3"/>
  <c r="J39" i="3" s="1"/>
  <c r="G48" i="3"/>
  <c r="H48" i="3"/>
  <c r="I48" i="3"/>
  <c r="J48" i="3" s="1"/>
  <c r="I35" i="3"/>
  <c r="J35" i="3"/>
  <c r="H35" i="3"/>
  <c r="G35" i="3"/>
</calcChain>
</file>

<file path=xl/sharedStrings.xml><?xml version="1.0" encoding="utf-8"?>
<sst xmlns="http://schemas.openxmlformats.org/spreadsheetml/2006/main" count="376" uniqueCount="241">
  <si>
    <t>Общество с ограниченной ответственностью "Иммуно-Гем" (ООО "Иммуно-Гем") - Россия;Пр.,Перв.Уп.,Втор.Уп.,Вып.к.-Государственное бюджетное учреждение здравоохранения "Тамбовская областная станция переливания крови" (ГБУЗ "Тамбовская областная станция переливания крови") - Россия.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</si>
  <si>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</si>
  <si>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</si>
  <si>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</si>
  <si>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</si>
  <si>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</si>
  <si>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</si>
  <si>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</si>
  <si>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</si>
  <si>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</si>
  <si>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</si>
  <si>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</si>
  <si>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Аминокапроновая кислота</t>
  </si>
  <si>
    <t>Р N003799/01</t>
  </si>
  <si>
    <t>4602824016449</t>
  </si>
  <si>
    <t>Аминофиллин</t>
  </si>
  <si>
    <t>Эуфиллин</t>
  </si>
  <si>
    <t>Ацетилсалициловая кислота</t>
  </si>
  <si>
    <t>Бромдигидрохлорфенилбензодиазепин</t>
  </si>
  <si>
    <t>Транквезипам</t>
  </si>
  <si>
    <t>Р N003747/01</t>
  </si>
  <si>
    <t>4602824015978</t>
  </si>
  <si>
    <t>ЗАО "ФармФирма "Сотекс" - Россия</t>
  </si>
  <si>
    <t>Диклофенак</t>
  </si>
  <si>
    <t>Дифенгидрамин</t>
  </si>
  <si>
    <t>Димедрол</t>
  </si>
  <si>
    <t>ЛС-000387</t>
  </si>
  <si>
    <t>4602824005207</t>
  </si>
  <si>
    <t>4602824011420</t>
  </si>
  <si>
    <t>Индапамид</t>
  </si>
  <si>
    <t>Иммуноглобулин человека нормальный</t>
  </si>
  <si>
    <t>Габриглобин-IgG</t>
  </si>
  <si>
    <t>ЛС-000412</t>
  </si>
  <si>
    <t>4607022320176</t>
  </si>
  <si>
    <t>4607022320183</t>
  </si>
  <si>
    <t>Р N003436/01</t>
  </si>
  <si>
    <t>4607003669164</t>
  </si>
  <si>
    <t>Калия йодид</t>
  </si>
  <si>
    <t>Р N003537/01</t>
  </si>
  <si>
    <t>4605077003303</t>
  </si>
  <si>
    <t>Калия хлорид</t>
  </si>
  <si>
    <t>Метопролол</t>
  </si>
  <si>
    <t>Натрия хлорид</t>
  </si>
  <si>
    <t>ЛС-000247</t>
  </si>
  <si>
    <t>4602824016531</t>
  </si>
  <si>
    <t>Неостигмина метилсульфат</t>
  </si>
  <si>
    <t>Прозерин</t>
  </si>
  <si>
    <t>ЛС-001415</t>
  </si>
  <si>
    <t>4602824001315</t>
  </si>
  <si>
    <t>ЛС-000692</t>
  </si>
  <si>
    <t>4602824007676</t>
  </si>
  <si>
    <t>Окситоцин</t>
  </si>
  <si>
    <t>Р N002084/01-2003</t>
  </si>
  <si>
    <t>4602824001551</t>
  </si>
  <si>
    <t>Парацетамол</t>
  </si>
  <si>
    <t>Пирацетам</t>
  </si>
  <si>
    <t>4602824009687</t>
  </si>
  <si>
    <t>Платифиллин</t>
  </si>
  <si>
    <t>Платифиллина гидротартрат</t>
  </si>
  <si>
    <t>4602824001711</t>
  </si>
  <si>
    <t>Прокаин</t>
  </si>
  <si>
    <t>Новокаин</t>
  </si>
  <si>
    <t>Р N001052/01</t>
  </si>
  <si>
    <t>4602824001292</t>
  </si>
  <si>
    <t>Рифампицин</t>
  </si>
  <si>
    <t>Трифлуоперазин</t>
  </si>
  <si>
    <t>Трифтазин</t>
  </si>
  <si>
    <t>Р N001406/02</t>
  </si>
  <si>
    <t>4602824015367</t>
  </si>
  <si>
    <t>4602824015350</t>
  </si>
  <si>
    <t>Хлорамфеникол</t>
  </si>
  <si>
    <t>Левомицетин</t>
  </si>
  <si>
    <t>ЛС-000509</t>
  </si>
  <si>
    <t>Цитиколин</t>
  </si>
  <si>
    <t>Эналаприл</t>
  </si>
  <si>
    <t>Эналаприл-ФПО</t>
  </si>
  <si>
    <t>Р N002143/01</t>
  </si>
  <si>
    <t>4605077000319</t>
  </si>
  <si>
    <t>Этилметилгидроксипиридина сукцинат</t>
  </si>
  <si>
    <t>Нейрокс</t>
  </si>
  <si>
    <t>ЛСР-007439/09</t>
  </si>
  <si>
    <t>4605964003195</t>
  </si>
  <si>
    <t>4605964003201</t>
  </si>
  <si>
    <t>Натрия хлорида раствор сложный [Калия хлорид+Кальция хлорид+Натрия хлорид]</t>
  </si>
  <si>
    <t>Рингер</t>
  </si>
  <si>
    <t>Менадиона натрия бисульфит</t>
  </si>
  <si>
    <t>Викасол</t>
  </si>
  <si>
    <t>ЛСР-003974/10</t>
  </si>
  <si>
    <t>4602824017545</t>
  </si>
  <si>
    <t>4602824017538</t>
  </si>
  <si>
    <t>ЛС-001927</t>
  </si>
  <si>
    <t>4602824007553</t>
  </si>
  <si>
    <t>4602824017248</t>
  </si>
  <si>
    <t>ЛС-000590</t>
  </si>
  <si>
    <t>4602824002657</t>
  </si>
  <si>
    <t>ЛП-000345</t>
  </si>
  <si>
    <t>4605964003485</t>
  </si>
  <si>
    <t>Моксифлоксацин</t>
  </si>
  <si>
    <t>Ритонавир</t>
  </si>
  <si>
    <t>4602824017484</t>
  </si>
  <si>
    <t>ЛП-001224</t>
  </si>
  <si>
    <t>4602824017347</t>
  </si>
  <si>
    <t>4602824019570</t>
  </si>
  <si>
    <t>P N000382/01</t>
  </si>
  <si>
    <t>Р N002256/01</t>
  </si>
  <si>
    <t>ЛП-002067</t>
  </si>
  <si>
    <t>4602824020866</t>
  </si>
  <si>
    <t>Тестостерона пропионат</t>
  </si>
  <si>
    <t>ЛП-001702</t>
  </si>
  <si>
    <t>4602824021009</t>
  </si>
  <si>
    <t>Норвир</t>
  </si>
  <si>
    <t>ЛП-001272</t>
  </si>
  <si>
    <t>8054083005454</t>
  </si>
  <si>
    <t>Парикальцитол</t>
  </si>
  <si>
    <t>Земплар</t>
  </si>
  <si>
    <t>ЛСР-010759/09</t>
  </si>
  <si>
    <t>ЛСР-004781/09</t>
  </si>
  <si>
    <t>4606556002800</t>
  </si>
  <si>
    <t>(3-Оксоандрост-4-ен-17бета-ил)пропионат</t>
  </si>
  <si>
    <t>ЗАО "ФармФирма"Сотекс" - Россия</t>
  </si>
  <si>
    <t>Нейпилепт</t>
  </si>
  <si>
    <t>N06BX06</t>
  </si>
  <si>
    <t>B05CB01</t>
  </si>
  <si>
    <t>N01BA02</t>
  </si>
  <si>
    <t>B05BB01</t>
  </si>
  <si>
    <t>N02BE01</t>
  </si>
  <si>
    <t>M01AB05</t>
  </si>
  <si>
    <t>N02BA01</t>
  </si>
  <si>
    <t>R03DA05</t>
  </si>
  <si>
    <t>C09AA02</t>
  </si>
  <si>
    <t>B02BA02</t>
  </si>
  <si>
    <t xml:space="preserve">N05BX  </t>
  </si>
  <si>
    <t>C03BA11</t>
  </si>
  <si>
    <t>B05XA01</t>
  </si>
  <si>
    <t>C07AB02</t>
  </si>
  <si>
    <t>N06BX03</t>
  </si>
  <si>
    <t>J06BA02</t>
  </si>
  <si>
    <t>G03BA03</t>
  </si>
  <si>
    <t xml:space="preserve">N07XX  </t>
  </si>
  <si>
    <t>J01MA14</t>
  </si>
  <si>
    <t>J01BA01</t>
  </si>
  <si>
    <t>ЗАО  «Фармацевтическое предприятие «Оболенское» - Россия</t>
  </si>
  <si>
    <t>R06AA02</t>
  </si>
  <si>
    <t xml:space="preserve">H03CA  </t>
  </si>
  <si>
    <t>раствор для инфузий, ~, 50 мл бутылки, 1 шт. ~ / пачки картонные</t>
  </si>
  <si>
    <t>раствор для инфузий, ~, 25 мл бутылки, 1 шт. ~ / пачки картонные</t>
  </si>
  <si>
    <t>Общество с ограниченной ответственностью "Иммуно-Гем" (ООО "Иммуно-Гем") - Россия;Пр.,Перв.Уп.,Втор.Уп.,Вып.к.-Областное бюджетное учреждение здравоохранения "Ивановская областная станция переливания крови" (ОБУЗ "ИОСПК") - Россия.</t>
  </si>
  <si>
    <t>J04AB02</t>
  </si>
  <si>
    <t>ОАО "ДАЛЬХИМФАРМ" - Россия</t>
  </si>
  <si>
    <t xml:space="preserve">A03A   </t>
  </si>
  <si>
    <t>раствор для внутривенного и внутримышечного введения, 1 мг/мл, 1 мл ампулы, 10 шт. в комплекте с ножом ампульным или скарификатором, если необходим для ампул данного типа / пачки картонные</t>
  </si>
  <si>
    <t>B02AA01</t>
  </si>
  <si>
    <t>раствор для внутривенного и внутримышечного введения, 5 МЕ/мл, 1 мл ампула, 10 шт. в комплекте с ножом ампульным или скарификатором, если необходим для ампул данного типа / коробки картонные</t>
  </si>
  <si>
    <t>H01BB02</t>
  </si>
  <si>
    <t>раствор для внутримышечного введения, 240 мг/мл, 1 мл ампулы, 10 шт. в комплекте с ножом ампульным или скарификатором, если необходим для ампул данного типа / коробки картонные</t>
  </si>
  <si>
    <t>раствор для инфузий, 50 мг/мл, 100 мл бутылка стеклянная для крови, трансфузионных и инфузионных препаратов, 35 шт. ~ / ящики картонные (для стационаров)</t>
  </si>
  <si>
    <t>N07AA01</t>
  </si>
  <si>
    <t>Р N001715/01</t>
  </si>
  <si>
    <t>раствор для подкожного введения, 2 мг/мл, 1 мл ампулы, 10 шт. в комплекте с ножом ампульным или скарификатором, если необходим для ампул данного типа / коробки картонные</t>
  </si>
  <si>
    <t>N05AB06</t>
  </si>
  <si>
    <t>таблетки, 5 мг, 10 шт. упаковки ячейковые контурные, 2 шт. ~ / пачки картонные</t>
  </si>
  <si>
    <t>капсулы, 1 мкг, (7) - блистеры, 4 шт. ~ / пачки картонные</t>
  </si>
  <si>
    <t>4606556002985</t>
  </si>
  <si>
    <t>H05BX02</t>
  </si>
  <si>
    <t>раствор для приема внутрь, 100 мг/мл, 30 мл флаконы, 1 шт. в комплекте с пипеткой дозирующей и мерным стаканчиком / пачки картонные</t>
  </si>
  <si>
    <t>ЛП-003817</t>
  </si>
  <si>
    <t>4605964006004</t>
  </si>
  <si>
    <t>АО "АВВА РУС" - Россия</t>
  </si>
  <si>
    <t>таблетки покрытые пленочной оболочкой, 100 мг, (30) - флаконы, 3 шт. ~ / пачки картонные</t>
  </si>
  <si>
    <t>J05AE03</t>
  </si>
  <si>
    <t>раствор для инъекций, 0.5 мг/мл, 1 мл (1) - ампулы, 10 шт. в комплекте с ножом ампульным или скарификатором, если необходим для ампул данного типа / коробки картонные</t>
  </si>
  <si>
    <t>ОАО «ДАЛЬХИМФАРМ» - Россия</t>
  </si>
  <si>
    <t>раствор для внутривенного и внутримышечного введения, 50 мг/мл, 2 мл ампулы, 5 шт. ~ / контурные ячейковые упаковки (2) - пачки картонные</t>
  </si>
  <si>
    <t>раствор для внутримышечного введения [масляный], 50 мг/мл, 1 мл ампулы, 10 шт. в комплекте с ножом ампульным или скарификатором, если необходим для ампул данного типа / коробки картонные</t>
  </si>
  <si>
    <t>раствор для внутримышечного введения, 10 мг/мл, 1 мл (1) - ампулы, 5 шт. в комплекте с ножом ампульным или скарификатором, если необходим для ампул данного типа / упаковки ячейковые контурные (2) - пачки картонные</t>
  </si>
  <si>
    <t>таблетки, 50 мг, 10 шт. упаковки ячейковые контурные, 2 шт.  / пачки картонные</t>
  </si>
  <si>
    <t>раствор для инъекций, 20 мг/мл, 2 мл ампулы, 10 шт. в комплекте с ножом ампульным или скарификатором, если необходим для ампул данного типа / коробки  картонные</t>
  </si>
  <si>
    <t>таблетки, 500 мг, (10) - упаковка ячейковая контурная, 2 шт. ~ / пачка картонная</t>
  </si>
  <si>
    <t>раствор для внутривенного и внутримышечного введения, 5 МЕ/мл, 1 мл ампула, 5 шт. в комплекте с ножом ампульным или скарификатором, если необходим для ампул данного типа / упаковки ячейковые контурные (2) - пачки картонные</t>
  </si>
  <si>
    <t>Общество с ограниченной ответственностью "Иммуно-Гем" (ООО "Иммуно-Гем") - Россия;Пр.,Перв.Уп.,Втор.Уп.,Вып.к.-Государственное бюджетное учреждение здравоохранения "Самарская областная клиническая станция переливания крови" (ГБУЗ СОКСПК) - Россия.</t>
  </si>
  <si>
    <t>Рифампицин-Деко</t>
  </si>
  <si>
    <t>ООО "Колорит-Фарма" - Россия;Пр.,Перв.Уп.,Втор.Уп.,Вып.к.-ООО "Компания ДЕКО" - Россия.</t>
  </si>
  <si>
    <t>ЛП-003757</t>
  </si>
  <si>
    <t>таблетки покрытые пленочной оболочкой,               2.5000 мг, 10 шт. контурная ячейковая упаковка, 3 шт. ~ / пачки картонные</t>
  </si>
  <si>
    <t>раствор для внутривенного и внутримышечного введения, 50 мг/ мл, 2 мл ампулы, 5 шт. ~ / контурные ячейковые упаковки (10) - пачки картонные</t>
  </si>
  <si>
    <t>4602824022877</t>
  </si>
  <si>
    <t>таблетки, 500 мг, (10) - упаковки ячейковые контурные, 2 шт.  / пачки картонные</t>
  </si>
  <si>
    <t>раствор для внутривенного введения, 5 мкг/мл, 1 мл ампулы, 5 шт.  / пачки картонные</t>
  </si>
  <si>
    <t>ЭббВи Лтд - Великобритания;Пр.,Перв.Уп.-Хоспира С.п.А. - Италия;Втор.Уп.,Вып.к.-АО "ОРТАТ" - Россия.</t>
  </si>
  <si>
    <t>Дальхимфарм ОАО - Россия</t>
  </si>
  <si>
    <t>4602824023324</t>
  </si>
  <si>
    <t>раствор для инфузий, , 400 мл бутылки для крови и кровезаменителей, 15 шт.  / ящики картонные (для стационаров)</t>
  </si>
  <si>
    <t>раствор для внутривенного введения, 1 мг/мл, 5 мл ампулы, 5 шт. ~ / пачки картонные</t>
  </si>
  <si>
    <t>Общество с ограниченной ответственностью "Эндокринные технологии" (ООО "Эндокринные технологии") - Россия;Пр.,Перв.Уп.,Втор.Уп.,Вып.к.-ФГУП "Московский эндокринный завод" - Россия.</t>
  </si>
  <si>
    <t>ЛП-004520</t>
  </si>
  <si>
    <t>16.04.2018 218/20-18</t>
  </si>
  <si>
    <t>4602676008937</t>
  </si>
  <si>
    <t>17.04.2018 20-4-4069176-изм</t>
  </si>
  <si>
    <t>18.04.2018 20-4-4070099-сниж</t>
  </si>
  <si>
    <t>ООО "ЭббВи" - Россия;Пр.-Каталент Фарма Солюшнз ЛЛС - США;Перв.Уп.-Эйсика Куинборо Лимитед - Великобритания;Втор.Уп.,Вып.к.-Закрытое акционерное общество "ОРТАТ" (ЗАО "ОРТАТ") - Россия.</t>
  </si>
  <si>
    <t>17.04.2018 20-4-4070098-сниж</t>
  </si>
  <si>
    <t>лиофилизат для приготовления раствора для инфузий, 600 мг, флаконы, 10 шт. ~ / коробки картонные (для стационаров)</t>
  </si>
  <si>
    <t>18.04.2018 219/20-18</t>
  </si>
  <si>
    <t>4605391003201</t>
  </si>
  <si>
    <t>18.04.2018 220/20-18</t>
  </si>
  <si>
    <t>18.04.2018 221/20-18</t>
  </si>
  <si>
    <t>таблетки, 100 мкг, 25 шт. упаковки ячейковые контурные, 4 шт. ~ / пачки картонные</t>
  </si>
  <si>
    <t>18.04.2018 222/20-18</t>
  </si>
  <si>
    <t>ООО "ЭббВи" -  Россия;Пр.,Перв.Уп.,Втор.Уп.,Вып.к.-ЭббВи Дойчланд ГмбХ и Ко. КГ - Германия.</t>
  </si>
  <si>
    <t>18.04.2018 223/20-18</t>
  </si>
  <si>
    <t>раствор для внутримышечного введения, 25 мг/мл, 3 мл ампулы, 10 шт. в комплекте с ножом ампульным или скарификатором / коробки картонные</t>
  </si>
  <si>
    <t>18.04.2018 224/20-18</t>
  </si>
  <si>
    <t>раствор для инфузий, 0.9%, 100 мл бутылки для крови и кровезаменителей, 35 шт.  / ящики картонные (для стационаров)</t>
  </si>
  <si>
    <t>раствор для инфузий, 0.9%, 200 мл бутылки для крови и кровезаменителей, 28 шт.  / ящики картонные (для стационаров)</t>
  </si>
  <si>
    <t>раствор для инфузий, , 200 мл бутылки для крови и кровезаменителей, 28 шт.  / ящики картонные (для стационаров)</t>
  </si>
  <si>
    <t>таблетки, 50 мг, 10 шт. упаковки безъячейковые контурные, 1200 шт.  / ящики картонные (для стационаров)</t>
  </si>
  <si>
    <t>таблетки, 15 мг, (10) - упаковки ячейковые контурные, 2 шт.  / пачки картонные</t>
  </si>
  <si>
    <t>таблетки покрытые оболочкой, 200 мг, 10 шт. контурные ячейковые упаковки, 6 шт.  / пачки  картонные</t>
  </si>
  <si>
    <t>концентрат для приготовления раствора для инфузий, 75 мг/мл, 100 мл бутылки для крови и кровезаменителей, 35 шт.  / ящики картонные (для стационаров)</t>
  </si>
  <si>
    <t>таблетки покрытые оболочкой, 5 мг, (50) - банки, 1 шт.  / пачки картонные</t>
  </si>
  <si>
    <t>таблетки покрытые оболочкой, 5 мг, (100) - банки, 1 шт.  / пачки картонные</t>
  </si>
  <si>
    <t>раствор для внутривенного и внутримышечного введения, 50 мг/мл, 5 мл ампулы, 5 шт. ~ / контурные ячейковые упаковки (1) - пачки картонные</t>
  </si>
  <si>
    <t>18.04.2018 225/20-18</t>
  </si>
  <si>
    <t>18.04.2018 226/20-18</t>
  </si>
  <si>
    <t>Моксифлоксацин Велфарм</t>
  </si>
  <si>
    <t>таблетки, покрытые пленочной оболочкой, 400 мг, 7 шт упаковки ячейковые контурные, 1 шт. ~ / пачки картонные</t>
  </si>
  <si>
    <t>ООО "Велфарм" - Россия</t>
  </si>
  <si>
    <t>ЛП-003564</t>
  </si>
  <si>
    <t>18.04.2018 227/20-18</t>
  </si>
  <si>
    <t>4650099780572</t>
  </si>
  <si>
    <t>таблетки, покрытые пленочной оболочкой, 400 мг, 5 шт упаковки ячейковые контурные, 1 шт. ~ / пачки картонные</t>
  </si>
  <si>
    <t>4650099780558</t>
  </si>
  <si>
    <t>таблетки, покрытые пленочной оболочкой, 400 мг, 10 шт упаковки ячейковые контурные, 1 шт. ~ / пачки картонные</t>
  </si>
  <si>
    <t>4650099780589</t>
  </si>
  <si>
    <t xml:space="preserve">таблетки, 500 мг, 10 шт (10) - упаковки безъячейковые контурные, 0 шт.  / </t>
  </si>
  <si>
    <t>18.04.2018 228/20-18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</si>
  <si>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</si>
  <si>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</si>
  <si>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</si>
  <si>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</si>
  <si>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Иваноской области (по состоянию на период с 16.04.2018 по 23.04.2018)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</si>
</sst>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[$-10419]###\ ###"/>
    <numFmt numFmtId="184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83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84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Normal="100" workbookViewId="0">
      <selection sqref="A1:O1"/>
    </sheetView>
  </sheetViews>
  <sheetFormatPr defaultRowHeight="12.75" x14ac:dyDescent="0.2"/>
  <cols>
    <col min="1" max="1" width="12.5703125" customWidth="1"/>
    <col min="2" max="2" width="17.7109375" customWidth="1"/>
    <col min="3" max="3" width="20.85546875" customWidth="1"/>
    <col min="4" max="4" width="28.140625" customWidth="1"/>
    <col min="5" max="5" width="9.28515625" bestFit="1" customWidth="1"/>
    <col min="6" max="6" width="10.140625" bestFit="1" customWidth="1"/>
    <col min="7" max="8" width="9.28515625" bestFit="1" customWidth="1"/>
    <col min="9" max="10" width="9.42578125" bestFit="1" customWidth="1"/>
    <col min="13" max="13" width="12" customWidth="1"/>
  </cols>
  <sheetData>
    <row r="1" spans="1:15" ht="58.5" customHeight="1" x14ac:dyDescent="0.2">
      <c r="A1" s="12" t="s">
        <v>240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0.75" customHeight="1" x14ac:dyDescent="0.2"/>
    <row r="3" spans="1:15" ht="114.7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8" t="s">
        <v>236</v>
      </c>
      <c r="H3" s="8" t="s">
        <v>237</v>
      </c>
      <c r="I3" s="8" t="s">
        <v>238</v>
      </c>
      <c r="J3" s="8" t="s">
        <v>239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ht="135" x14ac:dyDescent="0.2">
      <c r="A4" s="2" t="s">
        <v>12</v>
      </c>
      <c r="B4" s="3" t="s">
        <v>12</v>
      </c>
      <c r="C4" s="3" t="s">
        <v>155</v>
      </c>
      <c r="D4" s="3" t="s">
        <v>171</v>
      </c>
      <c r="E4" s="4">
        <v>35</v>
      </c>
      <c r="F4" s="5">
        <v>1581.75</v>
      </c>
      <c r="G4" s="11">
        <f>F4*0.12</f>
        <v>189.81</v>
      </c>
      <c r="H4" s="10">
        <f>F4*0.18</f>
        <v>284.71499999999997</v>
      </c>
      <c r="I4" s="10">
        <f>F4+(F4*0.12)+(F4*0.18)</f>
        <v>2056.2750000000001</v>
      </c>
      <c r="J4" s="10">
        <f t="shared" ref="J4:J48" si="0">I4*1.1</f>
        <v>2261.9025000000001</v>
      </c>
      <c r="K4" s="6"/>
      <c r="L4" s="3" t="s">
        <v>13</v>
      </c>
      <c r="M4" s="6" t="s">
        <v>211</v>
      </c>
      <c r="N4" s="7" t="s">
        <v>14</v>
      </c>
      <c r="O4" s="7" t="s">
        <v>151</v>
      </c>
    </row>
    <row r="5" spans="1:15" ht="75" x14ac:dyDescent="0.2">
      <c r="A5" s="2" t="s">
        <v>17</v>
      </c>
      <c r="B5" s="3" t="s">
        <v>17</v>
      </c>
      <c r="C5" s="3" t="s">
        <v>186</v>
      </c>
      <c r="D5" s="3" t="s">
        <v>148</v>
      </c>
      <c r="E5" s="4">
        <v>20</v>
      </c>
      <c r="F5" s="5">
        <v>10.4</v>
      </c>
      <c r="G5" s="9">
        <f>F5*0.18</f>
        <v>1.8719999999999999</v>
      </c>
      <c r="H5" s="10">
        <f>F5*0.31</f>
        <v>3.2240000000000002</v>
      </c>
      <c r="I5" s="10">
        <f>F5+(F5*0.18)+(F5*0.31)</f>
        <v>15.496</v>
      </c>
      <c r="J5" s="10">
        <f t="shared" si="0"/>
        <v>17.0456</v>
      </c>
      <c r="K5" s="6"/>
      <c r="L5" s="3" t="s">
        <v>157</v>
      </c>
      <c r="M5" s="6" t="s">
        <v>211</v>
      </c>
      <c r="N5" s="7" t="s">
        <v>185</v>
      </c>
      <c r="O5" s="7" t="s">
        <v>127</v>
      </c>
    </row>
    <row r="6" spans="1:15" ht="195" x14ac:dyDescent="0.2">
      <c r="A6" s="2" t="s">
        <v>85</v>
      </c>
      <c r="B6" s="3" t="s">
        <v>86</v>
      </c>
      <c r="C6" s="3" t="s">
        <v>174</v>
      </c>
      <c r="D6" s="3" t="s">
        <v>148</v>
      </c>
      <c r="E6" s="4">
        <v>10</v>
      </c>
      <c r="F6" s="5">
        <v>66.569999999999993</v>
      </c>
      <c r="G6" s="11">
        <f>F6*0.15</f>
        <v>9.9854999999999983</v>
      </c>
      <c r="H6" s="10">
        <f>F6*0.25</f>
        <v>16.642499999999998</v>
      </c>
      <c r="I6" s="10">
        <f>F6+(F6*0.15)+(F6*0.25)</f>
        <v>93.197999999999993</v>
      </c>
      <c r="J6" s="10">
        <f t="shared" si="0"/>
        <v>102.51779999999999</v>
      </c>
      <c r="K6" s="6"/>
      <c r="L6" s="3" t="s">
        <v>105</v>
      </c>
      <c r="M6" s="6" t="s">
        <v>211</v>
      </c>
      <c r="N6" s="7" t="s">
        <v>106</v>
      </c>
      <c r="O6" s="7" t="s">
        <v>130</v>
      </c>
    </row>
    <row r="7" spans="1:15" ht="165" x14ac:dyDescent="0.2">
      <c r="A7" s="2" t="s">
        <v>30</v>
      </c>
      <c r="B7" s="3" t="s">
        <v>31</v>
      </c>
      <c r="C7" s="3" t="s">
        <v>145</v>
      </c>
      <c r="D7" s="3" t="s">
        <v>179</v>
      </c>
      <c r="E7" s="4">
        <v>1</v>
      </c>
      <c r="F7" s="5">
        <v>2876</v>
      </c>
      <c r="G7" s="11">
        <f>F7*0.12</f>
        <v>345.12</v>
      </c>
      <c r="H7" s="10">
        <f>F7*0.18</f>
        <v>517.67999999999995</v>
      </c>
      <c r="I7" s="10">
        <f>F7+(F7*0.12)+(F7*0.18)</f>
        <v>3738.7999999999997</v>
      </c>
      <c r="J7" s="10">
        <f t="shared" si="0"/>
        <v>4112.68</v>
      </c>
      <c r="K7" s="6"/>
      <c r="L7" s="3" t="s">
        <v>32</v>
      </c>
      <c r="M7" s="6" t="s">
        <v>204</v>
      </c>
      <c r="N7" s="7" t="s">
        <v>33</v>
      </c>
      <c r="O7" s="7" t="s">
        <v>136</v>
      </c>
    </row>
    <row r="8" spans="1:15" ht="150" x14ac:dyDescent="0.2">
      <c r="A8" s="2" t="s">
        <v>30</v>
      </c>
      <c r="B8" s="3" t="s">
        <v>31</v>
      </c>
      <c r="C8" s="3" t="s">
        <v>145</v>
      </c>
      <c r="D8" s="3" t="s">
        <v>146</v>
      </c>
      <c r="E8" s="4">
        <v>1</v>
      </c>
      <c r="F8" s="5">
        <v>2876</v>
      </c>
      <c r="G8" s="11">
        <f>F8*0.12</f>
        <v>345.12</v>
      </c>
      <c r="H8" s="10">
        <f>F8*0.18</f>
        <v>517.67999999999995</v>
      </c>
      <c r="I8" s="10">
        <f>F8+(F8*0.12)+(F8*0.18)</f>
        <v>3738.7999999999997</v>
      </c>
      <c r="J8" s="10">
        <f t="shared" si="0"/>
        <v>4112.68</v>
      </c>
      <c r="K8" s="6"/>
      <c r="L8" s="3" t="s">
        <v>32</v>
      </c>
      <c r="M8" s="6" t="s">
        <v>204</v>
      </c>
      <c r="N8" s="7" t="s">
        <v>33</v>
      </c>
      <c r="O8" s="7" t="s">
        <v>136</v>
      </c>
    </row>
    <row r="9" spans="1:15" ht="180" x14ac:dyDescent="0.2">
      <c r="A9" s="2" t="s">
        <v>30</v>
      </c>
      <c r="B9" s="3" t="s">
        <v>31</v>
      </c>
      <c r="C9" s="3" t="s">
        <v>144</v>
      </c>
      <c r="D9" s="3" t="s">
        <v>0</v>
      </c>
      <c r="E9" s="4">
        <v>1</v>
      </c>
      <c r="F9" s="5">
        <v>5040.2700000000004</v>
      </c>
      <c r="G9" s="11">
        <f>F9*0.12</f>
        <v>604.83240000000001</v>
      </c>
      <c r="H9" s="10">
        <f>F9*0.18</f>
        <v>907.24860000000001</v>
      </c>
      <c r="I9" s="10">
        <f>F9+(F9*0.12)+(F9*0.18)</f>
        <v>6552.3510000000006</v>
      </c>
      <c r="J9" s="10">
        <f t="shared" si="0"/>
        <v>7207.5861000000014</v>
      </c>
      <c r="K9" s="6"/>
      <c r="L9" s="3" t="s">
        <v>32</v>
      </c>
      <c r="M9" s="6" t="s">
        <v>204</v>
      </c>
      <c r="N9" s="7" t="s">
        <v>34</v>
      </c>
      <c r="O9" s="7" t="s">
        <v>136</v>
      </c>
    </row>
    <row r="10" spans="1:15" ht="165" x14ac:dyDescent="0.2">
      <c r="A10" s="2" t="s">
        <v>30</v>
      </c>
      <c r="B10" s="3" t="s">
        <v>31</v>
      </c>
      <c r="C10" s="3" t="s">
        <v>144</v>
      </c>
      <c r="D10" s="3" t="s">
        <v>179</v>
      </c>
      <c r="E10" s="4">
        <v>1</v>
      </c>
      <c r="F10" s="5">
        <v>5040.2700000000004</v>
      </c>
      <c r="G10" s="11">
        <f>F10*0.12</f>
        <v>604.83240000000001</v>
      </c>
      <c r="H10" s="10">
        <f>F10*0.18</f>
        <v>907.24860000000001</v>
      </c>
      <c r="I10" s="10">
        <f>F10+(F10*0.12)+(F10*0.18)</f>
        <v>6552.3510000000006</v>
      </c>
      <c r="J10" s="10">
        <f t="shared" si="0"/>
        <v>7207.5861000000014</v>
      </c>
      <c r="K10" s="6"/>
      <c r="L10" s="3" t="s">
        <v>32</v>
      </c>
      <c r="M10" s="6" t="s">
        <v>204</v>
      </c>
      <c r="N10" s="7" t="s">
        <v>34</v>
      </c>
      <c r="O10" s="7" t="s">
        <v>136</v>
      </c>
    </row>
    <row r="11" spans="1:15" ht="150" x14ac:dyDescent="0.2">
      <c r="A11" s="2" t="s">
        <v>30</v>
      </c>
      <c r="B11" s="3" t="s">
        <v>31</v>
      </c>
      <c r="C11" s="3" t="s">
        <v>144</v>
      </c>
      <c r="D11" s="3" t="s">
        <v>146</v>
      </c>
      <c r="E11" s="4">
        <v>1</v>
      </c>
      <c r="F11" s="5">
        <v>5040.2700000000004</v>
      </c>
      <c r="G11" s="11">
        <f>F11*0.12</f>
        <v>604.83240000000001</v>
      </c>
      <c r="H11" s="10">
        <f>F11*0.18</f>
        <v>907.24860000000001</v>
      </c>
      <c r="I11" s="10">
        <f>F11+(F11*0.12)+(F11*0.18)</f>
        <v>6552.3510000000006</v>
      </c>
      <c r="J11" s="10">
        <f t="shared" si="0"/>
        <v>7207.5861000000014</v>
      </c>
      <c r="K11" s="6"/>
      <c r="L11" s="3" t="s">
        <v>32</v>
      </c>
      <c r="M11" s="6" t="s">
        <v>204</v>
      </c>
      <c r="N11" s="7" t="s">
        <v>34</v>
      </c>
      <c r="O11" s="7" t="s">
        <v>136</v>
      </c>
    </row>
    <row r="12" spans="1:15" ht="120" x14ac:dyDescent="0.2">
      <c r="A12" s="2" t="s">
        <v>23</v>
      </c>
      <c r="B12" s="3" t="s">
        <v>23</v>
      </c>
      <c r="C12" s="3" t="s">
        <v>210</v>
      </c>
      <c r="D12" s="3" t="s">
        <v>171</v>
      </c>
      <c r="E12" s="4">
        <v>10</v>
      </c>
      <c r="F12" s="5">
        <v>55.47</v>
      </c>
      <c r="G12" s="11">
        <f>F12*0.15</f>
        <v>8.3204999999999991</v>
      </c>
      <c r="H12" s="10">
        <f>F12*0.25</f>
        <v>13.8675</v>
      </c>
      <c r="I12" s="10">
        <f>F12+(F12*0.15)+(F12*0.25)</f>
        <v>77.657999999999987</v>
      </c>
      <c r="J12" s="10">
        <f t="shared" si="0"/>
        <v>85.423799999999986</v>
      </c>
      <c r="K12" s="6"/>
      <c r="L12" s="3" t="s">
        <v>100</v>
      </c>
      <c r="M12" s="6" t="s">
        <v>211</v>
      </c>
      <c r="N12" s="7" t="s">
        <v>101</v>
      </c>
      <c r="O12" s="7" t="s">
        <v>126</v>
      </c>
    </row>
    <row r="13" spans="1:15" ht="75" x14ac:dyDescent="0.2">
      <c r="A13" s="2" t="s">
        <v>24</v>
      </c>
      <c r="B13" s="3" t="s">
        <v>25</v>
      </c>
      <c r="C13" s="3" t="s">
        <v>175</v>
      </c>
      <c r="D13" s="3" t="s">
        <v>148</v>
      </c>
      <c r="E13" s="4">
        <v>20</v>
      </c>
      <c r="F13" s="5">
        <v>6.8</v>
      </c>
      <c r="G13" s="9">
        <f>F13*0.18</f>
        <v>1.224</v>
      </c>
      <c r="H13" s="10">
        <f>F13*0.31</f>
        <v>2.1080000000000001</v>
      </c>
      <c r="I13" s="10">
        <f>F13+(F13*0.18)+(F13*0.31)</f>
        <v>10.132</v>
      </c>
      <c r="J13" s="10">
        <f t="shared" si="0"/>
        <v>11.145200000000001</v>
      </c>
      <c r="K13" s="6"/>
      <c r="L13" s="3" t="s">
        <v>26</v>
      </c>
      <c r="M13" s="6" t="s">
        <v>211</v>
      </c>
      <c r="N13" s="7" t="s">
        <v>28</v>
      </c>
      <c r="O13" s="7" t="s">
        <v>142</v>
      </c>
    </row>
    <row r="14" spans="1:15" ht="90" x14ac:dyDescent="0.2">
      <c r="A14" s="2" t="s">
        <v>24</v>
      </c>
      <c r="B14" s="3" t="s">
        <v>25</v>
      </c>
      <c r="C14" s="3" t="s">
        <v>215</v>
      </c>
      <c r="D14" s="3" t="s">
        <v>148</v>
      </c>
      <c r="E14" s="4">
        <v>12000</v>
      </c>
      <c r="F14" s="5">
        <v>3231.21</v>
      </c>
      <c r="G14" s="11">
        <f>F14*0.12</f>
        <v>387.74520000000001</v>
      </c>
      <c r="H14" s="10">
        <f>F14*0.18</f>
        <v>581.61779999999999</v>
      </c>
      <c r="I14" s="10">
        <f>F14+(F14*0.12)+(F14*0.18)</f>
        <v>4200.5730000000003</v>
      </c>
      <c r="J14" s="10">
        <f t="shared" si="0"/>
        <v>4620.6303000000007</v>
      </c>
      <c r="K14" s="6"/>
      <c r="L14" s="3" t="s">
        <v>26</v>
      </c>
      <c r="M14" s="6" t="s">
        <v>211</v>
      </c>
      <c r="N14" s="7" t="s">
        <v>27</v>
      </c>
      <c r="O14" s="7" t="s">
        <v>142</v>
      </c>
    </row>
    <row r="15" spans="1:15" ht="75" x14ac:dyDescent="0.2">
      <c r="A15" s="2" t="s">
        <v>113</v>
      </c>
      <c r="B15" s="3" t="s">
        <v>114</v>
      </c>
      <c r="C15" s="3" t="s">
        <v>187</v>
      </c>
      <c r="D15" s="3" t="s">
        <v>188</v>
      </c>
      <c r="E15" s="4">
        <v>5</v>
      </c>
      <c r="F15" s="5">
        <v>3436.92</v>
      </c>
      <c r="G15" s="11">
        <f>F15*0.12</f>
        <v>412.43040000000002</v>
      </c>
      <c r="H15" s="10">
        <f>F15*0.18</f>
        <v>618.64559999999994</v>
      </c>
      <c r="I15" s="10">
        <f>F15+(F15*0.12)+(F15*0.18)</f>
        <v>4467.9960000000001</v>
      </c>
      <c r="J15" s="10">
        <f t="shared" si="0"/>
        <v>4914.7956000000004</v>
      </c>
      <c r="K15" s="6"/>
      <c r="L15" s="3" t="s">
        <v>116</v>
      </c>
      <c r="M15" s="6" t="s">
        <v>198</v>
      </c>
      <c r="N15" s="7" t="s">
        <v>117</v>
      </c>
      <c r="O15" s="7" t="s">
        <v>163</v>
      </c>
    </row>
    <row r="16" spans="1:15" ht="135" x14ac:dyDescent="0.2">
      <c r="A16" s="2" t="s">
        <v>113</v>
      </c>
      <c r="B16" s="3" t="s">
        <v>114</v>
      </c>
      <c r="C16" s="3" t="s">
        <v>161</v>
      </c>
      <c r="D16" s="3" t="s">
        <v>199</v>
      </c>
      <c r="E16" s="4">
        <v>28</v>
      </c>
      <c r="F16" s="5">
        <v>4182.87</v>
      </c>
      <c r="G16" s="11">
        <f>F16*0.12</f>
        <v>501.94439999999997</v>
      </c>
      <c r="H16" s="10">
        <f>F16*0.18</f>
        <v>752.9165999999999</v>
      </c>
      <c r="I16" s="10">
        <f>F16+(F16*0.12)+(F16*0.18)</f>
        <v>5437.7309999999998</v>
      </c>
      <c r="J16" s="10">
        <f t="shared" si="0"/>
        <v>5981.5041000000001</v>
      </c>
      <c r="K16" s="6"/>
      <c r="L16" s="3" t="s">
        <v>115</v>
      </c>
      <c r="M16" s="6" t="s">
        <v>200</v>
      </c>
      <c r="N16" s="7" t="s">
        <v>162</v>
      </c>
      <c r="O16" s="7" t="s">
        <v>163</v>
      </c>
    </row>
    <row r="17" spans="1:15" ht="105" x14ac:dyDescent="0.2">
      <c r="A17" s="2" t="s">
        <v>29</v>
      </c>
      <c r="B17" s="3" t="s">
        <v>29</v>
      </c>
      <c r="C17" s="3" t="s">
        <v>183</v>
      </c>
      <c r="D17" s="3" t="s">
        <v>167</v>
      </c>
      <c r="E17" s="4">
        <v>30</v>
      </c>
      <c r="F17" s="5">
        <v>16.23</v>
      </c>
      <c r="G17" s="9">
        <f>F17*0.18</f>
        <v>2.9213999999999998</v>
      </c>
      <c r="H17" s="10">
        <f>F17*0.31</f>
        <v>5.0312999999999999</v>
      </c>
      <c r="I17" s="10">
        <f>F17+(F17*0.18)+(F17*0.31)</f>
        <v>24.182699999999997</v>
      </c>
      <c r="J17" s="10">
        <f t="shared" si="0"/>
        <v>26.60097</v>
      </c>
      <c r="K17" s="6"/>
      <c r="L17" s="3" t="s">
        <v>35</v>
      </c>
      <c r="M17" s="6" t="s">
        <v>197</v>
      </c>
      <c r="N17" s="7" t="s">
        <v>36</v>
      </c>
      <c r="O17" s="7" t="s">
        <v>132</v>
      </c>
    </row>
    <row r="18" spans="1:15" ht="75" x14ac:dyDescent="0.2">
      <c r="A18" s="2" t="s">
        <v>37</v>
      </c>
      <c r="B18" s="3" t="s">
        <v>37</v>
      </c>
      <c r="C18" s="3" t="s">
        <v>206</v>
      </c>
      <c r="D18" s="3" t="s">
        <v>141</v>
      </c>
      <c r="E18" s="4">
        <v>100</v>
      </c>
      <c r="F18" s="5">
        <v>58.45</v>
      </c>
      <c r="G18" s="11">
        <f>F18*0.15</f>
        <v>8.7675000000000001</v>
      </c>
      <c r="H18" s="10">
        <f>F18*0.25</f>
        <v>14.612500000000001</v>
      </c>
      <c r="I18" s="10">
        <f>F18+(F18*0.15)+(F18*0.25)</f>
        <v>81.83</v>
      </c>
      <c r="J18" s="10">
        <f t="shared" si="0"/>
        <v>90.013000000000005</v>
      </c>
      <c r="K18" s="6"/>
      <c r="L18" s="3" t="s">
        <v>38</v>
      </c>
      <c r="M18" s="6" t="s">
        <v>207</v>
      </c>
      <c r="N18" s="7" t="s">
        <v>39</v>
      </c>
      <c r="O18" s="7" t="s">
        <v>143</v>
      </c>
    </row>
    <row r="19" spans="1:15" ht="150" x14ac:dyDescent="0.2">
      <c r="A19" s="2" t="s">
        <v>40</v>
      </c>
      <c r="B19" s="3" t="s">
        <v>40</v>
      </c>
      <c r="C19" s="3" t="s">
        <v>218</v>
      </c>
      <c r="D19" s="3" t="s">
        <v>148</v>
      </c>
      <c r="E19" s="4">
        <v>35</v>
      </c>
      <c r="F19" s="5">
        <v>2310.8000000000002</v>
      </c>
      <c r="G19" s="11">
        <f>F19*0.12</f>
        <v>277.29599999999999</v>
      </c>
      <c r="H19" s="10">
        <f>F19*0.18</f>
        <v>415.94400000000002</v>
      </c>
      <c r="I19" s="10">
        <f>F19+(F19*0.12)+(F19*0.18)</f>
        <v>3004.04</v>
      </c>
      <c r="J19" s="10">
        <f t="shared" si="0"/>
        <v>3304.4440000000004</v>
      </c>
      <c r="K19" s="6"/>
      <c r="L19" s="3" t="s">
        <v>95</v>
      </c>
      <c r="M19" s="6" t="s">
        <v>211</v>
      </c>
      <c r="N19" s="7" t="s">
        <v>99</v>
      </c>
      <c r="O19" s="7" t="s">
        <v>133</v>
      </c>
    </row>
    <row r="20" spans="1:15" ht="60" x14ac:dyDescent="0.2">
      <c r="A20" s="2" t="s">
        <v>70</v>
      </c>
      <c r="B20" s="3" t="s">
        <v>71</v>
      </c>
      <c r="C20" s="3" t="s">
        <v>177</v>
      </c>
      <c r="D20" s="3" t="s">
        <v>148</v>
      </c>
      <c r="E20" s="4">
        <v>20</v>
      </c>
      <c r="F20" s="5">
        <v>55.15</v>
      </c>
      <c r="G20" s="11">
        <f>F20*0.15</f>
        <v>8.2724999999999991</v>
      </c>
      <c r="H20" s="10">
        <f>F20*0.25</f>
        <v>13.7875</v>
      </c>
      <c r="I20" s="10">
        <f>F20+(F20*0.15)+(F20*0.25)</f>
        <v>77.209999999999994</v>
      </c>
      <c r="J20" s="10">
        <f t="shared" si="0"/>
        <v>84.930999999999997</v>
      </c>
      <c r="K20" s="6"/>
      <c r="L20" s="3" t="s">
        <v>72</v>
      </c>
      <c r="M20" s="6" t="s">
        <v>211</v>
      </c>
      <c r="N20" s="7" t="s">
        <v>102</v>
      </c>
      <c r="O20" s="7" t="s">
        <v>140</v>
      </c>
    </row>
    <row r="21" spans="1:15" ht="135" x14ac:dyDescent="0.2">
      <c r="A21" s="2" t="s">
        <v>41</v>
      </c>
      <c r="B21" s="3" t="s">
        <v>41</v>
      </c>
      <c r="C21" s="3" t="s">
        <v>192</v>
      </c>
      <c r="D21" s="3" t="s">
        <v>193</v>
      </c>
      <c r="E21" s="4">
        <v>5</v>
      </c>
      <c r="F21" s="5">
        <v>532.20000000000005</v>
      </c>
      <c r="G21" s="11">
        <f>F21*0.12</f>
        <v>63.864000000000004</v>
      </c>
      <c r="H21" s="10">
        <f>F21*0.18</f>
        <v>95.796000000000006</v>
      </c>
      <c r="I21" s="10">
        <f>F21+(F21*0.12)+(F21*0.18)</f>
        <v>691.86000000000013</v>
      </c>
      <c r="J21" s="10">
        <f t="shared" si="0"/>
        <v>761.04600000000016</v>
      </c>
      <c r="K21" s="6"/>
      <c r="L21" s="3" t="s">
        <v>194</v>
      </c>
      <c r="M21" s="6" t="s">
        <v>195</v>
      </c>
      <c r="N21" s="7" t="s">
        <v>196</v>
      </c>
      <c r="O21" s="7" t="s">
        <v>134</v>
      </c>
    </row>
    <row r="22" spans="1:15" ht="105" x14ac:dyDescent="0.2">
      <c r="A22" s="2" t="s">
        <v>97</v>
      </c>
      <c r="B22" s="3" t="s">
        <v>224</v>
      </c>
      <c r="C22" s="3" t="s">
        <v>230</v>
      </c>
      <c r="D22" s="3" t="s">
        <v>226</v>
      </c>
      <c r="E22" s="4">
        <v>5</v>
      </c>
      <c r="F22" s="5">
        <v>374.52</v>
      </c>
      <c r="G22" s="11">
        <f>F22*0.15</f>
        <v>56.177999999999997</v>
      </c>
      <c r="H22" s="10">
        <f>F22*0.25</f>
        <v>93.63</v>
      </c>
      <c r="I22" s="10">
        <f>F22+(F22*0.15)+(F22*0.25)</f>
        <v>524.32799999999997</v>
      </c>
      <c r="J22" s="10">
        <f t="shared" si="0"/>
        <v>576.76080000000002</v>
      </c>
      <c r="K22" s="6"/>
      <c r="L22" s="3" t="s">
        <v>227</v>
      </c>
      <c r="M22" s="6" t="s">
        <v>228</v>
      </c>
      <c r="N22" s="7" t="s">
        <v>231</v>
      </c>
      <c r="O22" s="7" t="s">
        <v>139</v>
      </c>
    </row>
    <row r="23" spans="1:15" ht="105" x14ac:dyDescent="0.2">
      <c r="A23" s="2" t="s">
        <v>97</v>
      </c>
      <c r="B23" s="3" t="s">
        <v>224</v>
      </c>
      <c r="C23" s="3" t="s">
        <v>225</v>
      </c>
      <c r="D23" s="3" t="s">
        <v>226</v>
      </c>
      <c r="E23" s="4">
        <v>7</v>
      </c>
      <c r="F23" s="5">
        <v>524.33000000000004</v>
      </c>
      <c r="G23" s="11">
        <f>F23*0.12</f>
        <v>62.919600000000003</v>
      </c>
      <c r="H23" s="10">
        <f>F23*0.18</f>
        <v>94.379400000000004</v>
      </c>
      <c r="I23" s="10">
        <f>F23+(F23*0.12)+(F23*0.18)</f>
        <v>681.62900000000013</v>
      </c>
      <c r="J23" s="10">
        <f t="shared" si="0"/>
        <v>749.79190000000017</v>
      </c>
      <c r="K23" s="6"/>
      <c r="L23" s="3" t="s">
        <v>227</v>
      </c>
      <c r="M23" s="6" t="s">
        <v>228</v>
      </c>
      <c r="N23" s="7" t="s">
        <v>229</v>
      </c>
      <c r="O23" s="7" t="s">
        <v>139</v>
      </c>
    </row>
    <row r="24" spans="1:15" ht="105" x14ac:dyDescent="0.2">
      <c r="A24" s="2" t="s">
        <v>97</v>
      </c>
      <c r="B24" s="3" t="s">
        <v>224</v>
      </c>
      <c r="C24" s="3" t="s">
        <v>232</v>
      </c>
      <c r="D24" s="3" t="s">
        <v>226</v>
      </c>
      <c r="E24" s="4">
        <v>10</v>
      </c>
      <c r="F24" s="5">
        <v>749.04</v>
      </c>
      <c r="G24" s="11">
        <f>F24*0.12</f>
        <v>89.884799999999998</v>
      </c>
      <c r="H24" s="10">
        <f>F24*0.18</f>
        <v>134.82719999999998</v>
      </c>
      <c r="I24" s="10">
        <f>F24+(F24*0.12)+(F24*0.18)</f>
        <v>973.75199999999995</v>
      </c>
      <c r="J24" s="10">
        <f t="shared" si="0"/>
        <v>1071.1272000000001</v>
      </c>
      <c r="K24" s="6"/>
      <c r="L24" s="3" t="s">
        <v>227</v>
      </c>
      <c r="M24" s="6" t="s">
        <v>228</v>
      </c>
      <c r="N24" s="7" t="s">
        <v>233</v>
      </c>
      <c r="O24" s="7" t="s">
        <v>139</v>
      </c>
    </row>
    <row r="25" spans="1:15" ht="105" x14ac:dyDescent="0.2">
      <c r="A25" s="2" t="s">
        <v>42</v>
      </c>
      <c r="B25" s="3" t="s">
        <v>42</v>
      </c>
      <c r="C25" s="3" t="s">
        <v>213</v>
      </c>
      <c r="D25" s="3" t="s">
        <v>171</v>
      </c>
      <c r="E25" s="4">
        <v>28</v>
      </c>
      <c r="F25" s="5">
        <v>692.55</v>
      </c>
      <c r="G25" s="11">
        <f>F25*0.12</f>
        <v>83.105999999999995</v>
      </c>
      <c r="H25" s="10">
        <f>F25*0.18</f>
        <v>124.65899999999999</v>
      </c>
      <c r="I25" s="10">
        <f>F25+(F25*0.12)+(F25*0.18)</f>
        <v>900.31499999999994</v>
      </c>
      <c r="J25" s="10">
        <f t="shared" si="0"/>
        <v>990.34649999999999</v>
      </c>
      <c r="K25" s="6"/>
      <c r="L25" s="3" t="s">
        <v>43</v>
      </c>
      <c r="M25" s="6" t="s">
        <v>211</v>
      </c>
      <c r="N25" s="7" t="s">
        <v>44</v>
      </c>
      <c r="O25" s="7" t="s">
        <v>122</v>
      </c>
    </row>
    <row r="26" spans="1:15" ht="105" x14ac:dyDescent="0.2">
      <c r="A26" s="2" t="s">
        <v>42</v>
      </c>
      <c r="B26" s="3" t="s">
        <v>42</v>
      </c>
      <c r="C26" s="3" t="s">
        <v>212</v>
      </c>
      <c r="D26" s="3" t="s">
        <v>171</v>
      </c>
      <c r="E26" s="4">
        <v>35</v>
      </c>
      <c r="F26" s="5">
        <v>1121.3599999999999</v>
      </c>
      <c r="G26" s="11">
        <f>F26*0.12</f>
        <v>134.56319999999999</v>
      </c>
      <c r="H26" s="10">
        <f>F26*0.18</f>
        <v>201.84479999999996</v>
      </c>
      <c r="I26" s="10">
        <f>F26+(F26*0.12)+(F26*0.18)</f>
        <v>1457.768</v>
      </c>
      <c r="J26" s="10">
        <f t="shared" si="0"/>
        <v>1603.5448000000001</v>
      </c>
      <c r="K26" s="6"/>
      <c r="L26" s="3" t="s">
        <v>43</v>
      </c>
      <c r="M26" s="6" t="s">
        <v>211</v>
      </c>
      <c r="N26" s="7" t="s">
        <v>92</v>
      </c>
      <c r="O26" s="7" t="s">
        <v>122</v>
      </c>
    </row>
    <row r="27" spans="1:15" ht="135" x14ac:dyDescent="0.2">
      <c r="A27" s="2" t="s">
        <v>73</v>
      </c>
      <c r="B27" s="3" t="s">
        <v>120</v>
      </c>
      <c r="C27" s="3" t="s">
        <v>164</v>
      </c>
      <c r="D27" s="3" t="s">
        <v>119</v>
      </c>
      <c r="E27" s="4">
        <v>1</v>
      </c>
      <c r="F27" s="5">
        <v>337.91</v>
      </c>
      <c r="G27" s="11">
        <f>F27*0.15</f>
        <v>50.686500000000002</v>
      </c>
      <c r="H27" s="10">
        <f>F27*0.25</f>
        <v>84.477500000000006</v>
      </c>
      <c r="I27" s="10">
        <f>F27+(F27*0.15)+(F27*0.25)</f>
        <v>473.07400000000007</v>
      </c>
      <c r="J27" s="10">
        <f t="shared" si="0"/>
        <v>520.3814000000001</v>
      </c>
      <c r="K27" s="6"/>
      <c r="L27" s="3" t="s">
        <v>165</v>
      </c>
      <c r="M27" s="6" t="s">
        <v>223</v>
      </c>
      <c r="N27" s="7" t="s">
        <v>166</v>
      </c>
      <c r="O27" s="7" t="s">
        <v>121</v>
      </c>
    </row>
    <row r="28" spans="1:15" ht="135" x14ac:dyDescent="0.2">
      <c r="A28" s="2" t="s">
        <v>78</v>
      </c>
      <c r="B28" s="3" t="s">
        <v>79</v>
      </c>
      <c r="C28" s="3" t="s">
        <v>221</v>
      </c>
      <c r="D28" s="3" t="s">
        <v>22</v>
      </c>
      <c r="E28" s="4">
        <v>5</v>
      </c>
      <c r="F28" s="5">
        <v>263.17</v>
      </c>
      <c r="G28" s="11">
        <f>F28*0.15</f>
        <v>39.475500000000004</v>
      </c>
      <c r="H28" s="10">
        <f>F28*0.25</f>
        <v>65.792500000000004</v>
      </c>
      <c r="I28" s="10">
        <f>F28+(F28*0.15)+(F28*0.25)</f>
        <v>368.43800000000005</v>
      </c>
      <c r="J28" s="10">
        <f t="shared" si="0"/>
        <v>405.28180000000009</v>
      </c>
      <c r="K28" s="6"/>
      <c r="L28" s="3" t="s">
        <v>80</v>
      </c>
      <c r="M28" s="6" t="s">
        <v>222</v>
      </c>
      <c r="N28" s="7" t="s">
        <v>82</v>
      </c>
      <c r="O28" s="7" t="s">
        <v>138</v>
      </c>
    </row>
    <row r="29" spans="1:15" ht="135" x14ac:dyDescent="0.2">
      <c r="A29" s="2" t="s">
        <v>78</v>
      </c>
      <c r="B29" s="3" t="s">
        <v>79</v>
      </c>
      <c r="C29" s="3" t="s">
        <v>172</v>
      </c>
      <c r="D29" s="3" t="s">
        <v>22</v>
      </c>
      <c r="E29" s="4">
        <v>10</v>
      </c>
      <c r="F29" s="5">
        <v>264.87</v>
      </c>
      <c r="G29" s="11">
        <f>F29*0.15</f>
        <v>39.730499999999999</v>
      </c>
      <c r="H29" s="10">
        <f>F29*0.25</f>
        <v>66.217500000000001</v>
      </c>
      <c r="I29" s="10">
        <f>F29+(F29*0.15)+(F29*0.25)</f>
        <v>370.81799999999998</v>
      </c>
      <c r="J29" s="10">
        <f t="shared" si="0"/>
        <v>407.89980000000003</v>
      </c>
      <c r="K29" s="6"/>
      <c r="L29" s="3" t="s">
        <v>80</v>
      </c>
      <c r="M29" s="6" t="s">
        <v>222</v>
      </c>
      <c r="N29" s="7" t="s">
        <v>81</v>
      </c>
      <c r="O29" s="7" t="s">
        <v>138</v>
      </c>
    </row>
    <row r="30" spans="1:15" ht="135" x14ac:dyDescent="0.2">
      <c r="A30" s="2" t="s">
        <v>78</v>
      </c>
      <c r="B30" s="3" t="s">
        <v>79</v>
      </c>
      <c r="C30" s="3" t="s">
        <v>184</v>
      </c>
      <c r="D30" s="3" t="s">
        <v>22</v>
      </c>
      <c r="E30" s="4">
        <v>50</v>
      </c>
      <c r="F30" s="5">
        <v>1085.08</v>
      </c>
      <c r="G30" s="11">
        <f>F30*0.12</f>
        <v>130.20959999999999</v>
      </c>
      <c r="H30" s="10">
        <f>F30*0.18</f>
        <v>195.31439999999998</v>
      </c>
      <c r="I30" s="10">
        <f>F30+(F30*0.12)+(F30*0.18)</f>
        <v>1410.6039999999998</v>
      </c>
      <c r="J30" s="10">
        <f t="shared" si="0"/>
        <v>1551.6643999999999</v>
      </c>
      <c r="K30" s="6"/>
      <c r="L30" s="3" t="s">
        <v>80</v>
      </c>
      <c r="M30" s="6" t="s">
        <v>222</v>
      </c>
      <c r="N30" s="7" t="s">
        <v>96</v>
      </c>
      <c r="O30" s="7" t="s">
        <v>138</v>
      </c>
    </row>
    <row r="31" spans="1:15" ht="135" x14ac:dyDescent="0.2">
      <c r="A31" s="2" t="s">
        <v>60</v>
      </c>
      <c r="B31" s="3" t="s">
        <v>61</v>
      </c>
      <c r="C31" s="3" t="s">
        <v>176</v>
      </c>
      <c r="D31" s="3" t="s">
        <v>148</v>
      </c>
      <c r="E31" s="4">
        <v>10</v>
      </c>
      <c r="F31" s="5">
        <v>13.57</v>
      </c>
      <c r="G31" s="9">
        <f>F31*0.18</f>
        <v>2.4426000000000001</v>
      </c>
      <c r="H31" s="10">
        <f>F31*0.31</f>
        <v>4.2066999999999997</v>
      </c>
      <c r="I31" s="10">
        <f>F31+(F31*0.18)+(F31*0.31)</f>
        <v>20.219299999999997</v>
      </c>
      <c r="J31" s="10">
        <f t="shared" si="0"/>
        <v>22.241229999999998</v>
      </c>
      <c r="K31" s="6"/>
      <c r="L31" s="3" t="s">
        <v>62</v>
      </c>
      <c r="M31" s="6" t="s">
        <v>211</v>
      </c>
      <c r="N31" s="7" t="s">
        <v>63</v>
      </c>
      <c r="O31" s="7" t="s">
        <v>123</v>
      </c>
    </row>
    <row r="32" spans="1:15" ht="75" x14ac:dyDescent="0.2">
      <c r="A32" s="2" t="s">
        <v>98</v>
      </c>
      <c r="B32" s="3" t="s">
        <v>110</v>
      </c>
      <c r="C32" s="3" t="s">
        <v>168</v>
      </c>
      <c r="D32" s="3" t="s">
        <v>208</v>
      </c>
      <c r="E32" s="4">
        <v>90</v>
      </c>
      <c r="F32" s="5">
        <v>3361.38</v>
      </c>
      <c r="G32" s="11">
        <f>F32*0.12</f>
        <v>403.36559999999997</v>
      </c>
      <c r="H32" s="10">
        <f>F32*0.18</f>
        <v>605.04840000000002</v>
      </c>
      <c r="I32" s="10">
        <f>F32+(F32*0.12)+(F32*0.18)</f>
        <v>4369.7939999999999</v>
      </c>
      <c r="J32" s="10">
        <f t="shared" si="0"/>
        <v>4806.7734</v>
      </c>
      <c r="K32" s="6"/>
      <c r="L32" s="3" t="s">
        <v>111</v>
      </c>
      <c r="M32" s="6" t="s">
        <v>209</v>
      </c>
      <c r="N32" s="7" t="s">
        <v>112</v>
      </c>
      <c r="O32" s="7" t="s">
        <v>169</v>
      </c>
    </row>
    <row r="33" spans="1:15" ht="165" x14ac:dyDescent="0.2">
      <c r="A33" s="2" t="s">
        <v>51</v>
      </c>
      <c r="B33" s="3" t="s">
        <v>51</v>
      </c>
      <c r="C33" s="3" t="s">
        <v>152</v>
      </c>
      <c r="D33" s="3" t="s">
        <v>148</v>
      </c>
      <c r="E33" s="4">
        <v>10</v>
      </c>
      <c r="F33" s="5">
        <v>29.7</v>
      </c>
      <c r="G33" s="9">
        <f t="shared" ref="G33:G39" si="1">F33*0.18</f>
        <v>5.3460000000000001</v>
      </c>
      <c r="H33" s="10">
        <f t="shared" ref="H33:H39" si="2">F33*0.31</f>
        <v>9.206999999999999</v>
      </c>
      <c r="I33" s="10">
        <f t="shared" ref="I33:I39" si="3">F33+(F33*0.18)+(F33*0.31)</f>
        <v>44.253</v>
      </c>
      <c r="J33" s="10">
        <f t="shared" si="0"/>
        <v>48.678300000000007</v>
      </c>
      <c r="K33" s="6"/>
      <c r="L33" s="3" t="s">
        <v>52</v>
      </c>
      <c r="M33" s="6" t="s">
        <v>211</v>
      </c>
      <c r="N33" s="7" t="s">
        <v>53</v>
      </c>
      <c r="O33" s="7" t="s">
        <v>153</v>
      </c>
    </row>
    <row r="34" spans="1:15" ht="195" x14ac:dyDescent="0.2">
      <c r="A34" s="2" t="s">
        <v>51</v>
      </c>
      <c r="B34" s="3" t="s">
        <v>51</v>
      </c>
      <c r="C34" s="3" t="s">
        <v>178</v>
      </c>
      <c r="D34" s="3" t="s">
        <v>148</v>
      </c>
      <c r="E34" s="4">
        <v>10</v>
      </c>
      <c r="F34" s="5">
        <v>32.56</v>
      </c>
      <c r="G34" s="9">
        <f t="shared" si="1"/>
        <v>5.8608000000000002</v>
      </c>
      <c r="H34" s="10">
        <f t="shared" si="2"/>
        <v>10.0936</v>
      </c>
      <c r="I34" s="10">
        <f t="shared" si="3"/>
        <v>48.514400000000002</v>
      </c>
      <c r="J34" s="10">
        <f t="shared" si="0"/>
        <v>53.365840000000006</v>
      </c>
      <c r="K34" s="6"/>
      <c r="L34" s="3" t="s">
        <v>52</v>
      </c>
      <c r="M34" s="6" t="s">
        <v>211</v>
      </c>
      <c r="N34" s="7" t="s">
        <v>190</v>
      </c>
      <c r="O34" s="7" t="s">
        <v>153</v>
      </c>
    </row>
    <row r="35" spans="1:15" ht="60" x14ac:dyDescent="0.2">
      <c r="A35" s="2" t="s">
        <v>54</v>
      </c>
      <c r="B35" s="3" t="s">
        <v>54</v>
      </c>
      <c r="C35" s="3" t="s">
        <v>234</v>
      </c>
      <c r="D35" s="3" t="s">
        <v>189</v>
      </c>
      <c r="E35" s="4">
        <v>10</v>
      </c>
      <c r="F35" s="5">
        <v>4.33</v>
      </c>
      <c r="G35" s="9">
        <f t="shared" si="1"/>
        <v>0.77939999999999998</v>
      </c>
      <c r="H35" s="10">
        <f t="shared" si="2"/>
        <v>1.3423</v>
      </c>
      <c r="I35" s="10">
        <f t="shared" si="3"/>
        <v>6.4516999999999998</v>
      </c>
      <c r="J35" s="10">
        <f t="shared" si="0"/>
        <v>7.09687</v>
      </c>
      <c r="K35" s="6"/>
      <c r="L35" s="3" t="s">
        <v>90</v>
      </c>
      <c r="M35" s="6" t="s">
        <v>235</v>
      </c>
      <c r="N35" s="7" t="s">
        <v>91</v>
      </c>
      <c r="O35" s="7" t="s">
        <v>125</v>
      </c>
    </row>
    <row r="36" spans="1:15" ht="90" x14ac:dyDescent="0.2">
      <c r="A36" s="2" t="s">
        <v>55</v>
      </c>
      <c r="B36" s="3" t="s">
        <v>55</v>
      </c>
      <c r="C36" s="3" t="s">
        <v>217</v>
      </c>
      <c r="D36" s="3" t="s">
        <v>148</v>
      </c>
      <c r="E36" s="4">
        <v>60</v>
      </c>
      <c r="F36" s="5">
        <v>17.73</v>
      </c>
      <c r="G36" s="9">
        <f t="shared" si="1"/>
        <v>3.1913999999999998</v>
      </c>
      <c r="H36" s="10">
        <f t="shared" si="2"/>
        <v>5.4962999999999997</v>
      </c>
      <c r="I36" s="10">
        <f t="shared" si="3"/>
        <v>26.417699999999996</v>
      </c>
      <c r="J36" s="10">
        <f t="shared" si="0"/>
        <v>29.059469999999997</v>
      </c>
      <c r="K36" s="6"/>
      <c r="L36" s="3" t="s">
        <v>103</v>
      </c>
      <c r="M36" s="6" t="s">
        <v>211</v>
      </c>
      <c r="N36" s="7" t="s">
        <v>56</v>
      </c>
      <c r="O36" s="7" t="s">
        <v>135</v>
      </c>
    </row>
    <row r="37" spans="1:15" ht="150" x14ac:dyDescent="0.2">
      <c r="A37" s="2" t="s">
        <v>57</v>
      </c>
      <c r="B37" s="3" t="s">
        <v>58</v>
      </c>
      <c r="C37" s="3" t="s">
        <v>158</v>
      </c>
      <c r="D37" s="3" t="s">
        <v>148</v>
      </c>
      <c r="E37" s="4">
        <v>10</v>
      </c>
      <c r="F37" s="5">
        <v>41.47</v>
      </c>
      <c r="G37" s="9">
        <f t="shared" si="1"/>
        <v>7.4645999999999999</v>
      </c>
      <c r="H37" s="10">
        <f t="shared" si="2"/>
        <v>12.855699999999999</v>
      </c>
      <c r="I37" s="10">
        <f t="shared" si="3"/>
        <v>61.790299999999995</v>
      </c>
      <c r="J37" s="10">
        <f t="shared" si="0"/>
        <v>67.969329999999999</v>
      </c>
      <c r="K37" s="6"/>
      <c r="L37" s="3" t="s">
        <v>104</v>
      </c>
      <c r="M37" s="6" t="s">
        <v>211</v>
      </c>
      <c r="N37" s="7" t="s">
        <v>59</v>
      </c>
      <c r="O37" s="7" t="s">
        <v>149</v>
      </c>
    </row>
    <row r="38" spans="1:15" ht="150" x14ac:dyDescent="0.2">
      <c r="A38" s="2" t="s">
        <v>45</v>
      </c>
      <c r="B38" s="3" t="s">
        <v>46</v>
      </c>
      <c r="C38" s="3" t="s">
        <v>170</v>
      </c>
      <c r="D38" s="3" t="s">
        <v>189</v>
      </c>
      <c r="E38" s="4">
        <v>10</v>
      </c>
      <c r="F38" s="5">
        <v>15.89</v>
      </c>
      <c r="G38" s="9">
        <f t="shared" si="1"/>
        <v>2.8601999999999999</v>
      </c>
      <c r="H38" s="10">
        <f t="shared" si="2"/>
        <v>4.9259000000000004</v>
      </c>
      <c r="I38" s="10">
        <f t="shared" si="3"/>
        <v>23.676099999999998</v>
      </c>
      <c r="J38" s="10">
        <f t="shared" si="0"/>
        <v>26.043710000000001</v>
      </c>
      <c r="K38" s="6"/>
      <c r="L38" s="3" t="s">
        <v>47</v>
      </c>
      <c r="M38" s="6" t="s">
        <v>211</v>
      </c>
      <c r="N38" s="7" t="s">
        <v>48</v>
      </c>
      <c r="O38" s="7" t="s">
        <v>156</v>
      </c>
    </row>
    <row r="39" spans="1:15" ht="60" x14ac:dyDescent="0.2">
      <c r="A39" s="2" t="s">
        <v>45</v>
      </c>
      <c r="B39" s="3" t="s">
        <v>46</v>
      </c>
      <c r="C39" s="3" t="s">
        <v>216</v>
      </c>
      <c r="D39" s="3" t="s">
        <v>148</v>
      </c>
      <c r="E39" s="4">
        <v>20</v>
      </c>
      <c r="F39" s="5">
        <v>42.08</v>
      </c>
      <c r="G39" s="9">
        <f t="shared" si="1"/>
        <v>7.5743999999999998</v>
      </c>
      <c r="H39" s="10">
        <f t="shared" si="2"/>
        <v>13.044799999999999</v>
      </c>
      <c r="I39" s="10">
        <f t="shared" si="3"/>
        <v>62.69919999999999</v>
      </c>
      <c r="J39" s="10">
        <f t="shared" si="0"/>
        <v>68.96911999999999</v>
      </c>
      <c r="K39" s="6"/>
      <c r="L39" s="3" t="s">
        <v>49</v>
      </c>
      <c r="M39" s="6" t="s">
        <v>211</v>
      </c>
      <c r="N39" s="7" t="s">
        <v>50</v>
      </c>
      <c r="O39" s="7" t="s">
        <v>156</v>
      </c>
    </row>
    <row r="40" spans="1:15" ht="135" x14ac:dyDescent="0.2">
      <c r="A40" s="2" t="s">
        <v>83</v>
      </c>
      <c r="B40" s="3" t="s">
        <v>84</v>
      </c>
      <c r="C40" s="3" t="s">
        <v>191</v>
      </c>
      <c r="D40" s="3" t="s">
        <v>148</v>
      </c>
      <c r="E40" s="4">
        <v>15</v>
      </c>
      <c r="F40" s="5">
        <v>750.91</v>
      </c>
      <c r="G40" s="11">
        <f>F40*0.12</f>
        <v>90.109199999999987</v>
      </c>
      <c r="H40" s="10">
        <f>F40*0.18</f>
        <v>135.16379999999998</v>
      </c>
      <c r="I40" s="10">
        <f>F40+(F40*0.12)+(F40*0.18)</f>
        <v>976.18299999999999</v>
      </c>
      <c r="J40" s="10">
        <f t="shared" si="0"/>
        <v>1073.8013000000001</v>
      </c>
      <c r="K40" s="6"/>
      <c r="L40" s="3" t="s">
        <v>87</v>
      </c>
      <c r="M40" s="6" t="s">
        <v>211</v>
      </c>
      <c r="N40" s="7" t="s">
        <v>88</v>
      </c>
      <c r="O40" s="7" t="s">
        <v>124</v>
      </c>
    </row>
    <row r="41" spans="1:15" ht="135" x14ac:dyDescent="0.2">
      <c r="A41" s="2" t="s">
        <v>83</v>
      </c>
      <c r="B41" s="3" t="s">
        <v>84</v>
      </c>
      <c r="C41" s="3" t="s">
        <v>214</v>
      </c>
      <c r="D41" s="3" t="s">
        <v>148</v>
      </c>
      <c r="E41" s="4">
        <v>28</v>
      </c>
      <c r="F41" s="5">
        <v>1117.3599999999999</v>
      </c>
      <c r="G41" s="11">
        <f>F41*0.12</f>
        <v>134.08319999999998</v>
      </c>
      <c r="H41" s="10">
        <f>F41*0.18</f>
        <v>201.12479999999996</v>
      </c>
      <c r="I41" s="10">
        <f>F41+(F41*0.12)+(F41*0.18)</f>
        <v>1452.568</v>
      </c>
      <c r="J41" s="10">
        <f t="shared" si="0"/>
        <v>1597.8248000000001</v>
      </c>
      <c r="K41" s="6"/>
      <c r="L41" s="3" t="s">
        <v>87</v>
      </c>
      <c r="M41" s="6" t="s">
        <v>211</v>
      </c>
      <c r="N41" s="7" t="s">
        <v>89</v>
      </c>
      <c r="O41" s="7" t="s">
        <v>124</v>
      </c>
    </row>
    <row r="42" spans="1:15" ht="105" x14ac:dyDescent="0.2">
      <c r="A42" s="2" t="s">
        <v>64</v>
      </c>
      <c r="B42" s="3" t="s">
        <v>180</v>
      </c>
      <c r="C42" s="3" t="s">
        <v>201</v>
      </c>
      <c r="D42" s="3" t="s">
        <v>181</v>
      </c>
      <c r="E42" s="4">
        <v>10</v>
      </c>
      <c r="F42" s="5">
        <v>2920.2</v>
      </c>
      <c r="G42" s="11">
        <f>F42*0.12</f>
        <v>350.42399999999998</v>
      </c>
      <c r="H42" s="10">
        <f>F42*0.18</f>
        <v>525.63599999999997</v>
      </c>
      <c r="I42" s="10">
        <f>F42+(F42*0.12)+(F42*0.18)</f>
        <v>3796.2599999999998</v>
      </c>
      <c r="J42" s="10">
        <f t="shared" si="0"/>
        <v>4175.8860000000004</v>
      </c>
      <c r="K42" s="6"/>
      <c r="L42" s="3" t="s">
        <v>182</v>
      </c>
      <c r="M42" s="6" t="s">
        <v>202</v>
      </c>
      <c r="N42" s="7" t="s">
        <v>203</v>
      </c>
      <c r="O42" s="7" t="s">
        <v>147</v>
      </c>
    </row>
    <row r="43" spans="1:15" ht="180" x14ac:dyDescent="0.2">
      <c r="A43" s="2" t="s">
        <v>118</v>
      </c>
      <c r="B43" s="3" t="s">
        <v>107</v>
      </c>
      <c r="C43" s="3" t="s">
        <v>173</v>
      </c>
      <c r="D43" s="3" t="s">
        <v>148</v>
      </c>
      <c r="E43" s="4">
        <v>10</v>
      </c>
      <c r="F43" s="5">
        <v>371.01</v>
      </c>
      <c r="G43" s="11">
        <f>F43*0.15</f>
        <v>55.651499999999999</v>
      </c>
      <c r="H43" s="10">
        <f>F43*0.25</f>
        <v>92.752499999999998</v>
      </c>
      <c r="I43" s="10">
        <f>F43+(F43*0.15)+(F43*0.25)</f>
        <v>519.41399999999999</v>
      </c>
      <c r="J43" s="10">
        <f t="shared" si="0"/>
        <v>571.35540000000003</v>
      </c>
      <c r="K43" s="6"/>
      <c r="L43" s="3" t="s">
        <v>108</v>
      </c>
      <c r="M43" s="6" t="s">
        <v>211</v>
      </c>
      <c r="N43" s="7" t="s">
        <v>109</v>
      </c>
      <c r="O43" s="7" t="s">
        <v>137</v>
      </c>
    </row>
    <row r="44" spans="1:15" ht="165" x14ac:dyDescent="0.2">
      <c r="A44" s="2" t="s">
        <v>18</v>
      </c>
      <c r="B44" s="3" t="s">
        <v>19</v>
      </c>
      <c r="C44" s="3" t="s">
        <v>150</v>
      </c>
      <c r="D44" s="3" t="s">
        <v>148</v>
      </c>
      <c r="E44" s="4">
        <v>10</v>
      </c>
      <c r="F44" s="5">
        <v>131.78</v>
      </c>
      <c r="G44" s="11">
        <f>F44*0.15</f>
        <v>19.766999999999999</v>
      </c>
      <c r="H44" s="10">
        <f>F44*0.25</f>
        <v>32.945</v>
      </c>
      <c r="I44" s="10">
        <f>F44+(F44*0.15)+(F44*0.25)</f>
        <v>184.49199999999999</v>
      </c>
      <c r="J44" s="10">
        <f t="shared" si="0"/>
        <v>202.94120000000001</v>
      </c>
      <c r="K44" s="6"/>
      <c r="L44" s="3" t="s">
        <v>20</v>
      </c>
      <c r="M44" s="6" t="s">
        <v>211</v>
      </c>
      <c r="N44" s="7" t="s">
        <v>21</v>
      </c>
      <c r="O44" s="7" t="s">
        <v>131</v>
      </c>
    </row>
    <row r="45" spans="1:15" ht="60" x14ac:dyDescent="0.2">
      <c r="A45" s="2" t="s">
        <v>65</v>
      </c>
      <c r="B45" s="3" t="s">
        <v>66</v>
      </c>
      <c r="C45" s="3" t="s">
        <v>219</v>
      </c>
      <c r="D45" s="3" t="s">
        <v>171</v>
      </c>
      <c r="E45" s="4">
        <v>50</v>
      </c>
      <c r="F45" s="5">
        <v>29.48</v>
      </c>
      <c r="G45" s="9">
        <f>F45*0.18</f>
        <v>5.3064</v>
      </c>
      <c r="H45" s="10">
        <f>F45*0.31</f>
        <v>9.1387999999999998</v>
      </c>
      <c r="I45" s="10">
        <f>F45+(F45*0.18)+(F45*0.31)</f>
        <v>43.925200000000004</v>
      </c>
      <c r="J45" s="10">
        <f t="shared" si="0"/>
        <v>48.317720000000008</v>
      </c>
      <c r="K45" s="6"/>
      <c r="L45" s="3" t="s">
        <v>67</v>
      </c>
      <c r="M45" s="6" t="s">
        <v>211</v>
      </c>
      <c r="N45" s="7" t="s">
        <v>69</v>
      </c>
      <c r="O45" s="7" t="s">
        <v>159</v>
      </c>
    </row>
    <row r="46" spans="1:15" ht="60" x14ac:dyDescent="0.2">
      <c r="A46" s="2" t="s">
        <v>65</v>
      </c>
      <c r="B46" s="3" t="s">
        <v>66</v>
      </c>
      <c r="C46" s="3" t="s">
        <v>220</v>
      </c>
      <c r="D46" s="3" t="s">
        <v>171</v>
      </c>
      <c r="E46" s="4">
        <v>100</v>
      </c>
      <c r="F46" s="5">
        <v>53.23</v>
      </c>
      <c r="G46" s="11">
        <f>F46*0.15</f>
        <v>7.9844999999999988</v>
      </c>
      <c r="H46" s="10">
        <f>F46*0.25</f>
        <v>13.307499999999999</v>
      </c>
      <c r="I46" s="10">
        <f>F46+(F46*0.15)+(F46*0.25)</f>
        <v>74.521999999999991</v>
      </c>
      <c r="J46" s="10">
        <f t="shared" si="0"/>
        <v>81.974199999999996</v>
      </c>
      <c r="K46" s="6"/>
      <c r="L46" s="3" t="s">
        <v>67</v>
      </c>
      <c r="M46" s="6" t="s">
        <v>211</v>
      </c>
      <c r="N46" s="7" t="s">
        <v>68</v>
      </c>
      <c r="O46" s="7" t="s">
        <v>159</v>
      </c>
    </row>
    <row r="47" spans="1:15" ht="60" x14ac:dyDescent="0.2">
      <c r="A47" s="2" t="s">
        <v>74</v>
      </c>
      <c r="B47" s="3" t="s">
        <v>75</v>
      </c>
      <c r="C47" s="3" t="s">
        <v>160</v>
      </c>
      <c r="D47" s="3" t="s">
        <v>141</v>
      </c>
      <c r="E47" s="4">
        <v>20</v>
      </c>
      <c r="F47" s="5">
        <v>23.06</v>
      </c>
      <c r="G47" s="9">
        <f>F47*0.18</f>
        <v>4.1507999999999994</v>
      </c>
      <c r="H47" s="10">
        <f>F47*0.31</f>
        <v>7.1485999999999992</v>
      </c>
      <c r="I47" s="10">
        <f>F47+(F47*0.18)+(F47*0.31)</f>
        <v>34.359400000000001</v>
      </c>
      <c r="J47" s="10">
        <f t="shared" si="0"/>
        <v>37.795340000000003</v>
      </c>
      <c r="K47" s="6"/>
      <c r="L47" s="3" t="s">
        <v>76</v>
      </c>
      <c r="M47" s="6" t="s">
        <v>205</v>
      </c>
      <c r="N47" s="7" t="s">
        <v>77</v>
      </c>
      <c r="O47" s="7" t="s">
        <v>129</v>
      </c>
    </row>
    <row r="48" spans="1:15" ht="150" x14ac:dyDescent="0.2">
      <c r="A48" s="2" t="s">
        <v>15</v>
      </c>
      <c r="B48" s="3" t="s">
        <v>16</v>
      </c>
      <c r="C48" s="3" t="s">
        <v>154</v>
      </c>
      <c r="D48" s="3" t="s">
        <v>148</v>
      </c>
      <c r="E48" s="4">
        <v>10</v>
      </c>
      <c r="F48" s="5">
        <v>47.5</v>
      </c>
      <c r="G48" s="9">
        <f>F48*0.18</f>
        <v>8.5499999999999989</v>
      </c>
      <c r="H48" s="10">
        <f>F48*0.31</f>
        <v>14.725</v>
      </c>
      <c r="I48" s="10">
        <f>F48+(F48*0.18)+(F48*0.31)</f>
        <v>70.774999999999991</v>
      </c>
      <c r="J48" s="10">
        <f t="shared" si="0"/>
        <v>77.852499999999992</v>
      </c>
      <c r="K48" s="6"/>
      <c r="L48" s="3" t="s">
        <v>93</v>
      </c>
      <c r="M48" s="6" t="s">
        <v>211</v>
      </c>
      <c r="N48" s="7" t="s">
        <v>94</v>
      </c>
      <c r="O48" s="7" t="s">
        <v>128</v>
      </c>
    </row>
  </sheetData>
  <mergeCells count="1">
    <mergeCell ref="A1:O1"/>
  </mergeCells>
  <pageMargins left="0.31496062992125984" right="0.31496062992125984" top="0.35433070866141736" bottom="0.35433070866141736" header="0.31496062992125984" footer="0.31496062992125984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2018-04-23T08:41:07Z</dcterms:created>
  <dcterms:modified xsi:type="dcterms:W3CDTF">2018-04-26T12:35:03Z</dcterms:modified>
</cp:coreProperties>
</file>