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8865" windowHeight="10110"/>
  </bookViews>
  <sheets>
    <sheet name="Лист1" sheetId="3" r:id="rId1"/>
  </sheets>
  <definedNames>
    <definedName name="_xlnm._FilterDatabase" localSheetId="0" hidden="1">Лист1!$A$3:$O$3</definedName>
  </definedNames>
  <calcPr calcId="162913"/>
  <fileRecoveryPr autoRecover="0"/>
</workbook>
</file>

<file path=xl/calcChain.xml><?xml version="1.0" encoding="utf-8"?>
<calcChain xmlns="http://schemas.openxmlformats.org/spreadsheetml/2006/main">
  <c r="G62" i="3" l="1"/>
  <c r="H62" i="3"/>
  <c r="I62" i="3"/>
  <c r="J62" i="3"/>
  <c r="G52" i="3"/>
  <c r="H52" i="3"/>
  <c r="I52" i="3"/>
  <c r="J52" i="3"/>
  <c r="G53" i="3"/>
  <c r="H53" i="3"/>
  <c r="I53" i="3"/>
  <c r="J53" i="3"/>
  <c r="G15" i="3"/>
  <c r="H15" i="3"/>
  <c r="I15" i="3"/>
  <c r="J15" i="3"/>
  <c r="G19" i="3"/>
  <c r="H19" i="3"/>
  <c r="I19" i="3"/>
  <c r="J19" i="3"/>
  <c r="G11" i="3"/>
  <c r="H11" i="3"/>
  <c r="I11" i="3"/>
  <c r="J11" i="3"/>
  <c r="G51" i="3"/>
  <c r="H51" i="3"/>
  <c r="I51" i="3"/>
  <c r="J51" i="3"/>
  <c r="G46" i="3"/>
  <c r="H46" i="3"/>
  <c r="I46" i="3"/>
  <c r="J46" i="3"/>
  <c r="G28" i="3"/>
  <c r="H28" i="3"/>
  <c r="I28" i="3"/>
  <c r="J28" i="3"/>
  <c r="G61" i="3"/>
  <c r="H61" i="3"/>
  <c r="I61" i="3"/>
  <c r="J61" i="3"/>
  <c r="G39" i="3"/>
  <c r="H39" i="3"/>
  <c r="I39" i="3"/>
  <c r="J39" i="3"/>
  <c r="G25" i="3"/>
  <c r="H25" i="3"/>
  <c r="I25" i="3"/>
  <c r="J25" i="3"/>
  <c r="G54" i="3"/>
  <c r="H54" i="3"/>
  <c r="I54" i="3"/>
  <c r="J54" i="3"/>
  <c r="G16" i="3"/>
  <c r="H16" i="3"/>
  <c r="I16" i="3"/>
  <c r="J16" i="3"/>
  <c r="G21" i="3"/>
  <c r="H21" i="3"/>
  <c r="I21" i="3"/>
  <c r="J21" i="3"/>
  <c r="G17" i="3"/>
  <c r="H17" i="3"/>
  <c r="I17" i="3"/>
  <c r="J17" i="3"/>
  <c r="G47" i="3"/>
  <c r="H47" i="3"/>
  <c r="I47" i="3"/>
  <c r="J47" i="3"/>
  <c r="G22" i="3"/>
  <c r="H22" i="3"/>
  <c r="I22" i="3"/>
  <c r="J22" i="3"/>
  <c r="G44" i="3"/>
  <c r="H44" i="3"/>
  <c r="I44" i="3"/>
  <c r="J44" i="3"/>
  <c r="G45" i="3"/>
  <c r="H45" i="3"/>
  <c r="I45" i="3"/>
  <c r="J45" i="3"/>
  <c r="G23" i="3"/>
  <c r="H23" i="3"/>
  <c r="I23" i="3"/>
  <c r="J23" i="3"/>
  <c r="G48" i="3"/>
  <c r="H48" i="3"/>
  <c r="I48" i="3"/>
  <c r="J48" i="3"/>
  <c r="G49" i="3"/>
  <c r="H49" i="3"/>
  <c r="I49" i="3"/>
  <c r="J49" i="3"/>
  <c r="G37" i="3"/>
  <c r="H37" i="3"/>
  <c r="I37" i="3"/>
  <c r="J37" i="3"/>
  <c r="G24" i="3"/>
  <c r="H24" i="3"/>
  <c r="I24" i="3"/>
  <c r="J24" i="3"/>
  <c r="G30" i="3"/>
  <c r="H30" i="3"/>
  <c r="I30" i="3"/>
  <c r="J30" i="3"/>
  <c r="I14" i="3"/>
  <c r="J14" i="3"/>
  <c r="H14" i="3"/>
  <c r="G14" i="3"/>
  <c r="G55" i="3"/>
  <c r="H55" i="3"/>
  <c r="I55" i="3"/>
  <c r="J55" i="3"/>
  <c r="G18" i="3"/>
  <c r="H18" i="3"/>
  <c r="I18" i="3"/>
  <c r="J18" i="3"/>
  <c r="G7" i="3"/>
  <c r="H7" i="3"/>
  <c r="I7" i="3"/>
  <c r="J7" i="3"/>
  <c r="G8" i="3"/>
  <c r="H8" i="3"/>
  <c r="I8" i="3"/>
  <c r="J8" i="3"/>
  <c r="G56" i="3"/>
  <c r="H56" i="3"/>
  <c r="I56" i="3"/>
  <c r="J56" i="3"/>
  <c r="G9" i="3"/>
  <c r="H9" i="3"/>
  <c r="I9" i="3"/>
  <c r="J9" i="3"/>
  <c r="G57" i="3"/>
  <c r="H57" i="3"/>
  <c r="I57" i="3"/>
  <c r="J57" i="3"/>
  <c r="G6" i="3"/>
  <c r="H6" i="3"/>
  <c r="I6" i="3"/>
  <c r="J6" i="3"/>
  <c r="G4" i="3"/>
  <c r="H4" i="3"/>
  <c r="I4" i="3"/>
  <c r="J4" i="3"/>
  <c r="G31" i="3"/>
  <c r="H31" i="3"/>
  <c r="I31" i="3"/>
  <c r="J31" i="3"/>
  <c r="G5" i="3"/>
  <c r="H5" i="3"/>
  <c r="I5" i="3"/>
  <c r="J5" i="3"/>
  <c r="G59" i="3"/>
  <c r="H59" i="3"/>
  <c r="I59" i="3"/>
  <c r="J59" i="3"/>
  <c r="G12" i="3"/>
  <c r="H12" i="3"/>
  <c r="I12" i="3"/>
  <c r="J12" i="3"/>
  <c r="G29" i="3"/>
  <c r="H29" i="3"/>
  <c r="I29" i="3"/>
  <c r="J29" i="3"/>
  <c r="G32" i="3"/>
  <c r="H32" i="3"/>
  <c r="I32" i="3"/>
  <c r="J32" i="3"/>
  <c r="G33" i="3"/>
  <c r="H33" i="3"/>
  <c r="I33" i="3"/>
  <c r="J33" i="3"/>
  <c r="G20" i="3"/>
  <c r="H20" i="3"/>
  <c r="I20" i="3"/>
  <c r="J20" i="3"/>
  <c r="G34" i="3"/>
  <c r="H34" i="3"/>
  <c r="I34" i="3"/>
  <c r="J34" i="3"/>
  <c r="G42" i="3"/>
  <c r="H42" i="3"/>
  <c r="I42" i="3"/>
  <c r="J42" i="3"/>
  <c r="G26" i="3"/>
  <c r="H26" i="3"/>
  <c r="I26" i="3"/>
  <c r="J26" i="3"/>
  <c r="G27" i="3"/>
  <c r="H27" i="3"/>
  <c r="I27" i="3"/>
  <c r="J27" i="3"/>
  <c r="G35" i="3"/>
  <c r="H35" i="3"/>
  <c r="I35" i="3"/>
  <c r="J35" i="3"/>
  <c r="G38" i="3"/>
  <c r="H38" i="3"/>
  <c r="I38" i="3"/>
  <c r="J38" i="3"/>
  <c r="G13" i="3"/>
  <c r="H13" i="3"/>
  <c r="I13" i="3"/>
  <c r="J13" i="3"/>
  <c r="G10" i="3"/>
  <c r="H10" i="3"/>
  <c r="I10" i="3"/>
  <c r="J10" i="3"/>
  <c r="G41" i="3"/>
  <c r="H41" i="3"/>
  <c r="I41" i="3"/>
  <c r="J41" i="3"/>
  <c r="G43" i="3"/>
  <c r="H43" i="3"/>
  <c r="I43" i="3"/>
  <c r="J43" i="3"/>
  <c r="G50" i="3"/>
  <c r="H50" i="3"/>
  <c r="I50" i="3"/>
  <c r="J50" i="3"/>
  <c r="G36" i="3"/>
  <c r="H36" i="3"/>
  <c r="I36" i="3"/>
  <c r="J36" i="3"/>
  <c r="I40" i="3"/>
  <c r="J40" i="3"/>
  <c r="H40" i="3"/>
  <c r="G40" i="3"/>
  <c r="G64" i="3"/>
  <c r="H64" i="3"/>
  <c r="I64" i="3"/>
  <c r="J64" i="3"/>
  <c r="G60" i="3"/>
  <c r="H60" i="3"/>
  <c r="I60" i="3"/>
  <c r="J60" i="3"/>
  <c r="G65" i="3"/>
  <c r="H65" i="3"/>
  <c r="I65" i="3"/>
  <c r="J65" i="3"/>
  <c r="G66" i="3"/>
  <c r="H66" i="3"/>
  <c r="I66" i="3"/>
  <c r="J66" i="3"/>
  <c r="G58" i="3"/>
  <c r="H58" i="3"/>
  <c r="I58" i="3"/>
  <c r="J58" i="3"/>
  <c r="I63" i="3"/>
  <c r="J63" i="3"/>
  <c r="H63" i="3"/>
  <c r="G63" i="3"/>
</calcChain>
</file>

<file path=xl/sharedStrings.xml><?xml version="1.0" encoding="utf-8"?>
<sst xmlns="http://schemas.openxmlformats.org/spreadsheetml/2006/main" count="509" uniqueCount="312">
  <si>
    <t>Общество с ограниченной ответственностью Научно-производственное предприятие "Техноген" -  Россия;Пр.,Перв.Уп.,Втор.Уп.,Вып.к.-Федеральное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 - Россия.</t>
  </si>
  <si>
    <t>лиофилизат для приготовления суспензии для внутримышечного и подкожного введения пролонгированного действия, 11.25 мг, шприцы двухкамерные, 1 шт. в комплекте с растворителем (1мл), одним пластиковым поршнем, одной или двумя салфетками, пропитанными 70% изопропиловым спиртом / пеналы пластиковые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</si>
  <si>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</si>
  <si>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</si>
  <si>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</si>
  <si>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</si>
  <si>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</si>
  <si>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</si>
  <si>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</si>
  <si>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</si>
  <si>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</si>
  <si>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</si>
  <si>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</si>
  <si>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~</t>
  </si>
  <si>
    <t>Азитромицин</t>
  </si>
  <si>
    <t>Амлодипин</t>
  </si>
  <si>
    <t>Амоксициллин+[Клавулановая кислота]</t>
  </si>
  <si>
    <t>Амоксиклав</t>
  </si>
  <si>
    <t>П N012124/02</t>
  </si>
  <si>
    <t>Аторвастатин</t>
  </si>
  <si>
    <t>Бромдигидрохлорфенилбензодиазепин</t>
  </si>
  <si>
    <t>Феназепам</t>
  </si>
  <si>
    <t>Р N003672/01</t>
  </si>
  <si>
    <t>Варфарин</t>
  </si>
  <si>
    <t>Варфарин Никомед</t>
  </si>
  <si>
    <t>П N013469/01</t>
  </si>
  <si>
    <t>Верапамил</t>
  </si>
  <si>
    <t>Гидроксихлорохин</t>
  </si>
  <si>
    <t>Плаквенил</t>
  </si>
  <si>
    <t>П N015606/01</t>
  </si>
  <si>
    <t>3582910072294</t>
  </si>
  <si>
    <t>Зидовудин</t>
  </si>
  <si>
    <t>Имипенем+[Циластатин]</t>
  </si>
  <si>
    <t>Циласпен</t>
  </si>
  <si>
    <t>ЛСР-004732/10</t>
  </si>
  <si>
    <t>Карбамазепин</t>
  </si>
  <si>
    <t>Лактулоза</t>
  </si>
  <si>
    <t>Омепразол</t>
  </si>
  <si>
    <t>Р N002300/01</t>
  </si>
  <si>
    <t>4602193006096</t>
  </si>
  <si>
    <t>Осельтамивир</t>
  </si>
  <si>
    <t>Тамифлю</t>
  </si>
  <si>
    <t>П N012090/01</t>
  </si>
  <si>
    <t>4601907001495</t>
  </si>
  <si>
    <t>Периндоприл</t>
  </si>
  <si>
    <t>Проурокиназа</t>
  </si>
  <si>
    <t>Тиоктовая кислота</t>
  </si>
  <si>
    <t>Тиолепта</t>
  </si>
  <si>
    <t>Урсодезоксихолевая кислота</t>
  </si>
  <si>
    <t>Урдокса</t>
  </si>
  <si>
    <t>ЛСР-001873/09</t>
  </si>
  <si>
    <t>4607019010738</t>
  </si>
  <si>
    <t>4607019010752</t>
  </si>
  <si>
    <t>Филграстим</t>
  </si>
  <si>
    <t>Флуконазол</t>
  </si>
  <si>
    <t>ЛС-001728</t>
  </si>
  <si>
    <t>Хлорпромазин</t>
  </si>
  <si>
    <t>Аминазин</t>
  </si>
  <si>
    <t>Р N000302/01</t>
  </si>
  <si>
    <t>4602212001101</t>
  </si>
  <si>
    <t>Цефтриаксон</t>
  </si>
  <si>
    <t>Ципрофлоксацин</t>
  </si>
  <si>
    <t>Ципрофлоксацин-ФПО</t>
  </si>
  <si>
    <t>ЛС-000857</t>
  </si>
  <si>
    <t>4605077003716</t>
  </si>
  <si>
    <t>Цитиколин</t>
  </si>
  <si>
    <t>Лейпрорелин</t>
  </si>
  <si>
    <t>Люкрин депо</t>
  </si>
  <si>
    <t>Гемаза</t>
  </si>
  <si>
    <t>Р N001837/01</t>
  </si>
  <si>
    <t>4601582000578</t>
  </si>
  <si>
    <t>ЛСР-007182/10</t>
  </si>
  <si>
    <t>9002260019861</t>
  </si>
  <si>
    <t>9002260019854</t>
  </si>
  <si>
    <t>Престариум А</t>
  </si>
  <si>
    <t>Азитромицин-OBL</t>
  </si>
  <si>
    <t>4605077005574</t>
  </si>
  <si>
    <t>4640004745086</t>
  </si>
  <si>
    <t>4605077005444</t>
  </si>
  <si>
    <t>Амлодипин Кардио</t>
  </si>
  <si>
    <t>4605077005543</t>
  </si>
  <si>
    <t>4605077005567</t>
  </si>
  <si>
    <t>4605077005550</t>
  </si>
  <si>
    <t>ООО "Технология лекарств" - Россия</t>
  </si>
  <si>
    <t>Зарсио</t>
  </si>
  <si>
    <t>ЛП-001302</t>
  </si>
  <si>
    <t>9002260020324</t>
  </si>
  <si>
    <t>9002260020348</t>
  </si>
  <si>
    <t>Цефтриаксон-ЛЕКСВМ</t>
  </si>
  <si>
    <t>ЛП-001551</t>
  </si>
  <si>
    <t>4607126030841</t>
  </si>
  <si>
    <t>4607126030865</t>
  </si>
  <si>
    <t>Аторвастатин-OBL</t>
  </si>
  <si>
    <t>ЛП-001245</t>
  </si>
  <si>
    <t>4605077007318</t>
  </si>
  <si>
    <t>4605077007332</t>
  </si>
  <si>
    <t>4605077007356</t>
  </si>
  <si>
    <t>P N001542/01</t>
  </si>
  <si>
    <t>Фенспирид</t>
  </si>
  <si>
    <t>Саквинавир</t>
  </si>
  <si>
    <t>Такеда Австрия ГмбХ - Австрия</t>
  </si>
  <si>
    <t>Агомелатин</t>
  </si>
  <si>
    <t>Вальдоксан</t>
  </si>
  <si>
    <t>ЛСР-000540/08</t>
  </si>
  <si>
    <t>ЛП-001805</t>
  </si>
  <si>
    <t>P N003062/01</t>
  </si>
  <si>
    <t>4605077010493</t>
  </si>
  <si>
    <t>4605077010509</t>
  </si>
  <si>
    <t>4605077010516</t>
  </si>
  <si>
    <t>Нейпилепт</t>
  </si>
  <si>
    <t>Дюфалак</t>
  </si>
  <si>
    <t>П N011717/02</t>
  </si>
  <si>
    <t>N06BX06</t>
  </si>
  <si>
    <t>R03DX03</t>
  </si>
  <si>
    <t>J01CR02</t>
  </si>
  <si>
    <t>C10AA05</t>
  </si>
  <si>
    <t>A06AD11</t>
  </si>
  <si>
    <t>Тахокомб</t>
  </si>
  <si>
    <t>губка, 4.8х4.8х0.5 см, 1 шт. (1) - контейнеры из комбинированного материала, 2 шт. ~ / упаковки контурные-пачки картонные</t>
  </si>
  <si>
    <t>П N012888/01</t>
  </si>
  <si>
    <t>B02BC30</t>
  </si>
  <si>
    <t>губка, 9.5х4.8х0.5 см, 1 шт. (1) - контейнеры из комбинированного материала, 1 шт. ~ / упаковки контурные-пачки картонные</t>
  </si>
  <si>
    <t>губка, 2.5х3.0х0.5 см, 1 шт. (1) - контейнеры из комбинированного материала, 1 шт. ~ / упаковки контурные-пачки картонные</t>
  </si>
  <si>
    <t>N03AF01</t>
  </si>
  <si>
    <t>A16AX01</t>
  </si>
  <si>
    <t>J01DD04</t>
  </si>
  <si>
    <t>C08DA01</t>
  </si>
  <si>
    <t>J02AC01</t>
  </si>
  <si>
    <t>Изоптин СР 240</t>
  </si>
  <si>
    <t>П N015230/01</t>
  </si>
  <si>
    <t>L03AA02</t>
  </si>
  <si>
    <t xml:space="preserve">N05BX  </t>
  </si>
  <si>
    <t>C08CA01</t>
  </si>
  <si>
    <t>A05AA02</t>
  </si>
  <si>
    <t xml:space="preserve">B01AD  </t>
  </si>
  <si>
    <t>A02BC01</t>
  </si>
  <si>
    <t>C09AA04</t>
  </si>
  <si>
    <t>N06AX22</t>
  </si>
  <si>
    <t>N05AA01</t>
  </si>
  <si>
    <t>L02AE02</t>
  </si>
  <si>
    <t>порошок для приготовления раствора для внутривенного и внутримышечного введения, 1 г, 1 г флаконы, 1 шт. ~ / пачки картонные</t>
  </si>
  <si>
    <t>концентрат для приготовления раствора для инфузий, 25 мг/мл, 4 мл флаконы, 1 шт. ~ / пачки картонные</t>
  </si>
  <si>
    <t>капсулы, 20 мг, (10) - упаковки ячейковые контурные, 3 шт. ~ / пачки картонные</t>
  </si>
  <si>
    <t>4605077011773</t>
  </si>
  <si>
    <t>J01DH51</t>
  </si>
  <si>
    <t>Кодестим</t>
  </si>
  <si>
    <t>ЛП-003292</t>
  </si>
  <si>
    <t>4605077011254</t>
  </si>
  <si>
    <t>4605077011261</t>
  </si>
  <si>
    <t>4605077011278</t>
  </si>
  <si>
    <t>4605077011285</t>
  </si>
  <si>
    <t>4605077011292</t>
  </si>
  <si>
    <t>4605077011308</t>
  </si>
  <si>
    <t>раствор для приема внутрь, 100 мг/мл, 30 мл флаконы, 1 шт. в комплекте с пипеткой дозирующей и мерным стаканчиком / пачки картонные</t>
  </si>
  <si>
    <t>ЛП-003817</t>
  </si>
  <si>
    <t>раствор для внутривенного и внутримышечного введения, 25 мг/мл, 2 мл ампулы, 10 шт. ~ / коробки картонные</t>
  </si>
  <si>
    <t xml:space="preserve">сироп, 667 мг/мл, 200 мл флакон, 1 шт. в комплекте с мерным стаканчиком /  </t>
  </si>
  <si>
    <t>4607159862532</t>
  </si>
  <si>
    <t>4607159862518</t>
  </si>
  <si>
    <t>4607159862525</t>
  </si>
  <si>
    <t>Сандоз  д.д. - Словения;Пр.,Перв.Уп.,Втор.Уп.,Вып.к.-Сандоз ГмбХ - Австрия.</t>
  </si>
  <si>
    <t>суппозитории ректальные, 500 мг, 5 шт. упаковки ячейковые контурные, 2 шт. ~ / пачки картонные</t>
  </si>
  <si>
    <t>Сандоз ГмбХ - Австрия;Пр.,Перв.Уп.-Ай Ди Ти Биологика ГмбХ - Германия;Втор.Уп.,Вып.к.-Сандоз ГмбХ - Австрия.</t>
  </si>
  <si>
    <t>9002260025671</t>
  </si>
  <si>
    <t>9002260025688</t>
  </si>
  <si>
    <t>раствор для приема внутрь, 100 мг/мл, 100 мл флаконы, 1 шт. в комплекте с пипеткой дозирующей и мерным стаканчиком / пачки картонные</t>
  </si>
  <si>
    <t>лиофилизат для приготовления раствора для инъекций, 5000 МЕ, ампулы, 5 шт. ~ / пачки картонные</t>
  </si>
  <si>
    <t>раствор для внутривенного и подкожного введения, 30 млн. ЕД/0.5 мл, 0.500 мл шприцы с устройством защиты иглы, 5 шт. ~ / пачки картонные</t>
  </si>
  <si>
    <t>раствор для внутривенного и подкожного введения, 48 млн. ЕД/0.5 мл, 0.500 мл шприцы с устройством защиты иглы, 5 шт. ~ / пачки картонные</t>
  </si>
  <si>
    <t>раствор для внутривенного и подкожного введения, 30 млн. ЕД/0.5 мл, 0.500 мл шприцы с устройством защиты иглы, 1 шт. ~ / пачки картонные</t>
  </si>
  <si>
    <t>раствор для внутривенного и подкожного введения, 48 млн. ЕД/0.5 мл, 0.500 мл шприцы с устройством защиты иглы, 1 шт. ~ / пачки картонные</t>
  </si>
  <si>
    <t>P01BA02</t>
  </si>
  <si>
    <t>Р N002612/01-2003</t>
  </si>
  <si>
    <t>4605077001569</t>
  </si>
  <si>
    <t>4630015110157</t>
  </si>
  <si>
    <t>4630015110140</t>
  </si>
  <si>
    <t>капсулы, 150 мг, (2) - упаковки ячейковые контурные, 1 шт.  / пачки картонные</t>
  </si>
  <si>
    <t>Акционерное общество "Фармацевтическое предприятие "Оболенское" 
(АО "ФП "Оболенское") -  Россия</t>
  </si>
  <si>
    <t>Эбботт Хелскеа Продактс Б.В. - Нидерланды;Пр.,Перв.Уп.,Втор.Уп.,Вып.к.-АО "ВЕРОФАРМ" - Россия.</t>
  </si>
  <si>
    <t>4607159862693</t>
  </si>
  <si>
    <t>4607159862730</t>
  </si>
  <si>
    <t>Месалазин</t>
  </si>
  <si>
    <t>A07EC02</t>
  </si>
  <si>
    <t>Озон ООО - Россия;Пр.,Перв.Уп.,Втор.Уп.,Вып.к.-Общество с ограниченной ответственностью "Озон Фарм" 
(ООО "Озон Фарм") - Россия.</t>
  </si>
  <si>
    <t>Пембролизумаб</t>
  </si>
  <si>
    <t>Китруда</t>
  </si>
  <si>
    <t>ООО "МСД Фармасьютикалс" - Россия;Пр.,Перв.Уп.-МСД Ирландия (Карлоу) - Ирландия;Втор.Уп.,Вып.к.-Акционерное общество "ОРТАТ" (АО "ОРТАТ") - Россия.</t>
  </si>
  <si>
    <t>ЛП-003972</t>
  </si>
  <si>
    <t>4606556003036</t>
  </si>
  <si>
    <t>L01XC18</t>
  </si>
  <si>
    <t>Кансалазин</t>
  </si>
  <si>
    <t>8002660029881</t>
  </si>
  <si>
    <t>Лаборатории Сервье - Франция;Пр.,Перв.Уп.,Втор.Уп.,Вып.к.-ООО "СЕРВЬЕ РУС" - Россия.</t>
  </si>
  <si>
    <t>таблетки, 2.5 мг, (25) - упаковки ячейковые контурные, 2 шт. ~ / пачки картонные</t>
  </si>
  <si>
    <t>4602193012257</t>
  </si>
  <si>
    <t>таблетки, 1 мг, (25) - упаковки ячейковые контурные, 2 шт. ~ / пачки картонные</t>
  </si>
  <si>
    <t>4602193012240</t>
  </si>
  <si>
    <t>таблетки, 0.5 мг, (25) - упаковки ячейковые контурные, 2 шт. ~ / пачки картонные</t>
  </si>
  <si>
    <t>4602193012233</t>
  </si>
  <si>
    <t>концентрат для приготовления раствора для инфузий, 30 мг/мл, 10 мл ампулы, 10 шт. ~ / пачки картонные</t>
  </si>
  <si>
    <t>ЗАО "Канонфарма продакшн" -  Россия;Пр.,Перв.Уп.,Втор.Уп.,Вып.к.-ООО "Гротекс" - Россия.</t>
  </si>
  <si>
    <t>ЛП-004656</t>
  </si>
  <si>
    <t>4670028220481</t>
  </si>
  <si>
    <t>таблетки, диспергируемые в полости рта, 5 мг, 30 шт. флаконы, 1 шт. ~ / пачки картонные</t>
  </si>
  <si>
    <t>таблетки, покрытые пленочной оболочкой, 25 мг, 14 шт. блистеры, 1 шт. ~ / пачки картонные</t>
  </si>
  <si>
    <t>капсулы, 75 мг, (10) - блистер, 1 шт.  / пачки  картонные</t>
  </si>
  <si>
    <t>03.09.2018 20-4-4080049-изм</t>
  </si>
  <si>
    <t>капсулы, 150 мг, (2) - упаковки ячейковые контурные, 2 шт.  / пачки картонные</t>
  </si>
  <si>
    <t>суппозитории ректальные, 500 мг, 5 шт. упаковки ячейковые контурные, 6 шт. ~ / пачки картонные</t>
  </si>
  <si>
    <t>ООО "Бактэр" - Россия;Пр.,Перв.Уп.,Втор.Уп.,Вып.к.-ООО "Альтфарм" - Россия.</t>
  </si>
  <si>
    <t>ЛП-004855</t>
  </si>
  <si>
    <t>04.09.2018 546/20-18</t>
  </si>
  <si>
    <t>4630030920496</t>
  </si>
  <si>
    <t>4630030920489</t>
  </si>
  <si>
    <t>Саквинавир-ТЛ</t>
  </si>
  <si>
    <t>таблетки, покрытые пленочной оболочкой, 500 мг, (120) - банки, 1 шт. ~ / пачки картонные</t>
  </si>
  <si>
    <t>ЛП-004955</t>
  </si>
  <si>
    <t>04.09.2018 547/20-18</t>
  </si>
  <si>
    <t>4610006204744</t>
  </si>
  <si>
    <t>J05AE01</t>
  </si>
  <si>
    <t>таблетки, покрытые пленочной оболочкой, 500 мг, (10) - упаковки ячейковые контурные, 12 шт. ~ / пачки картонные</t>
  </si>
  <si>
    <t>4610006204737</t>
  </si>
  <si>
    <t>концентрат для приготовления раствора для инфузий, 30 мг/мл, 10 мл ампулы, 5 шт. ~ / пачки картонные</t>
  </si>
  <si>
    <t>04.09.2018 548/20-18</t>
  </si>
  <si>
    <t>4670028222584</t>
  </si>
  <si>
    <t>капсулы, 250 мг, (10) - контурная ячейковая  упаковка, 5 шт. ~ / пачка картонная</t>
  </si>
  <si>
    <t>Акционерное общество "Фармацевтическое предприятие "Оболенское" 
(АО "ФП "Оболенское") -  Россия;Пр.-Акционерное общество "Фармпроект" (АО "Фармпроект") - Россия;Перв.Уп.,Втор.Уп.,Вып.к.-Акционерное общество "Фармпроект" 
(АО "Фармпроект") - Россия.</t>
  </si>
  <si>
    <t>04.09.2018 20-4-4080540-изм</t>
  </si>
  <si>
    <t>капсулы, 250 мг, (100) - банки, 1 шт.  / пачка картонная</t>
  </si>
  <si>
    <t>капсулы, 250 мг, 10 шт. (10) - контурная ячейковая  упаковка, 5 шт. ~ / пачка  картонная</t>
  </si>
  <si>
    <t>04.09.2018 20-4-4080541-изм</t>
  </si>
  <si>
    <t>таблетки покрытые пленочной оболочкой, 20 мг, 10 шт. (10) - контурная ячейковая упаковка, 3 шт. ~ / пачка картонная</t>
  </si>
  <si>
    <t>04.09.2018 20-4-4080535-изм</t>
  </si>
  <si>
    <t>таблетки покрытые пленочной оболочкой, 40 мг, 10 шт. (10) - контурная ячейковая упаковка, 3 шт. ~ / пачка картонная</t>
  </si>
  <si>
    <t>таблетки покрытые пленочной оболочкой, 10 мг, 10 шт. (10) - контурная ячейковая упаковка, 3 шт. ~ / пачка картонная</t>
  </si>
  <si>
    <t>таблетки покрытые оболочкой, 500 мг, (14) - контурная ячейковая упаковка, 1 шт.  / пачка картонная</t>
  </si>
  <si>
    <t>04.09.2018 20-4-4080546-изм</t>
  </si>
  <si>
    <t>таблетки покрытые оболочкой, 500 мг, (7) - контурная ячейковая упаковка, 2 шт.  / пачка картонная</t>
  </si>
  <si>
    <t>таблетки покрытые оболочкой, 500 мг, (5) - контурная ячейковая упаковка, 2 шт.  / пачка картонная</t>
  </si>
  <si>
    <t>таблетки покрытые оболочкой, 500 мг, (10) - контурная ячейковая упаковка, 1 шт.  / пачка картонная</t>
  </si>
  <si>
    <t>капсулы, 250 мг, (6) - контурная ячейковая  упаковка, 1 шт.  / пачка картонная</t>
  </si>
  <si>
    <t>04.09.2018 20-4-4080538-изм</t>
  </si>
  <si>
    <t>капсулы, 250 мг, (6) - контурная ячейковая упаковка, 1 шт.  / пачка картонная</t>
  </si>
  <si>
    <t>таблетки, 10 мг, 10 шт. (10) - контурная ячейковая  упаковка, 3 шт. ~ / пачка картонная</t>
  </si>
  <si>
    <t>Акционерное общество "Фармацевтическое предприятие "Оболенское" (АО ФП "Оболенское") - Россия</t>
  </si>
  <si>
    <t>04.09.2018 20-4-4080537-изм</t>
  </si>
  <si>
    <t>таблетки, 5 мг, 10 шт. (10) - контурная ячейковая упаковка, 3 шт. ~ / пачка картонная</t>
  </si>
  <si>
    <t>таблетки, 5 мг, (14) - контурная ячейковая упаковка, 2 шт.  / пачка картонная</t>
  </si>
  <si>
    <t>таблетки с пролонгированным высвобождением покрытые пленочной оболочкой, 80 мг, 15 шт. (15) - контурная ячейковая упаковка, 4 шт. ~ / пачка картонная</t>
  </si>
  <si>
    <t>04.09.2018 20-4-4080533-изм</t>
  </si>
  <si>
    <t>таблетки с пролонгированным высвобождением покрытые пленочной оболочкой, 80 мг, 15 шт. (15) - контурная ячейковая  упаковка, 3 шт. ~ / пачка картонная</t>
  </si>
  <si>
    <t>таблетки с пролонгированным высвобождением покрытые пленочной оболочкой, 80 мг, 15 шт. (15) - контурная ячейковая упаковка, 2 шт. ~ / пачка картонная</t>
  </si>
  <si>
    <t>таблетки с пролонгированным высвобождением покрытые пленочной оболочкой, 80 мг, 10 шт. (10) - контурная ячейковая упаковка, 4 шт. ~ / пачка картонная</t>
  </si>
  <si>
    <t>таблетки с пролонгированным высвобождением покрытые пленочной оболочкой, 80 мг, 10 шт. (10) - контурная ячейковая упаковка, 3 шт. ~ / пачка картонная</t>
  </si>
  <si>
    <t>таблетки с пролонгированным высвобождением покрытые пленочной оболочкой, 80 мг, 10 шт. (10) - контурная ячейковая упаковка, 2 шт. ~ / пачка картонная</t>
  </si>
  <si>
    <t>капсулы, 100 мг, (25) - контурная ячейковая упаковка, 4 шт.  / пачка картонная</t>
  </si>
  <si>
    <t>04.09.2018 20-4-4080543-изм</t>
  </si>
  <si>
    <t>таблетки, 200 мг, 10 шт. контурная ячейковая упаковка, 5 шт. ~ / пачка картонная</t>
  </si>
  <si>
    <t>04.09.2018 20-4-4080532-изм</t>
  </si>
  <si>
    <t>Ф.Хоффманн-Ля Рош Лтд - Швейцария;Пр.-Сенекси С.а.С. - Франция;Перв.Уп.,Втор.Уп.-Ф.Хоффманн-Ля Рош Лтд - Швейцария;Вып.к.-Сенекси С.а.С. - Франция.</t>
  </si>
  <si>
    <t>03.09.2018 20-4-4079789-изм</t>
  </si>
  <si>
    <t>таблетки с пролонгированным высвобождением покрытые пленочной оболочкой, 240 мг, (15) - блистер, 2 шт. ~ / пачка картонная</t>
  </si>
  <si>
    <t>Эбботт Лэбораториз ГмбХ - Германия;Пр.,Перв.Уп.,Втор.Уп.,Вып.к.-Фамар A.B.E. - Греция.</t>
  </si>
  <si>
    <t>03.09.2018 20-4-4079788-изм</t>
  </si>
  <si>
    <t>порошок для приготовления раствора для инфузий, 500 мг+500 мг, (1) - флаконы, 1 шт.  / пачки картонные</t>
  </si>
  <si>
    <t>С.П. Инкомед Пвт. Лтд - Индия;Пр.,Перв.Уп.,Втор.Уп.,Вып.к.-Общество с ограниченной ответственностью "Интерфарма" (ООО "Интерфарма"), - Россия.</t>
  </si>
  <si>
    <t>03.09.2018 20-4-4079787-изм</t>
  </si>
  <si>
    <t>4670005390626</t>
  </si>
  <si>
    <t>05.09.2018 549/20-18</t>
  </si>
  <si>
    <t>Эбботт Лэбораториз С.А. - Испания;Пр.,Перв.Уп.-Такеда Фармасьютикал Компани Лимитед - Япония;Втор.Уп.,Вып.к.-Эбботт Лэбораториз С.А. - Испания.</t>
  </si>
  <si>
    <t>ЛП-002532</t>
  </si>
  <si>
    <t>05.09.2018 550/20-18</t>
  </si>
  <si>
    <t>8054083017440</t>
  </si>
  <si>
    <t>05.09.2018 20-4-4080071-изм</t>
  </si>
  <si>
    <t>4620011583703</t>
  </si>
  <si>
    <t>04.09.2018 20-4-4080058-изм</t>
  </si>
  <si>
    <t>таблетки покрытые пленочной оболочкой, 25 мг, 14 шт. блистеры, 2 шт. ~ / пачки картонные</t>
  </si>
  <si>
    <t>таблетки покрытые пленочной оболочкой, 25 мг, 14 шт. блистеры, 7 шт. ~ / пачки картонные (для стационаров)</t>
  </si>
  <si>
    <t>таблетки, диспергируемые в полости рта, 10 мг, 30 шт. флаконы, 1 шт. ~ / пачки картонные</t>
  </si>
  <si>
    <t>05.09.2018 20-4-4080819-сниж</t>
  </si>
  <si>
    <t>05.09.2018 20-4-4080792-сниж</t>
  </si>
  <si>
    <t>ЗАО «ФармФирма «Сотекс» - Россия;Пр.,Перв.Уп.,Втор.Уп.,Вып.к.-ООО `Фармэра` - Россия.</t>
  </si>
  <si>
    <t>06.09.2018 20-4-4080826-изм</t>
  </si>
  <si>
    <t>4605964006974</t>
  </si>
  <si>
    <t>4605964006981</t>
  </si>
  <si>
    <t>таблетки, покрытые пленочной оболочкой, 200 мг, (15) - блистер, 4 шт.  / пачка картонная</t>
  </si>
  <si>
    <t>Санофи-Синтелабо Лтд. - Великобритания;Пр.,Перв.Уп.,Втор.Уп.,Вып.к.-Санофи-Авентис С.А. - Испания.</t>
  </si>
  <si>
    <t>05.09.2018 20-4-4080507-сниж</t>
  </si>
  <si>
    <t>06.09.2018 20-4-4080490-изм</t>
  </si>
  <si>
    <t>07038319116603</t>
  </si>
  <si>
    <t>07038319116597</t>
  </si>
  <si>
    <t>07038319116610</t>
  </si>
  <si>
    <t>таблетки, 2.5 мг, (50) - флаконы, 1 шт.  / пачки  картонные</t>
  </si>
  <si>
    <t>Такеда Фарма A/C - Дания;Пр.,Перв.Уп.,Втор.Уп.,Вып.к.-Такеда Фарма Cп. з о.о. - Польша.</t>
  </si>
  <si>
    <t>06.09.2018 20-4-4080491-изм</t>
  </si>
  <si>
    <t>7038319118003</t>
  </si>
  <si>
    <t>06.09.2018 20-4-4080544-изм</t>
  </si>
  <si>
    <t>порошок для приготовления раствора для внутривенного введения, 1 г+200 мг, флаконы, 5 шт.  / пачки картонные</t>
  </si>
  <si>
    <t>06.09.2018 20-4-4080140-изм</t>
  </si>
  <si>
    <t>порошок для приготовления раствора для внутривенного введения, 500 мг+100 мг, флаконы, 5 шт.  / пачки картонные</t>
  </si>
  <si>
    <t>порошок для приготовления раствора для внутривенного и внутримышечного введения, 1 г, 1 г флаконы, 50 шт. ~ / коробки картонные (для стационаров)</t>
  </si>
  <si>
    <t>ООО "Протек-СВМ" - Россия;Пр.,Перв.Уп.,Втор.Уп.,Вып.к.-Акционерное общество "Биохимик" 
(АО "Биохимик") - Россия.</t>
  </si>
  <si>
    <t>06.09.2018 20-4-4080499-изм</t>
  </si>
  <si>
    <t>Акционерное общество "Валента Фармацевтика" 
(АО "Валента Фарм") - Россия;Пр.,Перв.Уп.,Втор.Уп.,Вып.к.-Акционерное общество "Новосибхимфарм" 
(АО "Новосибхимфарм") - Россия.</t>
  </si>
  <si>
    <t>06.09.2018 20-4-4080864-изм</t>
  </si>
  <si>
    <t>Акционерное общество "Валента Фармацевтика" 
(АО "Валента Фарм") - Россия</t>
  </si>
  <si>
    <t>06.09.2018 20-4-4080865-изм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</si>
  <si>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</si>
  <si>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</si>
  <si>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</si>
  <si>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</si>
  <si>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01.09.2018 по 10.09.2018)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</si>
</sst>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G69" sqref="G69"/>
    </sheetView>
  </sheetViews>
  <sheetFormatPr defaultRowHeight="12.75" x14ac:dyDescent="0.2"/>
  <cols>
    <col min="1" max="1" width="13.28515625" customWidth="1"/>
    <col min="2" max="2" width="14.5703125" customWidth="1"/>
    <col min="3" max="3" width="22.5703125" customWidth="1"/>
    <col min="4" max="4" width="25.85546875" customWidth="1"/>
    <col min="6" max="10" width="12" customWidth="1"/>
    <col min="13" max="13" width="11.85546875" customWidth="1"/>
  </cols>
  <sheetData>
    <row r="1" spans="1:15" ht="56.25" customHeight="1" x14ac:dyDescent="0.2">
      <c r="A1" s="12" t="s">
        <v>311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.25" hidden="1" customHeight="1" x14ac:dyDescent="0.2"/>
    <row r="3" spans="1:15" ht="89.2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8" t="s">
        <v>307</v>
      </c>
      <c r="H3" s="8" t="s">
        <v>308</v>
      </c>
      <c r="I3" s="8" t="s">
        <v>309</v>
      </c>
      <c r="J3" s="8" t="s">
        <v>310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1:15" ht="90" x14ac:dyDescent="0.2">
      <c r="A4" s="2" t="s">
        <v>14</v>
      </c>
      <c r="B4" s="3" t="s">
        <v>75</v>
      </c>
      <c r="C4" s="3" t="s">
        <v>240</v>
      </c>
      <c r="D4" s="3" t="s">
        <v>177</v>
      </c>
      <c r="E4" s="4">
        <v>6</v>
      </c>
      <c r="F4" s="5">
        <v>142.74</v>
      </c>
      <c r="G4" s="11">
        <f t="shared" ref="G4:G10" si="0">F4*0.15</f>
        <v>21.411000000000001</v>
      </c>
      <c r="H4" s="10">
        <f t="shared" ref="H4:H10" si="1">F4*0.25</f>
        <v>35.685000000000002</v>
      </c>
      <c r="I4" s="10">
        <f t="shared" ref="I4:I10" si="2">F4+(F4*0.15)+(F4*0.25)</f>
        <v>199.83600000000001</v>
      </c>
      <c r="J4" s="10">
        <f t="shared" ref="J4:J35" si="3">I4*1.1</f>
        <v>219.81960000000004</v>
      </c>
      <c r="K4" s="6"/>
      <c r="L4" s="3" t="s">
        <v>97</v>
      </c>
      <c r="M4" s="6" t="s">
        <v>241</v>
      </c>
      <c r="N4" s="7" t="s">
        <v>76</v>
      </c>
      <c r="O4" s="7"/>
    </row>
    <row r="5" spans="1:15" ht="90" x14ac:dyDescent="0.2">
      <c r="A5" s="2" t="s">
        <v>14</v>
      </c>
      <c r="B5" s="3" t="s">
        <v>75</v>
      </c>
      <c r="C5" s="3" t="s">
        <v>242</v>
      </c>
      <c r="D5" s="3" t="s">
        <v>177</v>
      </c>
      <c r="E5" s="4">
        <v>6</v>
      </c>
      <c r="F5" s="5">
        <v>150.59</v>
      </c>
      <c r="G5" s="11">
        <f t="shared" si="0"/>
        <v>22.5885</v>
      </c>
      <c r="H5" s="10">
        <f t="shared" si="1"/>
        <v>37.647500000000001</v>
      </c>
      <c r="I5" s="10">
        <f t="shared" si="2"/>
        <v>210.82600000000002</v>
      </c>
      <c r="J5" s="10">
        <f t="shared" si="3"/>
        <v>231.90860000000004</v>
      </c>
      <c r="K5" s="6"/>
      <c r="L5" s="3" t="s">
        <v>97</v>
      </c>
      <c r="M5" s="6" t="s">
        <v>241</v>
      </c>
      <c r="N5" s="7" t="s">
        <v>77</v>
      </c>
      <c r="O5" s="7"/>
    </row>
    <row r="6" spans="1:15" ht="135" x14ac:dyDescent="0.2">
      <c r="A6" s="2" t="s">
        <v>56</v>
      </c>
      <c r="B6" s="3" t="s">
        <v>57</v>
      </c>
      <c r="C6" s="3" t="s">
        <v>155</v>
      </c>
      <c r="D6" s="3" t="s">
        <v>303</v>
      </c>
      <c r="E6" s="4">
        <v>10</v>
      </c>
      <c r="F6" s="5">
        <v>140.13</v>
      </c>
      <c r="G6" s="11">
        <f t="shared" si="0"/>
        <v>21.019499999999997</v>
      </c>
      <c r="H6" s="10">
        <f t="shared" si="1"/>
        <v>35.032499999999999</v>
      </c>
      <c r="I6" s="10">
        <f t="shared" si="2"/>
        <v>196.18199999999999</v>
      </c>
      <c r="J6" s="10">
        <f t="shared" si="3"/>
        <v>215.80020000000002</v>
      </c>
      <c r="K6" s="6"/>
      <c r="L6" s="3" t="s">
        <v>58</v>
      </c>
      <c r="M6" s="6" t="s">
        <v>304</v>
      </c>
      <c r="N6" s="7" t="s">
        <v>59</v>
      </c>
      <c r="O6" s="7" t="s">
        <v>138</v>
      </c>
    </row>
    <row r="7" spans="1:15" ht="75" x14ac:dyDescent="0.2">
      <c r="A7" s="2" t="s">
        <v>15</v>
      </c>
      <c r="B7" s="3" t="s">
        <v>79</v>
      </c>
      <c r="C7" s="3" t="s">
        <v>247</v>
      </c>
      <c r="D7" s="3" t="s">
        <v>244</v>
      </c>
      <c r="E7" s="4">
        <v>28</v>
      </c>
      <c r="F7" s="5">
        <v>77.650000000000006</v>
      </c>
      <c r="G7" s="11">
        <f t="shared" si="0"/>
        <v>11.647500000000001</v>
      </c>
      <c r="H7" s="10">
        <f t="shared" si="1"/>
        <v>19.412500000000001</v>
      </c>
      <c r="I7" s="10">
        <f t="shared" si="2"/>
        <v>108.71000000000001</v>
      </c>
      <c r="J7" s="10">
        <f t="shared" si="3"/>
        <v>119.58100000000002</v>
      </c>
      <c r="K7" s="6"/>
      <c r="L7" s="3" t="s">
        <v>105</v>
      </c>
      <c r="M7" s="6" t="s">
        <v>245</v>
      </c>
      <c r="N7" s="7" t="s">
        <v>82</v>
      </c>
      <c r="O7" s="7"/>
    </row>
    <row r="8" spans="1:15" ht="75" x14ac:dyDescent="0.2">
      <c r="A8" s="2" t="s">
        <v>15</v>
      </c>
      <c r="B8" s="3" t="s">
        <v>79</v>
      </c>
      <c r="C8" s="3" t="s">
        <v>246</v>
      </c>
      <c r="D8" s="3" t="s">
        <v>244</v>
      </c>
      <c r="E8" s="4">
        <v>30</v>
      </c>
      <c r="F8" s="5">
        <v>80.17</v>
      </c>
      <c r="G8" s="11">
        <f t="shared" si="0"/>
        <v>12.025499999999999</v>
      </c>
      <c r="H8" s="10">
        <f t="shared" si="1"/>
        <v>20.0425</v>
      </c>
      <c r="I8" s="10">
        <f t="shared" si="2"/>
        <v>112.238</v>
      </c>
      <c r="J8" s="10">
        <f t="shared" si="3"/>
        <v>123.46180000000001</v>
      </c>
      <c r="K8" s="6"/>
      <c r="L8" s="3" t="s">
        <v>105</v>
      </c>
      <c r="M8" s="6" t="s">
        <v>245</v>
      </c>
      <c r="N8" s="7" t="s">
        <v>80</v>
      </c>
      <c r="O8" s="7" t="s">
        <v>132</v>
      </c>
    </row>
    <row r="9" spans="1:15" ht="75" x14ac:dyDescent="0.2">
      <c r="A9" s="2" t="s">
        <v>15</v>
      </c>
      <c r="B9" s="3" t="s">
        <v>79</v>
      </c>
      <c r="C9" s="3" t="s">
        <v>243</v>
      </c>
      <c r="D9" s="3" t="s">
        <v>244</v>
      </c>
      <c r="E9" s="4">
        <v>30</v>
      </c>
      <c r="F9" s="5">
        <v>121.89</v>
      </c>
      <c r="G9" s="11">
        <f t="shared" si="0"/>
        <v>18.2835</v>
      </c>
      <c r="H9" s="10">
        <f t="shared" si="1"/>
        <v>30.4725</v>
      </c>
      <c r="I9" s="10">
        <f t="shared" si="2"/>
        <v>170.64599999999999</v>
      </c>
      <c r="J9" s="10">
        <f t="shared" si="3"/>
        <v>187.7106</v>
      </c>
      <c r="K9" s="6"/>
      <c r="L9" s="3" t="s">
        <v>105</v>
      </c>
      <c r="M9" s="6" t="s">
        <v>245</v>
      </c>
      <c r="N9" s="7" t="s">
        <v>81</v>
      </c>
      <c r="O9" s="7" t="s">
        <v>132</v>
      </c>
    </row>
    <row r="10" spans="1:15" ht="105" x14ac:dyDescent="0.2">
      <c r="A10" s="2" t="s">
        <v>16</v>
      </c>
      <c r="B10" s="3" t="s">
        <v>17</v>
      </c>
      <c r="C10" s="3" t="s">
        <v>299</v>
      </c>
      <c r="D10" s="3" t="s">
        <v>160</v>
      </c>
      <c r="E10" s="4">
        <v>5</v>
      </c>
      <c r="F10" s="5">
        <v>350.85</v>
      </c>
      <c r="G10" s="11">
        <f t="shared" si="0"/>
        <v>52.627500000000005</v>
      </c>
      <c r="H10" s="10">
        <f t="shared" si="1"/>
        <v>87.712500000000006</v>
      </c>
      <c r="I10" s="10">
        <f t="shared" si="2"/>
        <v>491.19000000000005</v>
      </c>
      <c r="J10" s="10">
        <f t="shared" si="3"/>
        <v>540.30900000000008</v>
      </c>
      <c r="K10" s="6"/>
      <c r="L10" s="3" t="s">
        <v>18</v>
      </c>
      <c r="M10" s="6" t="s">
        <v>298</v>
      </c>
      <c r="N10" s="7" t="s">
        <v>72</v>
      </c>
      <c r="O10" s="7" t="s">
        <v>114</v>
      </c>
    </row>
    <row r="11" spans="1:15" ht="105" x14ac:dyDescent="0.2">
      <c r="A11" s="2" t="s">
        <v>16</v>
      </c>
      <c r="B11" s="3" t="s">
        <v>17</v>
      </c>
      <c r="C11" s="3" t="s">
        <v>297</v>
      </c>
      <c r="D11" s="3" t="s">
        <v>160</v>
      </c>
      <c r="E11" s="4">
        <v>5</v>
      </c>
      <c r="F11" s="5">
        <v>836.57</v>
      </c>
      <c r="G11" s="11">
        <f>F11*0.12</f>
        <v>100.3884</v>
      </c>
      <c r="H11" s="10">
        <f>F11*0.18</f>
        <v>150.58260000000001</v>
      </c>
      <c r="I11" s="10">
        <f>F11+(F11*0.12)+(F11*0.18)</f>
        <v>1087.5410000000002</v>
      </c>
      <c r="J11" s="10">
        <f t="shared" si="3"/>
        <v>1196.2951000000003</v>
      </c>
      <c r="K11" s="6"/>
      <c r="L11" s="3" t="s">
        <v>18</v>
      </c>
      <c r="M11" s="6" t="s">
        <v>298</v>
      </c>
      <c r="N11" s="7" t="s">
        <v>73</v>
      </c>
      <c r="O11" s="7" t="s">
        <v>114</v>
      </c>
    </row>
    <row r="12" spans="1:15" ht="90" x14ac:dyDescent="0.2">
      <c r="A12" s="2" t="s">
        <v>19</v>
      </c>
      <c r="B12" s="3" t="s">
        <v>92</v>
      </c>
      <c r="C12" s="3" t="s">
        <v>234</v>
      </c>
      <c r="D12" s="3" t="s">
        <v>177</v>
      </c>
      <c r="E12" s="4">
        <v>30</v>
      </c>
      <c r="F12" s="5">
        <v>202.6</v>
      </c>
      <c r="G12" s="11">
        <f>F12*0.15</f>
        <v>30.389999999999997</v>
      </c>
      <c r="H12" s="10">
        <f>F12*0.25</f>
        <v>50.65</v>
      </c>
      <c r="I12" s="10">
        <f>F12+(F12*0.15)+(F12*0.25)</f>
        <v>283.64</v>
      </c>
      <c r="J12" s="10">
        <f t="shared" si="3"/>
        <v>312.00400000000002</v>
      </c>
      <c r="K12" s="6"/>
      <c r="L12" s="3" t="s">
        <v>93</v>
      </c>
      <c r="M12" s="6" t="s">
        <v>232</v>
      </c>
      <c r="N12" s="7" t="s">
        <v>94</v>
      </c>
      <c r="O12" s="7" t="s">
        <v>115</v>
      </c>
    </row>
    <row r="13" spans="1:15" ht="90" x14ac:dyDescent="0.2">
      <c r="A13" s="2" t="s">
        <v>19</v>
      </c>
      <c r="B13" s="3" t="s">
        <v>92</v>
      </c>
      <c r="C13" s="3" t="s">
        <v>231</v>
      </c>
      <c r="D13" s="3" t="s">
        <v>177</v>
      </c>
      <c r="E13" s="4">
        <v>30</v>
      </c>
      <c r="F13" s="5">
        <v>345.91</v>
      </c>
      <c r="G13" s="11">
        <f>F13*0.15</f>
        <v>51.886500000000005</v>
      </c>
      <c r="H13" s="10">
        <f>F13*0.25</f>
        <v>86.477500000000006</v>
      </c>
      <c r="I13" s="10">
        <f>F13+(F13*0.15)+(F13*0.25)</f>
        <v>484.27400000000006</v>
      </c>
      <c r="J13" s="10">
        <f t="shared" si="3"/>
        <v>532.70140000000015</v>
      </c>
      <c r="K13" s="6"/>
      <c r="L13" s="3" t="s">
        <v>93</v>
      </c>
      <c r="M13" s="6" t="s">
        <v>232</v>
      </c>
      <c r="N13" s="7" t="s">
        <v>95</v>
      </c>
      <c r="O13" s="7" t="s">
        <v>115</v>
      </c>
    </row>
    <row r="14" spans="1:15" ht="90" x14ac:dyDescent="0.2">
      <c r="A14" s="2" t="s">
        <v>19</v>
      </c>
      <c r="B14" s="3" t="s">
        <v>92</v>
      </c>
      <c r="C14" s="3" t="s">
        <v>233</v>
      </c>
      <c r="D14" s="3" t="s">
        <v>177</v>
      </c>
      <c r="E14" s="4">
        <v>30</v>
      </c>
      <c r="F14" s="5">
        <v>528.54</v>
      </c>
      <c r="G14" s="11">
        <f>F14*0.12</f>
        <v>63.424799999999991</v>
      </c>
      <c r="H14" s="10">
        <f>F14*0.18</f>
        <v>95.137199999999993</v>
      </c>
      <c r="I14" s="10">
        <f>F14+(F14*0.12)+(F14*0.18)</f>
        <v>687.10199999999998</v>
      </c>
      <c r="J14" s="10">
        <f t="shared" si="3"/>
        <v>755.81220000000008</v>
      </c>
      <c r="K14" s="6"/>
      <c r="L14" s="3" t="s">
        <v>93</v>
      </c>
      <c r="M14" s="6" t="s">
        <v>232</v>
      </c>
      <c r="N14" s="7" t="s">
        <v>96</v>
      </c>
      <c r="O14" s="7" t="s">
        <v>115</v>
      </c>
    </row>
    <row r="15" spans="1:15" ht="75" x14ac:dyDescent="0.2">
      <c r="A15" s="2" t="s">
        <v>101</v>
      </c>
      <c r="B15" s="3" t="s">
        <v>102</v>
      </c>
      <c r="C15" s="3" t="s">
        <v>204</v>
      </c>
      <c r="D15" s="3" t="s">
        <v>192</v>
      </c>
      <c r="E15" s="4">
        <v>14</v>
      </c>
      <c r="F15" s="5">
        <v>747.89</v>
      </c>
      <c r="G15" s="11">
        <f>F15*0.12</f>
        <v>89.746799999999993</v>
      </c>
      <c r="H15" s="10">
        <f>F15*0.18</f>
        <v>134.62019999999998</v>
      </c>
      <c r="I15" s="10">
        <f>F15+(F15*0.12)+(F15*0.18)</f>
        <v>972.25699999999995</v>
      </c>
      <c r="J15" s="10">
        <f t="shared" si="3"/>
        <v>1069.4827</v>
      </c>
      <c r="K15" s="6"/>
      <c r="L15" s="3" t="s">
        <v>103</v>
      </c>
      <c r="M15" s="6" t="s">
        <v>275</v>
      </c>
      <c r="N15" s="7" t="s">
        <v>158</v>
      </c>
      <c r="O15" s="7" t="s">
        <v>137</v>
      </c>
    </row>
    <row r="16" spans="1:15" ht="75" x14ac:dyDescent="0.2">
      <c r="A16" s="2" t="s">
        <v>101</v>
      </c>
      <c r="B16" s="3" t="s">
        <v>102</v>
      </c>
      <c r="C16" s="3" t="s">
        <v>276</v>
      </c>
      <c r="D16" s="3" t="s">
        <v>192</v>
      </c>
      <c r="E16" s="4">
        <v>28</v>
      </c>
      <c r="F16" s="5">
        <v>1553.15</v>
      </c>
      <c r="G16" s="11">
        <f>F16*0.12</f>
        <v>186.37800000000001</v>
      </c>
      <c r="H16" s="10">
        <f>F16*0.18</f>
        <v>279.56700000000001</v>
      </c>
      <c r="I16" s="10">
        <f>F16+(F16*0.12)+(F16*0.18)</f>
        <v>2019.095</v>
      </c>
      <c r="J16" s="10">
        <f t="shared" si="3"/>
        <v>2221.0045</v>
      </c>
      <c r="K16" s="6"/>
      <c r="L16" s="3" t="s">
        <v>103</v>
      </c>
      <c r="M16" s="6" t="s">
        <v>275</v>
      </c>
      <c r="N16" s="7" t="s">
        <v>159</v>
      </c>
      <c r="O16" s="7" t="s">
        <v>137</v>
      </c>
    </row>
    <row r="17" spans="1:15" ht="90" x14ac:dyDescent="0.2">
      <c r="A17" s="2" t="s">
        <v>101</v>
      </c>
      <c r="B17" s="3" t="s">
        <v>102</v>
      </c>
      <c r="C17" s="3" t="s">
        <v>277</v>
      </c>
      <c r="D17" s="3" t="s">
        <v>192</v>
      </c>
      <c r="E17" s="4">
        <v>98</v>
      </c>
      <c r="F17" s="5">
        <v>2542.65</v>
      </c>
      <c r="G17" s="11">
        <f>F17*0.12</f>
        <v>305.11799999999999</v>
      </c>
      <c r="H17" s="10">
        <f>F17*0.18</f>
        <v>457.67700000000002</v>
      </c>
      <c r="I17" s="10">
        <f>F17+(F17*0.12)+(F17*0.18)</f>
        <v>3305.4450000000002</v>
      </c>
      <c r="J17" s="10">
        <f t="shared" si="3"/>
        <v>3635.9895000000006</v>
      </c>
      <c r="K17" s="6"/>
      <c r="L17" s="3" t="s">
        <v>103</v>
      </c>
      <c r="M17" s="6" t="s">
        <v>275</v>
      </c>
      <c r="N17" s="7" t="s">
        <v>157</v>
      </c>
      <c r="O17" s="7" t="s">
        <v>137</v>
      </c>
    </row>
    <row r="18" spans="1:15" ht="60" x14ac:dyDescent="0.2">
      <c r="A18" s="2" t="s">
        <v>23</v>
      </c>
      <c r="B18" s="3" t="s">
        <v>24</v>
      </c>
      <c r="C18" s="3" t="s">
        <v>292</v>
      </c>
      <c r="D18" s="3" t="s">
        <v>293</v>
      </c>
      <c r="E18" s="4">
        <v>50</v>
      </c>
      <c r="F18" s="5">
        <v>77.209999999999994</v>
      </c>
      <c r="G18" s="11">
        <f>F18*0.15</f>
        <v>11.581499999999998</v>
      </c>
      <c r="H18" s="10">
        <f>F18*0.25</f>
        <v>19.302499999999998</v>
      </c>
      <c r="I18" s="10">
        <f>F18+(F18*0.15)+(F18*0.25)</f>
        <v>108.09399999999998</v>
      </c>
      <c r="J18" s="10">
        <f t="shared" si="3"/>
        <v>118.90339999999999</v>
      </c>
      <c r="K18" s="6"/>
      <c r="L18" s="3" t="s">
        <v>25</v>
      </c>
      <c r="M18" s="6" t="s">
        <v>294</v>
      </c>
      <c r="N18" s="7" t="s">
        <v>295</v>
      </c>
      <c r="O18" s="7"/>
    </row>
    <row r="19" spans="1:15" ht="270" x14ac:dyDescent="0.2">
      <c r="A19" s="2" t="s">
        <v>45</v>
      </c>
      <c r="B19" s="3" t="s">
        <v>68</v>
      </c>
      <c r="C19" s="3" t="s">
        <v>166</v>
      </c>
      <c r="D19" s="3" t="s">
        <v>0</v>
      </c>
      <c r="E19" s="4">
        <v>5</v>
      </c>
      <c r="F19" s="5">
        <v>756.07</v>
      </c>
      <c r="G19" s="11">
        <f>F19*0.12</f>
        <v>90.728400000000008</v>
      </c>
      <c r="H19" s="10">
        <f>F19*0.18</f>
        <v>136.0926</v>
      </c>
      <c r="I19" s="10">
        <f>F19+(F19*0.12)+(F19*0.18)</f>
        <v>982.89100000000008</v>
      </c>
      <c r="J19" s="10">
        <f t="shared" si="3"/>
        <v>1081.1801000000003</v>
      </c>
      <c r="K19" s="6"/>
      <c r="L19" s="3" t="s">
        <v>69</v>
      </c>
      <c r="M19" s="6" t="s">
        <v>268</v>
      </c>
      <c r="N19" s="7" t="s">
        <v>70</v>
      </c>
      <c r="O19" s="7" t="s">
        <v>134</v>
      </c>
    </row>
    <row r="20" spans="1:15" ht="75" x14ac:dyDescent="0.2">
      <c r="A20" s="2" t="s">
        <v>36</v>
      </c>
      <c r="B20" s="3" t="s">
        <v>110</v>
      </c>
      <c r="C20" s="3" t="s">
        <v>156</v>
      </c>
      <c r="D20" s="3" t="s">
        <v>178</v>
      </c>
      <c r="E20" s="4">
        <v>1</v>
      </c>
      <c r="F20" s="5">
        <v>236.17</v>
      </c>
      <c r="G20" s="11">
        <f>F20*0.15</f>
        <v>35.4255</v>
      </c>
      <c r="H20" s="10">
        <f>F20*0.25</f>
        <v>59.042499999999997</v>
      </c>
      <c r="I20" s="10">
        <f>F20+(F20*0.15)+(F20*0.25)</f>
        <v>330.63800000000003</v>
      </c>
      <c r="J20" s="10">
        <f t="shared" si="3"/>
        <v>363.70180000000005</v>
      </c>
      <c r="K20" s="6"/>
      <c r="L20" s="3" t="s">
        <v>111</v>
      </c>
      <c r="M20" s="6" t="s">
        <v>273</v>
      </c>
      <c r="N20" s="7" t="s">
        <v>274</v>
      </c>
      <c r="O20" s="7" t="s">
        <v>116</v>
      </c>
    </row>
    <row r="21" spans="1:15" ht="120" x14ac:dyDescent="0.2">
      <c r="A21" s="2" t="s">
        <v>53</v>
      </c>
      <c r="B21" s="3" t="s">
        <v>84</v>
      </c>
      <c r="C21" s="3" t="s">
        <v>169</v>
      </c>
      <c r="D21" s="3" t="s">
        <v>162</v>
      </c>
      <c r="E21" s="4">
        <v>1</v>
      </c>
      <c r="F21" s="5">
        <v>2292.0700000000002</v>
      </c>
      <c r="G21" s="11">
        <f>F21*0.12</f>
        <v>275.04840000000002</v>
      </c>
      <c r="H21" s="10">
        <f>F21*0.18</f>
        <v>412.57260000000002</v>
      </c>
      <c r="I21" s="10">
        <f>F21+(F21*0.12)+(F21*0.18)</f>
        <v>2979.6910000000003</v>
      </c>
      <c r="J21" s="10">
        <f t="shared" si="3"/>
        <v>3277.6601000000005</v>
      </c>
      <c r="K21" s="6"/>
      <c r="L21" s="3" t="s">
        <v>85</v>
      </c>
      <c r="M21" s="6" t="s">
        <v>296</v>
      </c>
      <c r="N21" s="7" t="s">
        <v>163</v>
      </c>
      <c r="O21" s="7" t="s">
        <v>130</v>
      </c>
    </row>
    <row r="22" spans="1:15" ht="120" x14ac:dyDescent="0.2">
      <c r="A22" s="2" t="s">
        <v>53</v>
      </c>
      <c r="B22" s="3" t="s">
        <v>84</v>
      </c>
      <c r="C22" s="3" t="s">
        <v>170</v>
      </c>
      <c r="D22" s="3" t="s">
        <v>162</v>
      </c>
      <c r="E22" s="4">
        <v>1</v>
      </c>
      <c r="F22" s="5">
        <v>3676.11</v>
      </c>
      <c r="G22" s="11">
        <f>F22*0.12</f>
        <v>441.13319999999999</v>
      </c>
      <c r="H22" s="10">
        <f>F22*0.18</f>
        <v>661.69979999999998</v>
      </c>
      <c r="I22" s="10">
        <f>F22+(F22*0.12)+(F22*0.18)</f>
        <v>4778.9430000000002</v>
      </c>
      <c r="J22" s="10">
        <f t="shared" si="3"/>
        <v>5256.8373000000011</v>
      </c>
      <c r="K22" s="6"/>
      <c r="L22" s="3" t="s">
        <v>85</v>
      </c>
      <c r="M22" s="6" t="s">
        <v>296</v>
      </c>
      <c r="N22" s="7" t="s">
        <v>164</v>
      </c>
      <c r="O22" s="7" t="s">
        <v>130</v>
      </c>
    </row>
    <row r="23" spans="1:15" ht="120" x14ac:dyDescent="0.2">
      <c r="A23" s="2" t="s">
        <v>53</v>
      </c>
      <c r="B23" s="3" t="s">
        <v>84</v>
      </c>
      <c r="C23" s="3" t="s">
        <v>167</v>
      </c>
      <c r="D23" s="3" t="s">
        <v>162</v>
      </c>
      <c r="E23" s="4">
        <v>5</v>
      </c>
      <c r="F23" s="5">
        <v>11460.35</v>
      </c>
      <c r="G23" s="11">
        <f>F23*0.12</f>
        <v>1375.242</v>
      </c>
      <c r="H23" s="10">
        <f>F23*0.18</f>
        <v>2062.8629999999998</v>
      </c>
      <c r="I23" s="10">
        <f>F23+(F23*0.12)+(F23*0.18)</f>
        <v>14898.455</v>
      </c>
      <c r="J23" s="10">
        <f t="shared" si="3"/>
        <v>16388.300500000001</v>
      </c>
      <c r="K23" s="6"/>
      <c r="L23" s="3" t="s">
        <v>85</v>
      </c>
      <c r="M23" s="6" t="s">
        <v>296</v>
      </c>
      <c r="N23" s="7" t="s">
        <v>86</v>
      </c>
      <c r="O23" s="7" t="s">
        <v>130</v>
      </c>
    </row>
    <row r="24" spans="1:15" ht="120" x14ac:dyDescent="0.2">
      <c r="A24" s="2" t="s">
        <v>53</v>
      </c>
      <c r="B24" s="3" t="s">
        <v>84</v>
      </c>
      <c r="C24" s="3" t="s">
        <v>168</v>
      </c>
      <c r="D24" s="3" t="s">
        <v>162</v>
      </c>
      <c r="E24" s="4">
        <v>5</v>
      </c>
      <c r="F24" s="5">
        <v>18380.55</v>
      </c>
      <c r="G24" s="11">
        <f>F24*0.12</f>
        <v>2205.6659999999997</v>
      </c>
      <c r="H24" s="10">
        <f>F24*0.18</f>
        <v>3308.4989999999998</v>
      </c>
      <c r="I24" s="10">
        <f>F24+(F24*0.12)+(F24*0.18)</f>
        <v>23894.715</v>
      </c>
      <c r="J24" s="10">
        <f t="shared" si="3"/>
        <v>26284.186500000003</v>
      </c>
      <c r="K24" s="6"/>
      <c r="L24" s="3" t="s">
        <v>85</v>
      </c>
      <c r="M24" s="6" t="s">
        <v>296</v>
      </c>
      <c r="N24" s="7" t="s">
        <v>87</v>
      </c>
      <c r="O24" s="7" t="s">
        <v>130</v>
      </c>
    </row>
    <row r="25" spans="1:15" ht="90" x14ac:dyDescent="0.2">
      <c r="A25" s="2" t="s">
        <v>31</v>
      </c>
      <c r="B25" s="3" t="s">
        <v>31</v>
      </c>
      <c r="C25" s="3" t="s">
        <v>255</v>
      </c>
      <c r="D25" s="3" t="s">
        <v>177</v>
      </c>
      <c r="E25" s="4">
        <v>100</v>
      </c>
      <c r="F25" s="5">
        <v>1246.8</v>
      </c>
      <c r="G25" s="11">
        <f>F25*0.12</f>
        <v>149.61599999999999</v>
      </c>
      <c r="H25" s="10">
        <f>F25*0.18</f>
        <v>224.42399999999998</v>
      </c>
      <c r="I25" s="10">
        <f>F25+(F25*0.12)+(F25*0.18)</f>
        <v>1620.84</v>
      </c>
      <c r="J25" s="10">
        <f t="shared" si="3"/>
        <v>1782.924</v>
      </c>
      <c r="K25" s="6"/>
      <c r="L25" s="3" t="s">
        <v>71</v>
      </c>
      <c r="M25" s="6" t="s">
        <v>256</v>
      </c>
      <c r="N25" s="7" t="s">
        <v>78</v>
      </c>
      <c r="O25" s="7"/>
    </row>
    <row r="26" spans="1:15" ht="105" x14ac:dyDescent="0.2">
      <c r="A26" s="2" t="s">
        <v>26</v>
      </c>
      <c r="B26" s="3" t="s">
        <v>128</v>
      </c>
      <c r="C26" s="3" t="s">
        <v>261</v>
      </c>
      <c r="D26" s="3" t="s">
        <v>262</v>
      </c>
      <c r="E26" s="4">
        <v>30</v>
      </c>
      <c r="F26" s="5">
        <v>314.31</v>
      </c>
      <c r="G26" s="11">
        <f>F26*0.15</f>
        <v>47.146499999999996</v>
      </c>
      <c r="H26" s="10">
        <f>F26*0.25</f>
        <v>78.577500000000001</v>
      </c>
      <c r="I26" s="10">
        <f>F26+(F26*0.15)+(F26*0.25)</f>
        <v>440.03399999999999</v>
      </c>
      <c r="J26" s="10">
        <f t="shared" si="3"/>
        <v>484.03740000000005</v>
      </c>
      <c r="K26" s="6"/>
      <c r="L26" s="3" t="s">
        <v>129</v>
      </c>
      <c r="M26" s="6" t="s">
        <v>263</v>
      </c>
      <c r="N26" s="7" t="s">
        <v>191</v>
      </c>
      <c r="O26" s="7" t="s">
        <v>126</v>
      </c>
    </row>
    <row r="27" spans="1:15" ht="90" x14ac:dyDescent="0.2">
      <c r="A27" s="2" t="s">
        <v>181</v>
      </c>
      <c r="B27" s="3" t="s">
        <v>190</v>
      </c>
      <c r="C27" s="3" t="s">
        <v>161</v>
      </c>
      <c r="D27" s="3" t="s">
        <v>209</v>
      </c>
      <c r="E27" s="4">
        <v>10</v>
      </c>
      <c r="F27" s="5">
        <v>322.5</v>
      </c>
      <c r="G27" s="11">
        <f>F27*0.15</f>
        <v>48.375</v>
      </c>
      <c r="H27" s="10">
        <f>F27*0.25</f>
        <v>80.625</v>
      </c>
      <c r="I27" s="10">
        <f>F27+(F27*0.15)+(F27*0.25)</f>
        <v>451.5</v>
      </c>
      <c r="J27" s="10">
        <f t="shared" si="3"/>
        <v>496.65000000000003</v>
      </c>
      <c r="K27" s="6"/>
      <c r="L27" s="3" t="s">
        <v>210</v>
      </c>
      <c r="M27" s="6" t="s">
        <v>211</v>
      </c>
      <c r="N27" s="7" t="s">
        <v>213</v>
      </c>
      <c r="O27" s="7" t="s">
        <v>182</v>
      </c>
    </row>
    <row r="28" spans="1:15" ht="90" x14ac:dyDescent="0.2">
      <c r="A28" s="2" t="s">
        <v>181</v>
      </c>
      <c r="B28" s="3" t="s">
        <v>190</v>
      </c>
      <c r="C28" s="3" t="s">
        <v>208</v>
      </c>
      <c r="D28" s="3" t="s">
        <v>209</v>
      </c>
      <c r="E28" s="4">
        <v>30</v>
      </c>
      <c r="F28" s="5">
        <v>967.5</v>
      </c>
      <c r="G28" s="11">
        <f>F28*0.12</f>
        <v>116.1</v>
      </c>
      <c r="H28" s="10">
        <f>F28*0.18</f>
        <v>174.15</v>
      </c>
      <c r="I28" s="10">
        <f>F28+(F28*0.12)+(F28*0.18)</f>
        <v>1257.75</v>
      </c>
      <c r="J28" s="10">
        <f t="shared" si="3"/>
        <v>1383.5250000000001</v>
      </c>
      <c r="K28" s="6"/>
      <c r="L28" s="3" t="s">
        <v>210</v>
      </c>
      <c r="M28" s="6" t="s">
        <v>211</v>
      </c>
      <c r="N28" s="7" t="s">
        <v>212</v>
      </c>
      <c r="O28" s="7" t="s">
        <v>182</v>
      </c>
    </row>
    <row r="29" spans="1:15" ht="90" x14ac:dyDescent="0.2">
      <c r="A29" s="2" t="s">
        <v>35</v>
      </c>
      <c r="B29" s="3" t="s">
        <v>35</v>
      </c>
      <c r="C29" s="3" t="s">
        <v>257</v>
      </c>
      <c r="D29" s="3" t="s">
        <v>177</v>
      </c>
      <c r="E29" s="4">
        <v>50</v>
      </c>
      <c r="F29" s="5">
        <v>214.38</v>
      </c>
      <c r="G29" s="11">
        <f>F29*0.15</f>
        <v>32.156999999999996</v>
      </c>
      <c r="H29" s="10">
        <f>F29*0.25</f>
        <v>53.594999999999999</v>
      </c>
      <c r="I29" s="10">
        <f>F29+(F29*0.15)+(F29*0.25)</f>
        <v>300.13199999999995</v>
      </c>
      <c r="J29" s="10">
        <f t="shared" si="3"/>
        <v>330.14519999999999</v>
      </c>
      <c r="K29" s="6"/>
      <c r="L29" s="3" t="s">
        <v>172</v>
      </c>
      <c r="M29" s="6" t="s">
        <v>258</v>
      </c>
      <c r="N29" s="7" t="s">
        <v>173</v>
      </c>
      <c r="O29" s="7" t="s">
        <v>123</v>
      </c>
    </row>
    <row r="30" spans="1:15" ht="120" x14ac:dyDescent="0.2">
      <c r="A30" s="2" t="s">
        <v>184</v>
      </c>
      <c r="B30" s="3" t="s">
        <v>185</v>
      </c>
      <c r="C30" s="3" t="s">
        <v>141</v>
      </c>
      <c r="D30" s="3" t="s">
        <v>186</v>
      </c>
      <c r="E30" s="4">
        <v>1</v>
      </c>
      <c r="F30" s="5">
        <v>154977.5</v>
      </c>
      <c r="G30" s="11">
        <f>F30*0.12</f>
        <v>18597.3</v>
      </c>
      <c r="H30" s="10">
        <f>F30*0.18</f>
        <v>27895.95</v>
      </c>
      <c r="I30" s="10">
        <f>F30+(F30*0.12)+(F30*0.18)</f>
        <v>201470.75</v>
      </c>
      <c r="J30" s="10">
        <f t="shared" si="3"/>
        <v>221617.82500000001</v>
      </c>
      <c r="K30" s="6"/>
      <c r="L30" s="3" t="s">
        <v>187</v>
      </c>
      <c r="M30" s="6" t="s">
        <v>280</v>
      </c>
      <c r="N30" s="7" t="s">
        <v>188</v>
      </c>
      <c r="O30" s="7" t="s">
        <v>189</v>
      </c>
    </row>
    <row r="31" spans="1:15" ht="120" x14ac:dyDescent="0.2">
      <c r="A31" s="2" t="s">
        <v>98</v>
      </c>
      <c r="B31" s="3" t="s">
        <v>145</v>
      </c>
      <c r="C31" s="3" t="s">
        <v>254</v>
      </c>
      <c r="D31" s="3" t="s">
        <v>177</v>
      </c>
      <c r="E31" s="4">
        <v>20</v>
      </c>
      <c r="F31" s="5">
        <v>146.88</v>
      </c>
      <c r="G31" s="11">
        <f t="shared" ref="G31:G36" si="4">F31*0.15</f>
        <v>22.032</v>
      </c>
      <c r="H31" s="10">
        <f t="shared" ref="H31:H36" si="5">F31*0.25</f>
        <v>36.72</v>
      </c>
      <c r="I31" s="10">
        <f t="shared" ref="I31:I36" si="6">F31+(F31*0.15)+(F31*0.25)</f>
        <v>205.63200000000001</v>
      </c>
      <c r="J31" s="10">
        <f t="shared" si="3"/>
        <v>226.19520000000003</v>
      </c>
      <c r="K31" s="6"/>
      <c r="L31" s="3" t="s">
        <v>146</v>
      </c>
      <c r="M31" s="6" t="s">
        <v>249</v>
      </c>
      <c r="N31" s="7" t="s">
        <v>147</v>
      </c>
      <c r="O31" s="7" t="s">
        <v>113</v>
      </c>
    </row>
    <row r="32" spans="1:15" ht="120" x14ac:dyDescent="0.2">
      <c r="A32" s="2" t="s">
        <v>98</v>
      </c>
      <c r="B32" s="3" t="s">
        <v>145</v>
      </c>
      <c r="C32" s="3" t="s">
        <v>251</v>
      </c>
      <c r="D32" s="3" t="s">
        <v>177</v>
      </c>
      <c r="E32" s="4">
        <v>30</v>
      </c>
      <c r="F32" s="5">
        <v>220.33</v>
      </c>
      <c r="G32" s="11">
        <f t="shared" si="4"/>
        <v>33.049500000000002</v>
      </c>
      <c r="H32" s="10">
        <f t="shared" si="5"/>
        <v>55.082500000000003</v>
      </c>
      <c r="I32" s="10">
        <f t="shared" si="6"/>
        <v>308.46199999999999</v>
      </c>
      <c r="J32" s="10">
        <f t="shared" si="3"/>
        <v>339.3082</v>
      </c>
      <c r="K32" s="6"/>
      <c r="L32" s="3" t="s">
        <v>146</v>
      </c>
      <c r="M32" s="6" t="s">
        <v>249</v>
      </c>
      <c r="N32" s="7" t="s">
        <v>150</v>
      </c>
      <c r="O32" s="7" t="s">
        <v>113</v>
      </c>
    </row>
    <row r="33" spans="1:15" ht="120" x14ac:dyDescent="0.2">
      <c r="A33" s="2" t="s">
        <v>98</v>
      </c>
      <c r="B33" s="3" t="s">
        <v>145</v>
      </c>
      <c r="C33" s="3" t="s">
        <v>253</v>
      </c>
      <c r="D33" s="3" t="s">
        <v>177</v>
      </c>
      <c r="E33" s="4">
        <v>30</v>
      </c>
      <c r="F33" s="5">
        <v>220.33</v>
      </c>
      <c r="G33" s="11">
        <f t="shared" si="4"/>
        <v>33.049500000000002</v>
      </c>
      <c r="H33" s="10">
        <f t="shared" si="5"/>
        <v>55.082500000000003</v>
      </c>
      <c r="I33" s="10">
        <f t="shared" si="6"/>
        <v>308.46199999999999</v>
      </c>
      <c r="J33" s="10">
        <f t="shared" si="3"/>
        <v>339.3082</v>
      </c>
      <c r="K33" s="6"/>
      <c r="L33" s="3" t="s">
        <v>146</v>
      </c>
      <c r="M33" s="6" t="s">
        <v>249</v>
      </c>
      <c r="N33" s="7" t="s">
        <v>148</v>
      </c>
      <c r="O33" s="7" t="s">
        <v>113</v>
      </c>
    </row>
    <row r="34" spans="1:15" ht="120" x14ac:dyDescent="0.2">
      <c r="A34" s="2" t="s">
        <v>98</v>
      </c>
      <c r="B34" s="3" t="s">
        <v>145</v>
      </c>
      <c r="C34" s="3" t="s">
        <v>252</v>
      </c>
      <c r="D34" s="3" t="s">
        <v>177</v>
      </c>
      <c r="E34" s="4">
        <v>40</v>
      </c>
      <c r="F34" s="5">
        <v>293.77</v>
      </c>
      <c r="G34" s="11">
        <f t="shared" si="4"/>
        <v>44.065499999999993</v>
      </c>
      <c r="H34" s="10">
        <f t="shared" si="5"/>
        <v>73.442499999999995</v>
      </c>
      <c r="I34" s="10">
        <f t="shared" si="6"/>
        <v>411.27799999999996</v>
      </c>
      <c r="J34" s="10">
        <f t="shared" si="3"/>
        <v>452.4058</v>
      </c>
      <c r="K34" s="6"/>
      <c r="L34" s="3" t="s">
        <v>146</v>
      </c>
      <c r="M34" s="6" t="s">
        <v>249</v>
      </c>
      <c r="N34" s="7" t="s">
        <v>149</v>
      </c>
      <c r="O34" s="7" t="s">
        <v>113</v>
      </c>
    </row>
    <row r="35" spans="1:15" ht="120" x14ac:dyDescent="0.2">
      <c r="A35" s="2" t="s">
        <v>98</v>
      </c>
      <c r="B35" s="3" t="s">
        <v>145</v>
      </c>
      <c r="C35" s="3" t="s">
        <v>250</v>
      </c>
      <c r="D35" s="3" t="s">
        <v>177</v>
      </c>
      <c r="E35" s="4">
        <v>45</v>
      </c>
      <c r="F35" s="5">
        <v>330.49</v>
      </c>
      <c r="G35" s="11">
        <f t="shared" si="4"/>
        <v>49.573500000000003</v>
      </c>
      <c r="H35" s="10">
        <f t="shared" si="5"/>
        <v>82.622500000000002</v>
      </c>
      <c r="I35" s="10">
        <f t="shared" si="6"/>
        <v>462.68600000000004</v>
      </c>
      <c r="J35" s="10">
        <f t="shared" si="3"/>
        <v>508.95460000000008</v>
      </c>
      <c r="K35" s="6"/>
      <c r="L35" s="3" t="s">
        <v>146</v>
      </c>
      <c r="M35" s="6" t="s">
        <v>249</v>
      </c>
      <c r="N35" s="7" t="s">
        <v>151</v>
      </c>
      <c r="O35" s="7" t="s">
        <v>113</v>
      </c>
    </row>
    <row r="36" spans="1:15" ht="120" x14ac:dyDescent="0.2">
      <c r="A36" s="2" t="s">
        <v>98</v>
      </c>
      <c r="B36" s="3" t="s">
        <v>145</v>
      </c>
      <c r="C36" s="3" t="s">
        <v>248</v>
      </c>
      <c r="D36" s="3" t="s">
        <v>177</v>
      </c>
      <c r="E36" s="4">
        <v>60</v>
      </c>
      <c r="F36" s="5">
        <v>440.66</v>
      </c>
      <c r="G36" s="11">
        <f t="shared" si="4"/>
        <v>66.099000000000004</v>
      </c>
      <c r="H36" s="10">
        <f t="shared" si="5"/>
        <v>110.16500000000001</v>
      </c>
      <c r="I36" s="10">
        <f t="shared" si="6"/>
        <v>616.92399999999998</v>
      </c>
      <c r="J36" s="10">
        <f t="shared" ref="J36:J66" si="7">I36*1.1</f>
        <v>678.6164</v>
      </c>
      <c r="K36" s="6"/>
      <c r="L36" s="3" t="s">
        <v>146</v>
      </c>
      <c r="M36" s="6" t="s">
        <v>249</v>
      </c>
      <c r="N36" s="7" t="s">
        <v>152</v>
      </c>
      <c r="O36" s="7" t="s">
        <v>113</v>
      </c>
    </row>
    <row r="37" spans="1:15" ht="270" x14ac:dyDescent="0.2">
      <c r="A37" s="2" t="s">
        <v>66</v>
      </c>
      <c r="B37" s="3" t="s">
        <v>67</v>
      </c>
      <c r="C37" s="3" t="s">
        <v>1</v>
      </c>
      <c r="D37" s="3" t="s">
        <v>269</v>
      </c>
      <c r="E37" s="4">
        <v>1</v>
      </c>
      <c r="F37" s="5">
        <v>14503.62</v>
      </c>
      <c r="G37" s="11">
        <f>F37*0.12</f>
        <v>1740.4344000000001</v>
      </c>
      <c r="H37" s="10">
        <f>F37*0.18</f>
        <v>2610.6516000000001</v>
      </c>
      <c r="I37" s="10">
        <f>F37+(F37*0.12)+(F37*0.18)</f>
        <v>18854.706000000002</v>
      </c>
      <c r="J37" s="10">
        <f t="shared" si="7"/>
        <v>20740.176600000003</v>
      </c>
      <c r="K37" s="6"/>
      <c r="L37" s="3" t="s">
        <v>270</v>
      </c>
      <c r="M37" s="6" t="s">
        <v>271</v>
      </c>
      <c r="N37" s="7" t="s">
        <v>272</v>
      </c>
      <c r="O37" s="7" t="s">
        <v>139</v>
      </c>
    </row>
    <row r="38" spans="1:15" ht="105" x14ac:dyDescent="0.2">
      <c r="A38" s="2" t="s">
        <v>65</v>
      </c>
      <c r="B38" s="3" t="s">
        <v>109</v>
      </c>
      <c r="C38" s="3" t="s">
        <v>153</v>
      </c>
      <c r="D38" s="3" t="s">
        <v>281</v>
      </c>
      <c r="E38" s="4">
        <v>1</v>
      </c>
      <c r="F38" s="5">
        <v>337.91</v>
      </c>
      <c r="G38" s="11">
        <f>F38*0.15</f>
        <v>50.686500000000002</v>
      </c>
      <c r="H38" s="10">
        <f>F38*0.25</f>
        <v>84.477500000000006</v>
      </c>
      <c r="I38" s="10">
        <f>F38+(F38*0.15)+(F38*0.25)</f>
        <v>473.07400000000007</v>
      </c>
      <c r="J38" s="10">
        <f t="shared" si="7"/>
        <v>520.3814000000001</v>
      </c>
      <c r="K38" s="6"/>
      <c r="L38" s="3" t="s">
        <v>154</v>
      </c>
      <c r="M38" s="6" t="s">
        <v>282</v>
      </c>
      <c r="N38" s="7" t="s">
        <v>283</v>
      </c>
      <c r="O38" s="7" t="s">
        <v>112</v>
      </c>
    </row>
    <row r="39" spans="1:15" ht="105" x14ac:dyDescent="0.2">
      <c r="A39" s="2" t="s">
        <v>65</v>
      </c>
      <c r="B39" s="3" t="s">
        <v>109</v>
      </c>
      <c r="C39" s="3" t="s">
        <v>165</v>
      </c>
      <c r="D39" s="3" t="s">
        <v>281</v>
      </c>
      <c r="E39" s="4">
        <v>1</v>
      </c>
      <c r="F39" s="5">
        <v>1084.73</v>
      </c>
      <c r="G39" s="11">
        <f>F39*0.12</f>
        <v>130.16759999999999</v>
      </c>
      <c r="H39" s="10">
        <f>F39*0.18</f>
        <v>195.25139999999999</v>
      </c>
      <c r="I39" s="10">
        <f>F39+(F39*0.12)+(F39*0.18)</f>
        <v>1410.1489999999999</v>
      </c>
      <c r="J39" s="10">
        <f t="shared" si="7"/>
        <v>1551.1639</v>
      </c>
      <c r="K39" s="6"/>
      <c r="L39" s="3" t="s">
        <v>154</v>
      </c>
      <c r="M39" s="6" t="s">
        <v>282</v>
      </c>
      <c r="N39" s="7" t="s">
        <v>284</v>
      </c>
      <c r="O39" s="7" t="s">
        <v>112</v>
      </c>
    </row>
    <row r="40" spans="1:15" ht="60" x14ac:dyDescent="0.2">
      <c r="A40" s="2" t="s">
        <v>37</v>
      </c>
      <c r="B40" s="3" t="s">
        <v>37</v>
      </c>
      <c r="C40" s="3" t="s">
        <v>142</v>
      </c>
      <c r="D40" s="3" t="s">
        <v>305</v>
      </c>
      <c r="E40" s="4">
        <v>30</v>
      </c>
      <c r="F40" s="5">
        <v>52.79</v>
      </c>
      <c r="G40" s="11">
        <f>F40*0.15</f>
        <v>7.9184999999999999</v>
      </c>
      <c r="H40" s="10">
        <f>F40*0.25</f>
        <v>13.1975</v>
      </c>
      <c r="I40" s="10">
        <f>F40+(F40*0.15)+(F40*0.25)</f>
        <v>73.906000000000006</v>
      </c>
      <c r="J40" s="10">
        <f t="shared" si="7"/>
        <v>81.296600000000012</v>
      </c>
      <c r="K40" s="6"/>
      <c r="L40" s="3" t="s">
        <v>38</v>
      </c>
      <c r="M40" s="6" t="s">
        <v>306</v>
      </c>
      <c r="N40" s="7" t="s">
        <v>39</v>
      </c>
      <c r="O40" s="7" t="s">
        <v>135</v>
      </c>
    </row>
    <row r="41" spans="1:15" ht="75" x14ac:dyDescent="0.2">
      <c r="A41" s="2" t="s">
        <v>27</v>
      </c>
      <c r="B41" s="3" t="s">
        <v>28</v>
      </c>
      <c r="C41" s="3" t="s">
        <v>285</v>
      </c>
      <c r="D41" s="3" t="s">
        <v>286</v>
      </c>
      <c r="E41" s="4">
        <v>60</v>
      </c>
      <c r="F41" s="5">
        <v>393.77</v>
      </c>
      <c r="G41" s="11">
        <f>F41*0.15</f>
        <v>59.065499999999993</v>
      </c>
      <c r="H41" s="10">
        <f>F41*0.25</f>
        <v>98.442499999999995</v>
      </c>
      <c r="I41" s="10">
        <f>F41+(F41*0.15)+(F41*0.25)</f>
        <v>551.27800000000002</v>
      </c>
      <c r="J41" s="10">
        <f t="shared" si="7"/>
        <v>606.40580000000011</v>
      </c>
      <c r="K41" s="6"/>
      <c r="L41" s="3" t="s">
        <v>29</v>
      </c>
      <c r="M41" s="6" t="s">
        <v>287</v>
      </c>
      <c r="N41" s="7" t="s">
        <v>30</v>
      </c>
      <c r="O41" s="7" t="s">
        <v>171</v>
      </c>
    </row>
    <row r="42" spans="1:15" ht="75" x14ac:dyDescent="0.2">
      <c r="A42" s="2" t="s">
        <v>44</v>
      </c>
      <c r="B42" s="3" t="s">
        <v>74</v>
      </c>
      <c r="C42" s="3" t="s">
        <v>203</v>
      </c>
      <c r="D42" s="3" t="s">
        <v>192</v>
      </c>
      <c r="E42" s="4">
        <v>30</v>
      </c>
      <c r="F42" s="5">
        <v>307.94</v>
      </c>
      <c r="G42" s="11">
        <f>F42*0.15</f>
        <v>46.190999999999995</v>
      </c>
      <c r="H42" s="10">
        <f>F42*0.25</f>
        <v>76.984999999999999</v>
      </c>
      <c r="I42" s="10">
        <f>F42+(F42*0.15)+(F42*0.25)</f>
        <v>431.11599999999999</v>
      </c>
      <c r="J42" s="10">
        <f t="shared" si="7"/>
        <v>474.2276</v>
      </c>
      <c r="K42" s="6"/>
      <c r="L42" s="3" t="s">
        <v>104</v>
      </c>
      <c r="M42" s="6" t="s">
        <v>275</v>
      </c>
      <c r="N42" s="7" t="s">
        <v>179</v>
      </c>
      <c r="O42" s="7" t="s">
        <v>136</v>
      </c>
    </row>
    <row r="43" spans="1:15" ht="75" x14ac:dyDescent="0.2">
      <c r="A43" s="2" t="s">
        <v>44</v>
      </c>
      <c r="B43" s="3" t="s">
        <v>74</v>
      </c>
      <c r="C43" s="3" t="s">
        <v>278</v>
      </c>
      <c r="D43" s="3" t="s">
        <v>192</v>
      </c>
      <c r="E43" s="4">
        <v>30</v>
      </c>
      <c r="F43" s="5">
        <v>417.6</v>
      </c>
      <c r="G43" s="11">
        <f>F43*0.15</f>
        <v>62.64</v>
      </c>
      <c r="H43" s="10">
        <f>F43*0.25</f>
        <v>104.4</v>
      </c>
      <c r="I43" s="10">
        <f>F43+(F43*0.15)+(F43*0.25)</f>
        <v>584.64</v>
      </c>
      <c r="J43" s="10">
        <f t="shared" si="7"/>
        <v>643.10400000000004</v>
      </c>
      <c r="K43" s="6"/>
      <c r="L43" s="3" t="s">
        <v>104</v>
      </c>
      <c r="M43" s="6" t="s">
        <v>275</v>
      </c>
      <c r="N43" s="7" t="s">
        <v>180</v>
      </c>
      <c r="O43" s="7" t="s">
        <v>136</v>
      </c>
    </row>
    <row r="44" spans="1:15" ht="75" x14ac:dyDescent="0.2">
      <c r="A44" s="2" t="s">
        <v>99</v>
      </c>
      <c r="B44" s="3" t="s">
        <v>214</v>
      </c>
      <c r="C44" s="3" t="s">
        <v>215</v>
      </c>
      <c r="D44" s="3" t="s">
        <v>83</v>
      </c>
      <c r="E44" s="4">
        <v>120</v>
      </c>
      <c r="F44" s="5">
        <v>8448</v>
      </c>
      <c r="G44" s="11">
        <f t="shared" ref="G44:G49" si="8">F44*0.12</f>
        <v>1013.76</v>
      </c>
      <c r="H44" s="10">
        <f t="shared" ref="H44:H49" si="9">F44*0.18</f>
        <v>1520.6399999999999</v>
      </c>
      <c r="I44" s="10">
        <f t="shared" ref="I44:I49" si="10">F44+(F44*0.12)+(F44*0.18)</f>
        <v>10982.4</v>
      </c>
      <c r="J44" s="10">
        <f t="shared" si="7"/>
        <v>12080.640000000001</v>
      </c>
      <c r="K44" s="6"/>
      <c r="L44" s="3" t="s">
        <v>216</v>
      </c>
      <c r="M44" s="6" t="s">
        <v>217</v>
      </c>
      <c r="N44" s="7" t="s">
        <v>218</v>
      </c>
      <c r="O44" s="7" t="s">
        <v>219</v>
      </c>
    </row>
    <row r="45" spans="1:15" ht="90" x14ac:dyDescent="0.2">
      <c r="A45" s="2" t="s">
        <v>99</v>
      </c>
      <c r="B45" s="3" t="s">
        <v>214</v>
      </c>
      <c r="C45" s="3" t="s">
        <v>220</v>
      </c>
      <c r="D45" s="3" t="s">
        <v>83</v>
      </c>
      <c r="E45" s="4">
        <v>120</v>
      </c>
      <c r="F45" s="5">
        <v>8448</v>
      </c>
      <c r="G45" s="11">
        <f t="shared" si="8"/>
        <v>1013.76</v>
      </c>
      <c r="H45" s="10">
        <f t="shared" si="9"/>
        <v>1520.6399999999999</v>
      </c>
      <c r="I45" s="10">
        <f t="shared" si="10"/>
        <v>10982.4</v>
      </c>
      <c r="J45" s="10">
        <f t="shared" si="7"/>
        <v>12080.640000000001</v>
      </c>
      <c r="K45" s="6"/>
      <c r="L45" s="3" t="s">
        <v>216</v>
      </c>
      <c r="M45" s="6" t="s">
        <v>217</v>
      </c>
      <c r="N45" s="7" t="s">
        <v>221</v>
      </c>
      <c r="O45" s="7" t="s">
        <v>219</v>
      </c>
    </row>
    <row r="46" spans="1:15" ht="105" x14ac:dyDescent="0.2">
      <c r="A46" s="2" t="s">
        <v>40</v>
      </c>
      <c r="B46" s="3" t="s">
        <v>41</v>
      </c>
      <c r="C46" s="3" t="s">
        <v>205</v>
      </c>
      <c r="D46" s="3" t="s">
        <v>259</v>
      </c>
      <c r="E46" s="4">
        <v>10</v>
      </c>
      <c r="F46" s="5">
        <v>861.74</v>
      </c>
      <c r="G46" s="11">
        <f t="shared" si="8"/>
        <v>103.4088</v>
      </c>
      <c r="H46" s="10">
        <f t="shared" si="9"/>
        <v>155.11320000000001</v>
      </c>
      <c r="I46" s="10">
        <f t="shared" si="10"/>
        <v>1120.2620000000002</v>
      </c>
      <c r="J46" s="10">
        <f t="shared" si="7"/>
        <v>1232.2882000000002</v>
      </c>
      <c r="K46" s="6"/>
      <c r="L46" s="3" t="s">
        <v>42</v>
      </c>
      <c r="M46" s="6" t="s">
        <v>260</v>
      </c>
      <c r="N46" s="7" t="s">
        <v>43</v>
      </c>
      <c r="O46" s="7"/>
    </row>
    <row r="47" spans="1:15" ht="90" x14ac:dyDescent="0.2">
      <c r="A47" s="2" t="s">
        <v>13</v>
      </c>
      <c r="B47" s="3" t="s">
        <v>117</v>
      </c>
      <c r="C47" s="3" t="s">
        <v>122</v>
      </c>
      <c r="D47" s="3" t="s">
        <v>100</v>
      </c>
      <c r="E47" s="4">
        <v>1</v>
      </c>
      <c r="F47" s="5">
        <v>2800</v>
      </c>
      <c r="G47" s="11">
        <f t="shared" si="8"/>
        <v>336</v>
      </c>
      <c r="H47" s="10">
        <f t="shared" si="9"/>
        <v>504</v>
      </c>
      <c r="I47" s="10">
        <f t="shared" si="10"/>
        <v>3640</v>
      </c>
      <c r="J47" s="10">
        <f t="shared" si="7"/>
        <v>4004.0000000000005</v>
      </c>
      <c r="K47" s="6"/>
      <c r="L47" s="3" t="s">
        <v>119</v>
      </c>
      <c r="M47" s="6" t="s">
        <v>288</v>
      </c>
      <c r="N47" s="7" t="s">
        <v>289</v>
      </c>
      <c r="O47" s="7" t="s">
        <v>120</v>
      </c>
    </row>
    <row r="48" spans="1:15" ht="90" x14ac:dyDescent="0.2">
      <c r="A48" s="2" t="s">
        <v>13</v>
      </c>
      <c r="B48" s="3" t="s">
        <v>117</v>
      </c>
      <c r="C48" s="3" t="s">
        <v>118</v>
      </c>
      <c r="D48" s="3" t="s">
        <v>100</v>
      </c>
      <c r="E48" s="4">
        <v>2</v>
      </c>
      <c r="F48" s="5">
        <v>11573.3</v>
      </c>
      <c r="G48" s="11">
        <f t="shared" si="8"/>
        <v>1388.7959999999998</v>
      </c>
      <c r="H48" s="10">
        <f t="shared" si="9"/>
        <v>2083.194</v>
      </c>
      <c r="I48" s="10">
        <f t="shared" si="10"/>
        <v>15045.289999999999</v>
      </c>
      <c r="J48" s="10">
        <f t="shared" si="7"/>
        <v>16549.819</v>
      </c>
      <c r="K48" s="6"/>
      <c r="L48" s="3" t="s">
        <v>119</v>
      </c>
      <c r="M48" s="6" t="s">
        <v>288</v>
      </c>
      <c r="N48" s="7" t="s">
        <v>291</v>
      </c>
      <c r="O48" s="7" t="s">
        <v>120</v>
      </c>
    </row>
    <row r="49" spans="1:15" ht="90" x14ac:dyDescent="0.2">
      <c r="A49" s="2" t="s">
        <v>13</v>
      </c>
      <c r="B49" s="3" t="s">
        <v>117</v>
      </c>
      <c r="C49" s="3" t="s">
        <v>121</v>
      </c>
      <c r="D49" s="3" t="s">
        <v>100</v>
      </c>
      <c r="E49" s="4">
        <v>1</v>
      </c>
      <c r="F49" s="5">
        <v>11808.16</v>
      </c>
      <c r="G49" s="11">
        <f t="shared" si="8"/>
        <v>1416.9792</v>
      </c>
      <c r="H49" s="10">
        <f t="shared" si="9"/>
        <v>2125.4688000000001</v>
      </c>
      <c r="I49" s="10">
        <f t="shared" si="10"/>
        <v>15350.608</v>
      </c>
      <c r="J49" s="10">
        <f t="shared" si="7"/>
        <v>16885.668800000003</v>
      </c>
      <c r="K49" s="6"/>
      <c r="L49" s="3" t="s">
        <v>119</v>
      </c>
      <c r="M49" s="6" t="s">
        <v>288</v>
      </c>
      <c r="N49" s="7" t="s">
        <v>290</v>
      </c>
      <c r="O49" s="7" t="s">
        <v>120</v>
      </c>
    </row>
    <row r="50" spans="1:15" ht="90" x14ac:dyDescent="0.2">
      <c r="A50" s="2" t="s">
        <v>46</v>
      </c>
      <c r="B50" s="3" t="s">
        <v>47</v>
      </c>
      <c r="C50" s="3" t="s">
        <v>222</v>
      </c>
      <c r="D50" s="3" t="s">
        <v>200</v>
      </c>
      <c r="E50" s="4">
        <v>5</v>
      </c>
      <c r="F50" s="5">
        <v>420</v>
      </c>
      <c r="G50" s="11">
        <f>F50*0.15</f>
        <v>63</v>
      </c>
      <c r="H50" s="10">
        <f>F50*0.25</f>
        <v>105</v>
      </c>
      <c r="I50" s="10">
        <f>F50+(F50*0.15)+(F50*0.25)</f>
        <v>588</v>
      </c>
      <c r="J50" s="10">
        <f t="shared" si="7"/>
        <v>646.80000000000007</v>
      </c>
      <c r="K50" s="6"/>
      <c r="L50" s="3" t="s">
        <v>201</v>
      </c>
      <c r="M50" s="6" t="s">
        <v>223</v>
      </c>
      <c r="N50" s="7" t="s">
        <v>224</v>
      </c>
      <c r="O50" s="7" t="s">
        <v>124</v>
      </c>
    </row>
    <row r="51" spans="1:15" ht="90" x14ac:dyDescent="0.2">
      <c r="A51" s="2" t="s">
        <v>46</v>
      </c>
      <c r="B51" s="3" t="s">
        <v>47</v>
      </c>
      <c r="C51" s="3" t="s">
        <v>199</v>
      </c>
      <c r="D51" s="3" t="s">
        <v>200</v>
      </c>
      <c r="E51" s="4">
        <v>10</v>
      </c>
      <c r="F51" s="5">
        <v>840</v>
      </c>
      <c r="G51" s="11">
        <f>F51*0.12</f>
        <v>100.8</v>
      </c>
      <c r="H51" s="10">
        <f>F51*0.18</f>
        <v>151.19999999999999</v>
      </c>
      <c r="I51" s="10">
        <f>F51+(F51*0.12)+(F51*0.18)</f>
        <v>1092</v>
      </c>
      <c r="J51" s="10">
        <f t="shared" si="7"/>
        <v>1201.2</v>
      </c>
      <c r="K51" s="6"/>
      <c r="L51" s="3" t="s">
        <v>201</v>
      </c>
      <c r="M51" s="6" t="s">
        <v>279</v>
      </c>
      <c r="N51" s="7" t="s">
        <v>202</v>
      </c>
      <c r="O51" s="7" t="s">
        <v>124</v>
      </c>
    </row>
    <row r="52" spans="1:15" ht="195" x14ac:dyDescent="0.2">
      <c r="A52" s="2" t="s">
        <v>48</v>
      </c>
      <c r="B52" s="3" t="s">
        <v>49</v>
      </c>
      <c r="C52" s="3" t="s">
        <v>225</v>
      </c>
      <c r="D52" s="3" t="s">
        <v>226</v>
      </c>
      <c r="E52" s="4">
        <v>50</v>
      </c>
      <c r="F52" s="5">
        <v>716.37</v>
      </c>
      <c r="G52" s="11">
        <f>F52*0.12</f>
        <v>85.964399999999998</v>
      </c>
      <c r="H52" s="10">
        <f>F52*0.18</f>
        <v>128.94659999999999</v>
      </c>
      <c r="I52" s="10">
        <f>F52+(F52*0.12)+(F52*0.18)</f>
        <v>931.28099999999995</v>
      </c>
      <c r="J52" s="10">
        <f t="shared" si="7"/>
        <v>1024.4091000000001</v>
      </c>
      <c r="K52" s="6"/>
      <c r="L52" s="3" t="s">
        <v>50</v>
      </c>
      <c r="M52" s="6" t="s">
        <v>227</v>
      </c>
      <c r="N52" s="7" t="s">
        <v>51</v>
      </c>
      <c r="O52" s="7" t="s">
        <v>133</v>
      </c>
    </row>
    <row r="53" spans="1:15" ht="90" x14ac:dyDescent="0.2">
      <c r="A53" s="2" t="s">
        <v>48</v>
      </c>
      <c r="B53" s="3" t="s">
        <v>49</v>
      </c>
      <c r="C53" s="3" t="s">
        <v>229</v>
      </c>
      <c r="D53" s="3" t="s">
        <v>177</v>
      </c>
      <c r="E53" s="4">
        <v>50</v>
      </c>
      <c r="F53" s="5">
        <v>716.37</v>
      </c>
      <c r="G53" s="11">
        <f>F53*0.12</f>
        <v>85.964399999999998</v>
      </c>
      <c r="H53" s="10">
        <f>F53*0.18</f>
        <v>128.94659999999999</v>
      </c>
      <c r="I53" s="10">
        <f>F53+(F53*0.12)+(F53*0.18)</f>
        <v>931.28099999999995</v>
      </c>
      <c r="J53" s="10">
        <f t="shared" si="7"/>
        <v>1024.4091000000001</v>
      </c>
      <c r="K53" s="6"/>
      <c r="L53" s="3" t="s">
        <v>50</v>
      </c>
      <c r="M53" s="6" t="s">
        <v>230</v>
      </c>
      <c r="N53" s="7" t="s">
        <v>143</v>
      </c>
      <c r="O53" s="7" t="s">
        <v>133</v>
      </c>
    </row>
    <row r="54" spans="1:15" ht="195" x14ac:dyDescent="0.2">
      <c r="A54" s="2" t="s">
        <v>48</v>
      </c>
      <c r="B54" s="3" t="s">
        <v>49</v>
      </c>
      <c r="C54" s="3" t="s">
        <v>228</v>
      </c>
      <c r="D54" s="3" t="s">
        <v>226</v>
      </c>
      <c r="E54" s="4">
        <v>100</v>
      </c>
      <c r="F54" s="5">
        <v>1346.57</v>
      </c>
      <c r="G54" s="11">
        <f>F54*0.12</f>
        <v>161.58839999999998</v>
      </c>
      <c r="H54" s="10">
        <f>F54*0.18</f>
        <v>242.38259999999997</v>
      </c>
      <c r="I54" s="10">
        <f>F54+(F54*0.12)+(F54*0.18)</f>
        <v>1750.5409999999997</v>
      </c>
      <c r="J54" s="10">
        <f t="shared" si="7"/>
        <v>1925.5950999999998</v>
      </c>
      <c r="K54" s="6"/>
      <c r="L54" s="3" t="s">
        <v>50</v>
      </c>
      <c r="M54" s="6" t="s">
        <v>227</v>
      </c>
      <c r="N54" s="7" t="s">
        <v>52</v>
      </c>
      <c r="O54" s="7"/>
    </row>
    <row r="55" spans="1:15" ht="60" x14ac:dyDescent="0.2">
      <c r="A55" s="2" t="s">
        <v>20</v>
      </c>
      <c r="B55" s="3" t="s">
        <v>21</v>
      </c>
      <c r="C55" s="3" t="s">
        <v>197</v>
      </c>
      <c r="D55" s="3" t="s">
        <v>305</v>
      </c>
      <c r="E55" s="4">
        <v>50</v>
      </c>
      <c r="F55" s="5">
        <v>74.34</v>
      </c>
      <c r="G55" s="11">
        <f>F55*0.15</f>
        <v>11.151</v>
      </c>
      <c r="H55" s="10">
        <f>F55*0.25</f>
        <v>18.585000000000001</v>
      </c>
      <c r="I55" s="10">
        <f>F55+(F55*0.15)+(F55*0.25)</f>
        <v>104.07599999999999</v>
      </c>
      <c r="J55" s="10">
        <f t="shared" si="7"/>
        <v>114.4836</v>
      </c>
      <c r="K55" s="6"/>
      <c r="L55" s="3" t="s">
        <v>22</v>
      </c>
      <c r="M55" s="6" t="s">
        <v>306</v>
      </c>
      <c r="N55" s="7" t="s">
        <v>198</v>
      </c>
      <c r="O55" s="7" t="s">
        <v>131</v>
      </c>
    </row>
    <row r="56" spans="1:15" ht="60" x14ac:dyDescent="0.2">
      <c r="A56" s="2" t="s">
        <v>20</v>
      </c>
      <c r="B56" s="3" t="s">
        <v>21</v>
      </c>
      <c r="C56" s="3" t="s">
        <v>195</v>
      </c>
      <c r="D56" s="3" t="s">
        <v>305</v>
      </c>
      <c r="E56" s="4">
        <v>50</v>
      </c>
      <c r="F56" s="5">
        <v>92.26</v>
      </c>
      <c r="G56" s="11">
        <f>F56*0.15</f>
        <v>13.839</v>
      </c>
      <c r="H56" s="10">
        <f>F56*0.25</f>
        <v>23.065000000000001</v>
      </c>
      <c r="I56" s="10">
        <f>F56+(F56*0.15)+(F56*0.25)</f>
        <v>129.16400000000002</v>
      </c>
      <c r="J56" s="10">
        <f t="shared" si="7"/>
        <v>142.08040000000003</v>
      </c>
      <c r="K56" s="6"/>
      <c r="L56" s="3" t="s">
        <v>22</v>
      </c>
      <c r="M56" s="6" t="s">
        <v>306</v>
      </c>
      <c r="N56" s="7" t="s">
        <v>196</v>
      </c>
      <c r="O56" s="7" t="s">
        <v>131</v>
      </c>
    </row>
    <row r="57" spans="1:15" ht="60" x14ac:dyDescent="0.2">
      <c r="A57" s="2" t="s">
        <v>20</v>
      </c>
      <c r="B57" s="3" t="s">
        <v>21</v>
      </c>
      <c r="C57" s="3" t="s">
        <v>193</v>
      </c>
      <c r="D57" s="3" t="s">
        <v>305</v>
      </c>
      <c r="E57" s="4">
        <v>50</v>
      </c>
      <c r="F57" s="5">
        <v>133.6</v>
      </c>
      <c r="G57" s="11">
        <f>F57*0.15</f>
        <v>20.04</v>
      </c>
      <c r="H57" s="10">
        <f>F57*0.25</f>
        <v>33.4</v>
      </c>
      <c r="I57" s="10">
        <f>F57+(F57*0.15)+(F57*0.25)</f>
        <v>187.04</v>
      </c>
      <c r="J57" s="10">
        <f t="shared" si="7"/>
        <v>205.744</v>
      </c>
      <c r="K57" s="6"/>
      <c r="L57" s="3" t="s">
        <v>22</v>
      </c>
      <c r="M57" s="6" t="s">
        <v>306</v>
      </c>
      <c r="N57" s="7" t="s">
        <v>194</v>
      </c>
      <c r="O57" s="7" t="s">
        <v>131</v>
      </c>
    </row>
    <row r="58" spans="1:15" ht="120" x14ac:dyDescent="0.2">
      <c r="A58" s="2" t="s">
        <v>54</v>
      </c>
      <c r="B58" s="3" t="s">
        <v>54</v>
      </c>
      <c r="C58" s="3" t="s">
        <v>176</v>
      </c>
      <c r="D58" s="3" t="s">
        <v>183</v>
      </c>
      <c r="E58" s="4">
        <v>2</v>
      </c>
      <c r="F58" s="5">
        <v>33.9</v>
      </c>
      <c r="G58" s="9">
        <f>F58*0.18</f>
        <v>6.1019999999999994</v>
      </c>
      <c r="H58" s="10">
        <f>F58*0.31</f>
        <v>10.509</v>
      </c>
      <c r="I58" s="10">
        <f>F58+(F58*0.18)+(F58*0.31)</f>
        <v>50.510999999999996</v>
      </c>
      <c r="J58" s="10">
        <f t="shared" si="7"/>
        <v>55.562100000000001</v>
      </c>
      <c r="K58" s="6"/>
      <c r="L58" s="3" t="s">
        <v>55</v>
      </c>
      <c r="M58" s="6" t="s">
        <v>206</v>
      </c>
      <c r="N58" s="7" t="s">
        <v>175</v>
      </c>
      <c r="O58" s="7" t="s">
        <v>127</v>
      </c>
    </row>
    <row r="59" spans="1:15" ht="120" x14ac:dyDescent="0.2">
      <c r="A59" s="2" t="s">
        <v>54</v>
      </c>
      <c r="B59" s="3" t="s">
        <v>54</v>
      </c>
      <c r="C59" s="3" t="s">
        <v>207</v>
      </c>
      <c r="D59" s="3" t="s">
        <v>183</v>
      </c>
      <c r="E59" s="4">
        <v>4</v>
      </c>
      <c r="F59" s="5">
        <v>187.37</v>
      </c>
      <c r="G59" s="11">
        <f>F59*0.15</f>
        <v>28.105499999999999</v>
      </c>
      <c r="H59" s="10">
        <f>F59*0.25</f>
        <v>46.842500000000001</v>
      </c>
      <c r="I59" s="10">
        <f>F59+(F59*0.15)+(F59*0.25)</f>
        <v>262.31799999999998</v>
      </c>
      <c r="J59" s="10">
        <f t="shared" si="7"/>
        <v>288.5498</v>
      </c>
      <c r="K59" s="6"/>
      <c r="L59" s="3" t="s">
        <v>55</v>
      </c>
      <c r="M59" s="6" t="s">
        <v>206</v>
      </c>
      <c r="N59" s="7" t="s">
        <v>174</v>
      </c>
      <c r="O59" s="7" t="s">
        <v>127</v>
      </c>
    </row>
    <row r="60" spans="1:15" ht="120" x14ac:dyDescent="0.2">
      <c r="A60" s="2" t="s">
        <v>60</v>
      </c>
      <c r="B60" s="3" t="s">
        <v>88</v>
      </c>
      <c r="C60" s="3" t="s">
        <v>140</v>
      </c>
      <c r="D60" s="3" t="s">
        <v>301</v>
      </c>
      <c r="E60" s="4">
        <v>1</v>
      </c>
      <c r="F60" s="5">
        <v>26.57</v>
      </c>
      <c r="G60" s="9">
        <f>F60*0.18</f>
        <v>4.7825999999999995</v>
      </c>
      <c r="H60" s="10">
        <f>F60*0.31</f>
        <v>8.2367000000000008</v>
      </c>
      <c r="I60" s="10">
        <f>F60+(F60*0.18)+(F60*0.31)</f>
        <v>39.589300000000001</v>
      </c>
      <c r="J60" s="10">
        <f t="shared" si="7"/>
        <v>43.548230000000004</v>
      </c>
      <c r="K60" s="6"/>
      <c r="L60" s="3" t="s">
        <v>89</v>
      </c>
      <c r="M60" s="6" t="s">
        <v>302</v>
      </c>
      <c r="N60" s="7" t="s">
        <v>90</v>
      </c>
      <c r="O60" s="7" t="s">
        <v>125</v>
      </c>
    </row>
    <row r="61" spans="1:15" ht="135" x14ac:dyDescent="0.2">
      <c r="A61" s="2" t="s">
        <v>60</v>
      </c>
      <c r="B61" s="3" t="s">
        <v>88</v>
      </c>
      <c r="C61" s="3" t="s">
        <v>300</v>
      </c>
      <c r="D61" s="3" t="s">
        <v>301</v>
      </c>
      <c r="E61" s="4">
        <v>50</v>
      </c>
      <c r="F61" s="5">
        <v>1039.8900000000001</v>
      </c>
      <c r="G61" s="11">
        <f>F61*0.12</f>
        <v>124.78680000000001</v>
      </c>
      <c r="H61" s="10">
        <f>F61*0.18</f>
        <v>187.18020000000001</v>
      </c>
      <c r="I61" s="10">
        <f>F61+(F61*0.12)+(F61*0.18)</f>
        <v>1351.8570000000002</v>
      </c>
      <c r="J61" s="10">
        <f t="shared" si="7"/>
        <v>1487.0427000000004</v>
      </c>
      <c r="K61" s="6"/>
      <c r="L61" s="3" t="s">
        <v>89</v>
      </c>
      <c r="M61" s="6" t="s">
        <v>302</v>
      </c>
      <c r="N61" s="7" t="s">
        <v>91</v>
      </c>
      <c r="O61" s="7" t="s">
        <v>125</v>
      </c>
    </row>
    <row r="62" spans="1:15" ht="105" x14ac:dyDescent="0.2">
      <c r="A62" s="2" t="s">
        <v>32</v>
      </c>
      <c r="B62" s="3" t="s">
        <v>33</v>
      </c>
      <c r="C62" s="3" t="s">
        <v>264</v>
      </c>
      <c r="D62" s="3" t="s">
        <v>265</v>
      </c>
      <c r="E62" s="4">
        <v>1</v>
      </c>
      <c r="F62" s="5">
        <v>576.54999999999995</v>
      </c>
      <c r="G62" s="11">
        <f>F62*0.12</f>
        <v>69.185999999999993</v>
      </c>
      <c r="H62" s="10">
        <f>F62*0.18</f>
        <v>103.77899999999998</v>
      </c>
      <c r="I62" s="10">
        <f>F62+(F62*0.12)+(F62*0.18)</f>
        <v>749.51499999999999</v>
      </c>
      <c r="J62" s="10">
        <f t="shared" si="7"/>
        <v>824.4665</v>
      </c>
      <c r="K62" s="6"/>
      <c r="L62" s="3" t="s">
        <v>34</v>
      </c>
      <c r="M62" s="6" t="s">
        <v>266</v>
      </c>
      <c r="N62" s="7" t="s">
        <v>267</v>
      </c>
      <c r="O62" s="7" t="s">
        <v>144</v>
      </c>
    </row>
    <row r="63" spans="1:15" ht="90" x14ac:dyDescent="0.2">
      <c r="A63" s="2" t="s">
        <v>61</v>
      </c>
      <c r="B63" s="3" t="s">
        <v>62</v>
      </c>
      <c r="C63" s="3" t="s">
        <v>239</v>
      </c>
      <c r="D63" s="3" t="s">
        <v>177</v>
      </c>
      <c r="E63" s="4">
        <v>10</v>
      </c>
      <c r="F63" s="5">
        <v>16.79</v>
      </c>
      <c r="G63" s="9">
        <f>F63*0.18</f>
        <v>3.0221999999999998</v>
      </c>
      <c r="H63" s="10">
        <f>F63*0.31</f>
        <v>5.2048999999999994</v>
      </c>
      <c r="I63" s="10">
        <f>F63+(F63*0.18)+(F63*0.31)</f>
        <v>25.017099999999996</v>
      </c>
      <c r="J63" s="10">
        <f t="shared" si="7"/>
        <v>27.518809999999998</v>
      </c>
      <c r="K63" s="6"/>
      <c r="L63" s="3" t="s">
        <v>63</v>
      </c>
      <c r="M63" s="6" t="s">
        <v>236</v>
      </c>
      <c r="N63" s="7" t="s">
        <v>64</v>
      </c>
      <c r="O63" s="7"/>
    </row>
    <row r="64" spans="1:15" ht="90" x14ac:dyDescent="0.2">
      <c r="A64" s="2" t="s">
        <v>61</v>
      </c>
      <c r="B64" s="3" t="s">
        <v>62</v>
      </c>
      <c r="C64" s="3" t="s">
        <v>238</v>
      </c>
      <c r="D64" s="3" t="s">
        <v>177</v>
      </c>
      <c r="E64" s="4">
        <v>10</v>
      </c>
      <c r="F64" s="5">
        <v>24.13</v>
      </c>
      <c r="G64" s="9">
        <f>F64*0.18</f>
        <v>4.3433999999999999</v>
      </c>
      <c r="H64" s="10">
        <f>F64*0.31</f>
        <v>7.4802999999999997</v>
      </c>
      <c r="I64" s="10">
        <f>F64+(F64*0.18)+(F64*0.31)</f>
        <v>35.953699999999998</v>
      </c>
      <c r="J64" s="10">
        <f t="shared" si="7"/>
        <v>39.54907</v>
      </c>
      <c r="K64" s="6"/>
      <c r="L64" s="3" t="s">
        <v>63</v>
      </c>
      <c r="M64" s="6" t="s">
        <v>236</v>
      </c>
      <c r="N64" s="7" t="s">
        <v>106</v>
      </c>
      <c r="O64" s="7"/>
    </row>
    <row r="65" spans="1:15" ht="90" x14ac:dyDescent="0.2">
      <c r="A65" s="2" t="s">
        <v>61</v>
      </c>
      <c r="B65" s="3" t="s">
        <v>62</v>
      </c>
      <c r="C65" s="3" t="s">
        <v>235</v>
      </c>
      <c r="D65" s="3" t="s">
        <v>177</v>
      </c>
      <c r="E65" s="4">
        <v>14</v>
      </c>
      <c r="F65" s="5">
        <v>33.78</v>
      </c>
      <c r="G65" s="9">
        <f>F65*0.18</f>
        <v>6.0804</v>
      </c>
      <c r="H65" s="10">
        <f>F65*0.31</f>
        <v>10.4718</v>
      </c>
      <c r="I65" s="10">
        <f>F65+(F65*0.18)+(F65*0.31)</f>
        <v>50.3322</v>
      </c>
      <c r="J65" s="10">
        <f t="shared" si="7"/>
        <v>55.365420000000007</v>
      </c>
      <c r="K65" s="6"/>
      <c r="L65" s="3" t="s">
        <v>63</v>
      </c>
      <c r="M65" s="6" t="s">
        <v>236</v>
      </c>
      <c r="N65" s="7" t="s">
        <v>108</v>
      </c>
      <c r="O65" s="7"/>
    </row>
    <row r="66" spans="1:15" ht="90" x14ac:dyDescent="0.2">
      <c r="A66" s="2" t="s">
        <v>61</v>
      </c>
      <c r="B66" s="3" t="s">
        <v>62</v>
      </c>
      <c r="C66" s="3" t="s">
        <v>237</v>
      </c>
      <c r="D66" s="3" t="s">
        <v>177</v>
      </c>
      <c r="E66" s="4">
        <v>14</v>
      </c>
      <c r="F66" s="5">
        <v>33.78</v>
      </c>
      <c r="G66" s="9">
        <f>F66*0.18</f>
        <v>6.0804</v>
      </c>
      <c r="H66" s="10">
        <f>F66*0.31</f>
        <v>10.4718</v>
      </c>
      <c r="I66" s="10">
        <f>F66+(F66*0.18)+(F66*0.31)</f>
        <v>50.3322</v>
      </c>
      <c r="J66" s="10">
        <f t="shared" si="7"/>
        <v>55.365420000000007</v>
      </c>
      <c r="K66" s="6"/>
      <c r="L66" s="3" t="s">
        <v>63</v>
      </c>
      <c r="M66" s="6" t="s">
        <v>236</v>
      </c>
      <c r="N66" s="7" t="s">
        <v>107</v>
      </c>
      <c r="O66" s="7"/>
    </row>
  </sheetData>
  <autoFilter ref="A3:O3"/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2018-09-07T14:18:50Z</dcterms:created>
  <dcterms:modified xsi:type="dcterms:W3CDTF">2018-09-11T08:12:27Z</dcterms:modified>
</cp:coreProperties>
</file>