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2345"/>
  </bookViews>
  <sheets>
    <sheet name="Foglio1" sheetId="3" r:id="rId1"/>
  </sheets>
  <definedNames>
    <definedName name="_xlnm._FilterDatabase" localSheetId="0" hidden="1">Foglio1!$A$2:$O$89</definedName>
    <definedName name="_xlnm.Print_Area" localSheetId="0">Foglio1!$A$1:$O$89</definedName>
  </definedNames>
  <calcPr calcId="162913"/>
  <fileRecoveryPr autoRecover="0"/>
</workbook>
</file>

<file path=xl/calcChain.xml><?xml version="1.0" encoding="utf-8"?>
<calcChain xmlns="http://schemas.openxmlformats.org/spreadsheetml/2006/main">
  <c r="H47" i="3" l="1"/>
  <c r="I47" i="3"/>
  <c r="J47" i="3"/>
  <c r="K47" i="3"/>
  <c r="H48" i="3"/>
  <c r="I48" i="3"/>
  <c r="J48" i="3"/>
  <c r="K48" i="3"/>
  <c r="H49" i="3"/>
  <c r="I49" i="3"/>
  <c r="J49" i="3"/>
  <c r="K49" i="3"/>
  <c r="H46" i="3"/>
  <c r="I46" i="3"/>
  <c r="J46" i="3"/>
  <c r="K46" i="3"/>
  <c r="H50" i="3"/>
  <c r="I50" i="3"/>
  <c r="J50" i="3"/>
  <c r="K50" i="3"/>
  <c r="H51" i="3"/>
  <c r="I51" i="3"/>
  <c r="J51" i="3"/>
  <c r="K51" i="3"/>
  <c r="H52" i="3"/>
  <c r="I52" i="3"/>
  <c r="J52" i="3"/>
  <c r="K52" i="3"/>
  <c r="H22" i="3"/>
  <c r="I22" i="3"/>
  <c r="J22" i="3"/>
  <c r="K22" i="3"/>
  <c r="H23" i="3"/>
  <c r="I23" i="3"/>
  <c r="J23" i="3"/>
  <c r="K23" i="3"/>
  <c r="H18" i="3"/>
  <c r="I18" i="3"/>
  <c r="J18" i="3"/>
  <c r="K18" i="3"/>
  <c r="H38" i="3"/>
  <c r="I38" i="3"/>
  <c r="J38" i="3"/>
  <c r="K38" i="3"/>
  <c r="H63" i="3"/>
  <c r="I63" i="3"/>
  <c r="J63" i="3"/>
  <c r="K63" i="3"/>
  <c r="H33" i="3"/>
  <c r="I33" i="3"/>
  <c r="J33" i="3"/>
  <c r="K33" i="3"/>
  <c r="H53" i="3"/>
  <c r="I53" i="3"/>
  <c r="J53" i="3"/>
  <c r="K53" i="3"/>
  <c r="H75" i="3"/>
  <c r="I75" i="3"/>
  <c r="J75" i="3"/>
  <c r="K75" i="3"/>
  <c r="H64" i="3"/>
  <c r="I64" i="3"/>
  <c r="J64" i="3"/>
  <c r="K64" i="3"/>
  <c r="H19" i="3"/>
  <c r="I19" i="3"/>
  <c r="J19" i="3"/>
  <c r="K19" i="3"/>
  <c r="H24" i="3"/>
  <c r="I24" i="3"/>
  <c r="J24" i="3"/>
  <c r="K24" i="3"/>
  <c r="H25" i="3"/>
  <c r="I25" i="3"/>
  <c r="J25" i="3"/>
  <c r="K25" i="3"/>
  <c r="H26" i="3"/>
  <c r="I26" i="3"/>
  <c r="J26" i="3"/>
  <c r="K26" i="3"/>
  <c r="H27" i="3"/>
  <c r="I27" i="3"/>
  <c r="J27" i="3"/>
  <c r="K27" i="3"/>
  <c r="H28" i="3"/>
  <c r="I28" i="3"/>
  <c r="J28" i="3"/>
  <c r="K28" i="3"/>
  <c r="H65" i="3"/>
  <c r="I65" i="3"/>
  <c r="J65" i="3"/>
  <c r="K65" i="3"/>
  <c r="H66" i="3"/>
  <c r="I66" i="3"/>
  <c r="J66" i="3"/>
  <c r="K66" i="3"/>
  <c r="H67" i="3"/>
  <c r="I67" i="3"/>
  <c r="J67" i="3"/>
  <c r="K67" i="3"/>
  <c r="H32" i="3"/>
  <c r="I32" i="3"/>
  <c r="J32" i="3"/>
  <c r="K32" i="3"/>
  <c r="H6" i="3"/>
  <c r="I6" i="3"/>
  <c r="J6" i="3"/>
  <c r="K6" i="3"/>
  <c r="H7" i="3"/>
  <c r="I7" i="3"/>
  <c r="J7" i="3"/>
  <c r="K7" i="3"/>
  <c r="H80" i="3"/>
  <c r="I80" i="3"/>
  <c r="J80" i="3"/>
  <c r="K80" i="3"/>
  <c r="H14" i="3"/>
  <c r="I14" i="3"/>
  <c r="J14" i="3"/>
  <c r="K14" i="3"/>
  <c r="H15" i="3"/>
  <c r="I15" i="3"/>
  <c r="J15" i="3"/>
  <c r="K15" i="3"/>
  <c r="H77" i="3"/>
  <c r="I77" i="3"/>
  <c r="J77" i="3"/>
  <c r="K77" i="3"/>
  <c r="J85" i="3"/>
  <c r="K85" i="3"/>
  <c r="I85" i="3"/>
  <c r="H85" i="3"/>
  <c r="H70" i="3"/>
  <c r="I70" i="3"/>
  <c r="J70" i="3"/>
  <c r="K70" i="3"/>
  <c r="H73" i="3"/>
  <c r="I73" i="3"/>
  <c r="J73" i="3"/>
  <c r="K73" i="3"/>
  <c r="H29" i="3"/>
  <c r="I29" i="3"/>
  <c r="J29" i="3"/>
  <c r="K29" i="3"/>
  <c r="H43" i="3"/>
  <c r="I43" i="3"/>
  <c r="J43" i="3"/>
  <c r="K43" i="3"/>
  <c r="H74" i="3"/>
  <c r="I74" i="3"/>
  <c r="J74" i="3"/>
  <c r="K74" i="3"/>
  <c r="H16" i="3"/>
  <c r="I16" i="3"/>
  <c r="J16" i="3"/>
  <c r="K16" i="3"/>
  <c r="H13" i="3"/>
  <c r="I13" i="3"/>
  <c r="J13" i="3"/>
  <c r="K13" i="3"/>
  <c r="H81" i="3"/>
  <c r="I81" i="3"/>
  <c r="J81" i="3"/>
  <c r="K81" i="3"/>
  <c r="H71" i="3"/>
  <c r="I71" i="3"/>
  <c r="J71" i="3"/>
  <c r="K71" i="3"/>
  <c r="H30" i="3"/>
  <c r="I30" i="3"/>
  <c r="J30" i="3"/>
  <c r="K30" i="3"/>
  <c r="H12" i="3"/>
  <c r="I12" i="3"/>
  <c r="J12" i="3"/>
  <c r="K12" i="3"/>
  <c r="H44" i="3"/>
  <c r="I44" i="3"/>
  <c r="J44" i="3"/>
  <c r="K44" i="3"/>
  <c r="H57" i="3"/>
  <c r="I57" i="3"/>
  <c r="J57" i="3"/>
  <c r="K57" i="3"/>
  <c r="H58" i="3"/>
  <c r="I58" i="3"/>
  <c r="J58" i="3"/>
  <c r="K58" i="3"/>
  <c r="H59" i="3"/>
  <c r="I59" i="3"/>
  <c r="J59" i="3"/>
  <c r="K59" i="3"/>
  <c r="H86" i="3"/>
  <c r="I86" i="3"/>
  <c r="J86" i="3"/>
  <c r="K86" i="3"/>
  <c r="H87" i="3"/>
  <c r="I87" i="3"/>
  <c r="J87" i="3"/>
  <c r="K87" i="3"/>
  <c r="H76" i="3"/>
  <c r="I76" i="3"/>
  <c r="J76" i="3"/>
  <c r="K76" i="3"/>
  <c r="H34" i="3"/>
  <c r="I34" i="3"/>
  <c r="J34" i="3"/>
  <c r="K34" i="3"/>
  <c r="H35" i="3"/>
  <c r="I35" i="3"/>
  <c r="J35" i="3"/>
  <c r="K35" i="3"/>
  <c r="H36" i="3"/>
  <c r="I36" i="3"/>
  <c r="J36" i="3"/>
  <c r="K36" i="3"/>
  <c r="H3" i="3"/>
  <c r="I3" i="3"/>
  <c r="J3" i="3"/>
  <c r="K3" i="3"/>
  <c r="H20" i="3"/>
  <c r="I20" i="3"/>
  <c r="J20" i="3"/>
  <c r="K20" i="3"/>
  <c r="H82" i="3"/>
  <c r="I82" i="3"/>
  <c r="J82" i="3"/>
  <c r="K82" i="3"/>
  <c r="H17" i="3"/>
  <c r="I17" i="3"/>
  <c r="J17" i="3"/>
  <c r="K17" i="3"/>
  <c r="H11" i="3"/>
  <c r="I11" i="3"/>
  <c r="J11" i="3"/>
  <c r="K11" i="3"/>
  <c r="H72" i="3"/>
  <c r="I72" i="3"/>
  <c r="J72" i="3"/>
  <c r="K72" i="3"/>
  <c r="H21" i="3"/>
  <c r="I21" i="3"/>
  <c r="J21" i="3"/>
  <c r="K21" i="3"/>
  <c r="H78" i="3"/>
  <c r="I78" i="3"/>
  <c r="J78" i="3"/>
  <c r="K78" i="3"/>
  <c r="H4" i="3"/>
  <c r="I4" i="3"/>
  <c r="J4" i="3"/>
  <c r="K4" i="3"/>
  <c r="H5" i="3"/>
  <c r="I5" i="3"/>
  <c r="J5" i="3"/>
  <c r="K5" i="3"/>
  <c r="H60" i="3"/>
  <c r="I60" i="3"/>
  <c r="J60" i="3"/>
  <c r="K60" i="3"/>
  <c r="H83" i="3"/>
  <c r="I83" i="3"/>
  <c r="J83" i="3"/>
  <c r="K83" i="3"/>
  <c r="H37" i="3"/>
  <c r="I37" i="3"/>
  <c r="J37" i="3"/>
  <c r="K37" i="3"/>
  <c r="H88" i="3"/>
  <c r="I88" i="3"/>
  <c r="J88" i="3"/>
  <c r="K88" i="3"/>
  <c r="H89" i="3"/>
  <c r="I89" i="3"/>
  <c r="J89" i="3"/>
  <c r="K89" i="3"/>
  <c r="H45" i="3"/>
  <c r="I45" i="3"/>
  <c r="J45" i="3"/>
  <c r="K45" i="3"/>
  <c r="H31" i="3"/>
  <c r="I31" i="3"/>
  <c r="J31" i="3"/>
  <c r="K31" i="3"/>
  <c r="H84" i="3"/>
  <c r="I84" i="3"/>
  <c r="J84" i="3"/>
  <c r="K84" i="3"/>
  <c r="J40" i="3"/>
  <c r="K40" i="3"/>
  <c r="I40" i="3"/>
  <c r="H40" i="3"/>
  <c r="H69" i="3"/>
  <c r="I69" i="3"/>
  <c r="J69" i="3"/>
  <c r="K69" i="3"/>
  <c r="H79" i="3"/>
  <c r="I79" i="3"/>
  <c r="J79" i="3"/>
  <c r="K79" i="3"/>
  <c r="H39" i="3"/>
  <c r="I39" i="3"/>
  <c r="J39" i="3"/>
  <c r="K39" i="3"/>
  <c r="H8" i="3"/>
  <c r="I8" i="3"/>
  <c r="J8" i="3"/>
  <c r="K8" i="3"/>
  <c r="H9" i="3"/>
  <c r="I9" i="3"/>
  <c r="J9" i="3"/>
  <c r="K9" i="3"/>
  <c r="H10" i="3"/>
  <c r="I10" i="3"/>
  <c r="J10" i="3"/>
  <c r="K10" i="3"/>
  <c r="H62" i="3"/>
  <c r="I62" i="3"/>
  <c r="J62" i="3"/>
  <c r="K62" i="3"/>
  <c r="H54" i="3"/>
  <c r="I54" i="3"/>
  <c r="J54" i="3"/>
  <c r="K54" i="3"/>
  <c r="H55" i="3"/>
  <c r="I55" i="3"/>
  <c r="J55" i="3"/>
  <c r="K55" i="3"/>
  <c r="H56" i="3"/>
  <c r="I56" i="3"/>
  <c r="J56" i="3"/>
  <c r="K56" i="3"/>
  <c r="H41" i="3"/>
  <c r="I41" i="3"/>
  <c r="J41" i="3"/>
  <c r="K41" i="3"/>
  <c r="H61" i="3"/>
  <c r="I61" i="3"/>
  <c r="J61" i="3"/>
  <c r="K61" i="3"/>
  <c r="H42" i="3"/>
  <c r="I42" i="3"/>
  <c r="J42" i="3"/>
  <c r="K42" i="3"/>
  <c r="J68" i="3"/>
  <c r="K68" i="3"/>
  <c r="I68" i="3"/>
  <c r="H68" i="3"/>
</calcChain>
</file>

<file path=xl/sharedStrings.xml><?xml version="1.0" encoding="utf-8"?>
<sst xmlns="http://schemas.openxmlformats.org/spreadsheetml/2006/main" count="704" uniqueCount="404">
  <si>
    <t xml:space="preserve">Вл.Эйсай Юроп Лимитед, Соединенное Королевство (974835863); Перв.Уп.Пр.БСП Фармасьютикалс С.п.А., Италия (02314650595); Вып.к.Втор.Уп.Открытое акционерное общество "Фармстандарт-Уфимский витаминный завод" (ОАО "Фармстандарт-УфаВИТА"), Россия (0274036993); </t>
  </si>
  <si>
    <t xml:space="preserve">Вл.Новартис Фарма АГ, Швейцария (CHE-106.052.527); Пр.ГлаксоСмитКляйн Инк, Канада (89692 2556); Перв.Уп.Глаксо Вэллком С.А., Испания (ESA08250888); Вып.к.Втор.Уп.Общество с ограниченной ответственностью "СКОПИНСКИЙ ФАРМАЦЕВТИЧЕСКИЙ ЗАВОД" (ООО "СКОПИНФАРМ"), Россия (6219007417); </t>
  </si>
  <si>
    <t>МНН</t>
  </si>
  <si>
    <t>Торговое наименование лекарственного препарата</t>
  </si>
  <si>
    <t>Лекарственная форма, дозировка, упаковка (полная)</t>
  </si>
  <si>
    <t>Владелец РУ/производитель/упаковщик/Выпускающий контроль</t>
  </si>
  <si>
    <t>Код АТХ</t>
  </si>
  <si>
    <t>Коли-
чество в потреб. упаков-
ке</t>
  </si>
  <si>
    <t>Предельная цена руб. без НДС</t>
  </si>
  <si>
    <t>Цена указана для первич. упаковки</t>
  </si>
  <si>
    <t>№ РУ</t>
  </si>
  <si>
    <t>Дата регистрации цены
(№ решения)</t>
  </si>
  <si>
    <t>Штрих-код (EAN13)</t>
  </si>
  <si>
    <t>Азитромицин</t>
  </si>
  <si>
    <t>Азитрокс</t>
  </si>
  <si>
    <t>Р N001157/01</t>
  </si>
  <si>
    <t>4601669003775</t>
  </si>
  <si>
    <t>Аминосалициловая кислота</t>
  </si>
  <si>
    <t>Аквапаск</t>
  </si>
  <si>
    <t>ЛСР-004406/10</t>
  </si>
  <si>
    <t>4602193011380</t>
  </si>
  <si>
    <t>4602193011397</t>
  </si>
  <si>
    <t>Ацикловир</t>
  </si>
  <si>
    <t>Атенолол</t>
  </si>
  <si>
    <t>Р N000241/02</t>
  </si>
  <si>
    <t>ЛС-000044</t>
  </si>
  <si>
    <t>Бензилбензоат</t>
  </si>
  <si>
    <t>Р N001773/01</t>
  </si>
  <si>
    <t>4601607000217</t>
  </si>
  <si>
    <t>Бензобарбитал</t>
  </si>
  <si>
    <t>Бензонал</t>
  </si>
  <si>
    <t>ЛС-002599</t>
  </si>
  <si>
    <t>Диклофенак</t>
  </si>
  <si>
    <t>Диклофенаклонг</t>
  </si>
  <si>
    <t>ЛС-000149</t>
  </si>
  <si>
    <t>4606207000254</t>
  </si>
  <si>
    <t>4606207000247</t>
  </si>
  <si>
    <t>Золедроновая кислота</t>
  </si>
  <si>
    <t>Гриппферон</t>
  </si>
  <si>
    <t>Р N000089/01</t>
  </si>
  <si>
    <t>4606207000049</t>
  </si>
  <si>
    <t>4606207000025</t>
  </si>
  <si>
    <t>Интерферон альфа-2b</t>
  </si>
  <si>
    <t>Кальция глюконат</t>
  </si>
  <si>
    <t>Каптоприл</t>
  </si>
  <si>
    <t>Р N001920/01</t>
  </si>
  <si>
    <t>Ксилометазолин</t>
  </si>
  <si>
    <t>Риностоп</t>
  </si>
  <si>
    <t>Лактулоза</t>
  </si>
  <si>
    <t>Лоратадин</t>
  </si>
  <si>
    <t>Кларисенс</t>
  </si>
  <si>
    <t>Р N000698/01</t>
  </si>
  <si>
    <t>4601669001931</t>
  </si>
  <si>
    <t>ЛС-001318</t>
  </si>
  <si>
    <t>4601669003669</t>
  </si>
  <si>
    <t>4601669003713</t>
  </si>
  <si>
    <t>4601669003652</t>
  </si>
  <si>
    <t>Нитроглицерин</t>
  </si>
  <si>
    <t>Нитрокор</t>
  </si>
  <si>
    <t>ЛС-001302</t>
  </si>
  <si>
    <t>4601669003416</t>
  </si>
  <si>
    <t>Окситоцин</t>
  </si>
  <si>
    <t>Окситоцин-Ферейн</t>
  </si>
  <si>
    <t>ЛС-001899</t>
  </si>
  <si>
    <t>4603779010520</t>
  </si>
  <si>
    <t>Осельтамивир</t>
  </si>
  <si>
    <t>Парацетамол</t>
  </si>
  <si>
    <t>Платифиллин</t>
  </si>
  <si>
    <t>Платифиллина гидротартрат</t>
  </si>
  <si>
    <t>Ретинол</t>
  </si>
  <si>
    <t>Растворы для перитонеального диализа</t>
  </si>
  <si>
    <t>Дианил ПД4 с глюкозой</t>
  </si>
  <si>
    <t>П N013842/01</t>
  </si>
  <si>
    <t>5413760298818</t>
  </si>
  <si>
    <t>5413760298849</t>
  </si>
  <si>
    <t>5413760298788</t>
  </si>
  <si>
    <t>5413760298825</t>
  </si>
  <si>
    <t>5413760298856</t>
  </si>
  <si>
    <t>5413760298795</t>
  </si>
  <si>
    <t>5413760298832</t>
  </si>
  <si>
    <t>Ретинола пальмитат</t>
  </si>
  <si>
    <t>Р N000550/01</t>
  </si>
  <si>
    <t>4601607000194</t>
  </si>
  <si>
    <t>4601607000446</t>
  </si>
  <si>
    <t>Рифабутин</t>
  </si>
  <si>
    <t>ЛС-002283</t>
  </si>
  <si>
    <t>4602193008274</t>
  </si>
  <si>
    <t>Смектит диоктаэдрический</t>
  </si>
  <si>
    <t>Тамсулозин</t>
  </si>
  <si>
    <t>Фуросемид</t>
  </si>
  <si>
    <t>Р N001295/02</t>
  </si>
  <si>
    <t>4602824003098</t>
  </si>
  <si>
    <t>Цефоперазон+[Сульбактам]</t>
  </si>
  <si>
    <t>Этамзилат</t>
  </si>
  <si>
    <t>Дицинон</t>
  </si>
  <si>
    <t>П N013946/02</t>
  </si>
  <si>
    <t>3838957090563</t>
  </si>
  <si>
    <t>Этилметилгидроксипиридина сукцинат</t>
  </si>
  <si>
    <t>Мексидол</t>
  </si>
  <si>
    <t>Р N002161/01</t>
  </si>
  <si>
    <t>Нейрокс</t>
  </si>
  <si>
    <t>ЛСР-007439/09</t>
  </si>
  <si>
    <t>ЛСР-000271/08</t>
  </si>
  <si>
    <t>4605964003485</t>
  </si>
  <si>
    <t>ЛП-000168</t>
  </si>
  <si>
    <t>4650060480012</t>
  </si>
  <si>
    <t>Видестим</t>
  </si>
  <si>
    <t>4601607000934</t>
  </si>
  <si>
    <t>4601607000507</t>
  </si>
  <si>
    <t>Неосмектин</t>
  </si>
  <si>
    <t>ЛС-000472</t>
  </si>
  <si>
    <t>4601669006226</t>
  </si>
  <si>
    <t>4601669006240</t>
  </si>
  <si>
    <t>4601669006462</t>
  </si>
  <si>
    <t>4601669006486</t>
  </si>
  <si>
    <t>4601669006608</t>
  </si>
  <si>
    <t>4601669006622</t>
  </si>
  <si>
    <t>4601669006646</t>
  </si>
  <si>
    <t>Тамзелин</t>
  </si>
  <si>
    <t>ЛП-000620</t>
  </si>
  <si>
    <t>Транексамовая кислота</t>
  </si>
  <si>
    <t>ЛП-002027</t>
  </si>
  <si>
    <t>4601669006875</t>
  </si>
  <si>
    <t>4601669006882</t>
  </si>
  <si>
    <t>Р N002256/01</t>
  </si>
  <si>
    <t>4602824020606</t>
  </si>
  <si>
    <t>ЛП-002214</t>
  </si>
  <si>
    <t>4601669007209</t>
  </si>
  <si>
    <t>4601669007223</t>
  </si>
  <si>
    <t>ЛП-002294</t>
  </si>
  <si>
    <t>4607027765620</t>
  </si>
  <si>
    <t>4607027764340</t>
  </si>
  <si>
    <t>Калий-железо гексацианоферрат</t>
  </si>
  <si>
    <t>Ферроцин</t>
  </si>
  <si>
    <t>ЛСР-010485/08</t>
  </si>
  <si>
    <t>Бозентан</t>
  </si>
  <si>
    <t>Адеметионин</t>
  </si>
  <si>
    <t>Гептор</t>
  </si>
  <si>
    <t>ЛС-001820</t>
  </si>
  <si>
    <t>Ацикловир-Акрихин</t>
  </si>
  <si>
    <t>4601969007244</t>
  </si>
  <si>
    <t>4601969007268</t>
  </si>
  <si>
    <t>G04CA02</t>
  </si>
  <si>
    <t>J01FA10</t>
  </si>
  <si>
    <t>A06AD11</t>
  </si>
  <si>
    <t>C09AA01</t>
  </si>
  <si>
    <t>N02BE01</t>
  </si>
  <si>
    <t>R01AA07</t>
  </si>
  <si>
    <t>Эрибулин</t>
  </si>
  <si>
    <t>Халавен</t>
  </si>
  <si>
    <t>раствор для внутривенного введения, 0.5 мг/мл, 2 мл - флаконы (1)  - пачки картонные</t>
  </si>
  <si>
    <t>L01XX41</t>
  </si>
  <si>
    <t>ЛП-001782</t>
  </si>
  <si>
    <t>C01DA02</t>
  </si>
  <si>
    <t>A12AA03</t>
  </si>
  <si>
    <t>A07BC05</t>
  </si>
  <si>
    <t>D06BB03</t>
  </si>
  <si>
    <t>порошок для приготовления суспензии для приема внутрь, 200 мг/5 мл, 15.9 г - флаконы (1)  / в комплекте с мерной ложкой и пипеткой для дозирования / - пачки картонные</t>
  </si>
  <si>
    <t>порошок для приготовления суспензии для приема внутрь, 100 мг/5 мл, 15.9 г - флаконы (1)  / в комплекте с мерной ложкой и пипеткой для дозирования / - пачки картонные</t>
  </si>
  <si>
    <t>L03AB05</t>
  </si>
  <si>
    <t>D10AD02</t>
  </si>
  <si>
    <t>P N001403/01</t>
  </si>
  <si>
    <t>A11CA01</t>
  </si>
  <si>
    <t>P03AX01</t>
  </si>
  <si>
    <t>капсулы, 250 мг, 6 шт. - упаковки ячейковые контурные (1)  - пачки картонные</t>
  </si>
  <si>
    <t>таблетки подъязычные, 0.5 мг, 40 шт. - пробирки (1)  - пачки картонные</t>
  </si>
  <si>
    <t>таблетки, 10 мг, 10 шт. - упаковки ячейковые контурные (3)  - пачки картонные</t>
  </si>
  <si>
    <t>R06AX13</t>
  </si>
  <si>
    <t>A16AA02</t>
  </si>
  <si>
    <t>J05AH02</t>
  </si>
  <si>
    <t>C03CA01</t>
  </si>
  <si>
    <t>B02AA02</t>
  </si>
  <si>
    <t>сироп, 667 мг/мл, 500 мл - флаконы (1)  / в комплекте с мерным стаканчиком / - пачки картонные</t>
  </si>
  <si>
    <t>J04AA01</t>
  </si>
  <si>
    <t>таблетки, 25 мг, 10 шт. - упаковки ячейковые контурные (4)  - пачки картонные</t>
  </si>
  <si>
    <t>таблетки, 10 мг, 7 шт. - упаковки ячейковые контурные (1)  - пачки картонные</t>
  </si>
  <si>
    <t>таблетки, 10 мг, 10 шт. - упаковки ячейковые контурные (1)  - пачки картонные</t>
  </si>
  <si>
    <t>J05AB01</t>
  </si>
  <si>
    <t>капсулы, 150 мг, 10 шт. - упаковки ячейковые контурные (3)  - пачки картонные</t>
  </si>
  <si>
    <t xml:space="preserve">N07XX  </t>
  </si>
  <si>
    <t>таблетки покрытые кишечнорастворимой оболочкой, 400 мг, 10 шт. - упаковки ячейковые контурные (2)  - пачки картонные</t>
  </si>
  <si>
    <t>M05BA08</t>
  </si>
  <si>
    <t>таблетки покрытые пленочной оболочкой, 250 мг, 10 шт. - упаковки ячейковые контурные (1)  - пачки картонные</t>
  </si>
  <si>
    <t>капсулы, 75 мг, 10 шт. - упаковки ячейковые контурные (3)  - пачки картонные</t>
  </si>
  <si>
    <t>B02BX01</t>
  </si>
  <si>
    <t>J01DD62</t>
  </si>
  <si>
    <t>таблетки покрытые пленочной оболочкой, 250 мг, 10 шт. - упаковки ячейковые контурные (3)  - пачки картонные</t>
  </si>
  <si>
    <t>J04AB04</t>
  </si>
  <si>
    <t>таблетки, 50 мг, 10 шт. - упаковки ячейковые контурные (4)  - пачки картонные</t>
  </si>
  <si>
    <t>таблетки, 500 мг, 10 шт. - упаковки ячейковые контурные (1)  - пачки картонные</t>
  </si>
  <si>
    <t>V03AB31</t>
  </si>
  <si>
    <t>4602779000906</t>
  </si>
  <si>
    <t>лиофилизат для приготовления раствора для инфузий, 4 мг, 1 шт. - флаконы (1)  - пачки картонные</t>
  </si>
  <si>
    <t xml:space="preserve">A03A   </t>
  </si>
  <si>
    <t>S01BC03</t>
  </si>
  <si>
    <t>таблетки покрытые пленочной оболочкой, 100 мг, 30 шт. - упаковки ячейковые контурные (1)  - пачки картонные</t>
  </si>
  <si>
    <t>C07AB03</t>
  </si>
  <si>
    <t xml:space="preserve">Вл.Вып.к.Перв.Уп.Втор.Уп.Пр.Общество с ограниченной ответственностью "Изварино Фарма" (ООО "Изварино Фарма"), Россия (5003022562); </t>
  </si>
  <si>
    <t>сироп, 1 мг/мл, 100 мл - флаконы (1)  / в комплекте с ложкой мерной / - пачки картонные</t>
  </si>
  <si>
    <t>мазь для наружного применения, 0,5 %, 10 г - тубы алюминиевые (1)  - пачки картонные</t>
  </si>
  <si>
    <t>эмульсия для наружного применения, 20%, 200 г - флаконы (1)  - пачки картонные</t>
  </si>
  <si>
    <t>мазь для наружного применения, 0,5 %, 35 г - тубы алюминиевые (1)  - пачки картонные</t>
  </si>
  <si>
    <t xml:space="preserve">Вл.Вып.к.Перв.Уп.Втор.Уп.Пр.Акционерное общество "Химико-фармацевтический комбинат "АКРИХИН" (АО "АКРИХИН"), Россия (5031013320); </t>
  </si>
  <si>
    <t>Вакцина для иммунотерапии рака мочевого пузыря</t>
  </si>
  <si>
    <t>Имурон-вак (Вакцина БЦЖ для иммунотерапии рака мочевого пузыря)</t>
  </si>
  <si>
    <t>L03AX03</t>
  </si>
  <si>
    <t>Р N001970/01</t>
  </si>
  <si>
    <t>раствор для внутривенного и внутримышечного введения, 10 мг/мл, 2 мл - ампулы (10)  / в комплекте с ножом ампульным или скарификатором / - коробки  картонные</t>
  </si>
  <si>
    <t>раствор для подкожного введения, 2 мг/мл, 1 мл - ампулы (5)  / в комплекте с ножом ампульным или скарификатором, если необходим для ампул данного типа / - упаковки ячейковые контурные (2) - пачки картонные</t>
  </si>
  <si>
    <t>таблетки покрытые кишечнорастворимой оболочкой, 1 г, 300 шт. - банки (1)  - коробки картонные</t>
  </si>
  <si>
    <t>таблетки покрытые кишечнорастворимой оболочкой, 1 г, 600 шт. - банки (1)  - коробки картонные</t>
  </si>
  <si>
    <t>N03AA</t>
  </si>
  <si>
    <t>Бозенекс</t>
  </si>
  <si>
    <t>C02KX01</t>
  </si>
  <si>
    <t>ЛП-004208</t>
  </si>
  <si>
    <t>таблетки покрытые пленочной оболочкой, 125 мг, 14 шт. - контурные ячейковые упаковки (4)  - пачки картонные</t>
  </si>
  <si>
    <t>4605964006240</t>
  </si>
  <si>
    <t>Циклогемал</t>
  </si>
  <si>
    <t>ЛП-004304</t>
  </si>
  <si>
    <t>4602196004358</t>
  </si>
  <si>
    <t>раствор для внутривенного и внутримышечного введения, 50 мг/ мл, 2 мл - ампулы (5)  - контурные ячейковые упаковки (10) - пачки картонные</t>
  </si>
  <si>
    <t>порошок для приготовления суспензии для приема внутрь [апельсиновый], 3 г,  - пакетики (10)  - пачки картонные</t>
  </si>
  <si>
    <t>порошок для приготовления суспензии для приема внутрь [малиновый], 3 г,  - пакетики (10)  - пачки картонные</t>
  </si>
  <si>
    <t>порошок для приготовления суспензии для приема внутрь [ванильный], 3 г,  - пакетики (10)  - пачки картонные</t>
  </si>
  <si>
    <t>порошок для приготовления суспензии для приема внутрь [малиновый], 3 г,  - пакетики (3)  - пачки картонные</t>
  </si>
  <si>
    <t>порошок для приготовления суспензии для приема внутрь [апельсиновый], 3 г,  - пакетики (3)  - пачки картонные</t>
  </si>
  <si>
    <t>порошок для приготовления суспензии для приема внутрь [ванильный], 3 г,  - пакетики (3)  - пачки картонные</t>
  </si>
  <si>
    <t>порошок для приготовления суспензии для приема внутрь [ванильный], 3 г,  - пакетики (30)  - пачки картонные</t>
  </si>
  <si>
    <t>порошок для приготовления раствора для внутривенного и внутримышечного введения, 1 г+1 г, 1 шт. - флаконы (1)  - пачки картонные</t>
  </si>
  <si>
    <t>4602196004341</t>
  </si>
  <si>
    <t>сироп, 667 мг/мл, 1000 мл - флаконы (1)  / в комплекте с мерным стаканчиком / - пачки картонные</t>
  </si>
  <si>
    <t>ЛП-002556</t>
  </si>
  <si>
    <t>4607003669638</t>
  </si>
  <si>
    <t>4607003669157</t>
  </si>
  <si>
    <t>таблетки покрытые кишечнорастворимой оболочкой, 400 мг, 10 шт. - упаковки ячейковые контурные (4)  - пачки картонные</t>
  </si>
  <si>
    <t xml:space="preserve">Вл.Вып.к.Перв.Уп.Втор.Уп.Пр.Дальхимфарм ОАО, Россия (2702010564); </t>
  </si>
  <si>
    <t>Дабрафениб</t>
  </si>
  <si>
    <t>Тафинлар</t>
  </si>
  <si>
    <t>капсулы, 75 мг, 120 шт. - флаконы (1)  - пачки картонные</t>
  </si>
  <si>
    <t>L01XE23</t>
  </si>
  <si>
    <t>ЛП-002274</t>
  </si>
  <si>
    <t>Месалазин</t>
  </si>
  <si>
    <t>A07EC02</t>
  </si>
  <si>
    <t>лиофилизат для приготовления суспензии для внутрипузырного введения, 8-15 млн/мг, 50 мг - флаконы (2)  - пачки картонные</t>
  </si>
  <si>
    <t>4602379002027</t>
  </si>
  <si>
    <t xml:space="preserve">Вл.Вып.к.Перв.Уп.Втор.Уп.Пр.Федеральное государственное унитарное предприятие "Научно-производственный центр "Фармзащита" Федерального медико-биологического агентства (ФГУП НПЦ "Фармзащита" ФМБА России), Россия (5047009329); </t>
  </si>
  <si>
    <t xml:space="preserve">Вл.Общество с ограниченной ответственностью "Велфарм" (ООО "Велфарм"), Россия (7733691513); Вып.к.Перв.Уп.Втор.Уп.Пр.Общество с ограниченной ответственностью "Велфарм" (ООО "Велфарм"), Россия (7733691513); </t>
  </si>
  <si>
    <t>таблетки, 400 мг, 10 шт. - контурная ячейковая  упаковка (2)  - пачка картонная</t>
  </si>
  <si>
    <t>мазь для наружного применения, 5%, 5 г - туба (1)  - пачка картонная</t>
  </si>
  <si>
    <t>Кансалазин</t>
  </si>
  <si>
    <t>таблетки, покрытые пленочной оболочкой, 100 мг, 10 шт. - упаковки ячейковые контурные (3)  - пачки картонные</t>
  </si>
  <si>
    <t>раствор для внутривенного и внутримышечного введения, 50 мг/мл, 5 мл - ампулы (10)  - пачки картонные</t>
  </si>
  <si>
    <t>ЛП-004855</t>
  </si>
  <si>
    <t>таблетки, 100 мг, 10 шт. - контурная ячейковая упаковка (5)  - пачка картонная</t>
  </si>
  <si>
    <t xml:space="preserve">Вл.Вып.к.Перв.Уп.Втор.Уп.Пр.ФГБУ "НИЦЭМ им. Н.Ф. Гамалеи" Минздрава России (Филиал "Медгамал" ФГБУ "Национальный исследовательский центр эпидемиологии и микробиологии имени почетного академика Н.Ф.Гамалеи" Минздрава России), Россия (7734013214); </t>
  </si>
  <si>
    <t xml:space="preserve">Вл.Закрытое акционерное общество "ФармФирма "Сотекс" (ЗАО "ФармФирма "Сотекс"), Россия (7715240941); Вып.к.Перв.Уп.Втор.Уп.Пр.Акционерное Общество "Рафарма" (АО "Рафарма"), Россия (4807013380); </t>
  </si>
  <si>
    <t xml:space="preserve">Вл.Сандоз д.д., Словения (SI76665623); Вып.к.Перв.Уп.Втор.Уп.Пр.Лек д.д., Словения (SI87916452); </t>
  </si>
  <si>
    <t xml:space="preserve">Вл.Вып.к.Перв.Уп.Втор.Уп.Пр.Публичное акционерное общество "Брынцалов-А" (ПАО "Брынцалов-А"), Россия (0411032048); </t>
  </si>
  <si>
    <t xml:space="preserve">Вл.Общество с ограниченной ответственностью "Атолл" (ООО "Атолл"), Россия (6345021323); Вып.к.Перв.Уп.Втор.Уп.Пр.Общество с ограниченной ответственностью "Озон" (ООО "Озон"), Россия (6345002063); </t>
  </si>
  <si>
    <t xml:space="preserve">Вл.Акционерное общество "АВВА РУС" (АО "АВВА РУС"), Россия (4347024686); Вып.к.Перв.Уп.Втор.Уп.Пр.Акционерное общество "АВВА РУС" (АО "АВВА РУС"), Россия (4347024686); </t>
  </si>
  <si>
    <t xml:space="preserve">Вл.Вып.к.Перв.Уп.Втор.Уп.Пр.Акционерное общество "Татхимфармпрепараты" (АО "Татхимфармпрепараты" ), Россия (1658047200); </t>
  </si>
  <si>
    <t xml:space="preserve">Вл.Вып.к.Перв.Уп.Втор.Уп.Пр.Закрытое акционерное общество "ФармФирма "Сотекс" (ЗАО "ФармФирма "Сотекс"), Россия (7715240941); </t>
  </si>
  <si>
    <t>таблетки, покрытые пленочной оболочкой, 125 мг, 14 шт. - контурные ячейковые упаковки (4)  - пачки картонные</t>
  </si>
  <si>
    <t>4605964007179</t>
  </si>
  <si>
    <t>4601808013184</t>
  </si>
  <si>
    <t>4601808013351</t>
  </si>
  <si>
    <t xml:space="preserve">Вл.Акционерное общество "Фармасинтез-Норд" (АО "Фармасинтез-Норд"), Россия (3851000490); Вып.к.Перв.Уп.Втор.Уп.Пр.Акционерное общество "Фармасинтез-Норд" (АО "Фармасинтез-Норд"), Россия (3851000490); </t>
  </si>
  <si>
    <t xml:space="preserve">Вл.Общество с ограниченной ответственностью "Технология лекарств" (ООО "Технология лекарств"), Россия (5047082270); Вып.к.Перв.Уп.Втор.Уп.Пр.Акционерное общество "Валента Фармацевтика" (АО "Валента Фарм"), Россия (5050008117); </t>
  </si>
  <si>
    <t xml:space="preserve">Вл.Акционерное общество "Отисифарм" (АО "Отисифарм"), Россия (5047149534); Вып.к.Перв.Уп.Втор.Уп.Пр.Открытое акционерное общество "Фармстандарт-Лексредства" (ОАО "Фармстандарт-Лексредства"), Россия (4631002737); </t>
  </si>
  <si>
    <t xml:space="preserve">Вл.Вып.к.Перв.Уп.Втор.Уп.Пр.Акционерное общество "ВЕРОФАРМ" (АО "ВЕРОФАРМ"), Россия (7725081786); </t>
  </si>
  <si>
    <t xml:space="preserve">Вл.Вып.к.Перв.Уп.Втор.Уп.Пр.Общество с ограниченной ответственностью "Фармакор продакшн", Россия (7802114781); </t>
  </si>
  <si>
    <t>10.04.2019 229/20-19</t>
  </si>
  <si>
    <t>4603569721803</t>
  </si>
  <si>
    <t>4603569721797</t>
  </si>
  <si>
    <t>10.04.2019 230/20-19</t>
  </si>
  <si>
    <t>10.04.2019 231/20-19</t>
  </si>
  <si>
    <t>капсулы, 30 мг, 10 шт. - упаковки ячейковые контурные (3)  - пачки картонные</t>
  </si>
  <si>
    <t>ЛП-005210</t>
  </si>
  <si>
    <t>10.04.2019 232/20-19</t>
  </si>
  <si>
    <t>4660007705177</t>
  </si>
  <si>
    <t>капсулы, 45 мг, 10 шт. - упаковки ячейковые контурные (3)  - пачки картонные</t>
  </si>
  <si>
    <t>4660007705191</t>
  </si>
  <si>
    <t>капсулы, 75 мг, 10 шт. - упаковки ячейковые контурные (9)  - пачки картонные</t>
  </si>
  <si>
    <t>4660007705290</t>
  </si>
  <si>
    <t>капсулы, 75 мг, 10 шт. - упаковки ячейковые контурные (6)  - пачки картонные</t>
  </si>
  <si>
    <t>4660007705283</t>
  </si>
  <si>
    <t>4660007705214</t>
  </si>
  <si>
    <t>10.04.2019 233/20-19</t>
  </si>
  <si>
    <t>10.04.2019 234/20-19</t>
  </si>
  <si>
    <t>10.04.2019 235/20-19</t>
  </si>
  <si>
    <t>10.04.2019 236/20-19</t>
  </si>
  <si>
    <t>10.04.2019 237/20-19</t>
  </si>
  <si>
    <t>10.04.2019 238/20-19</t>
  </si>
  <si>
    <t>Цефоперазон и Сульбактам</t>
  </si>
  <si>
    <t>порошок для приготовления раствора для внутривенного и внутримышечного введения, 500 мг+500 мг, 1 шт. - флаконы (1)  - пачки картонные</t>
  </si>
  <si>
    <t xml:space="preserve">Вл.АО "Научно-производственный центр "ЭЛЬФА", Россия (7709203010); Вып.к.Перв.Уп.Втор.Уп.Пр.ООО "Рузфарма", Россия (5075017297); </t>
  </si>
  <si>
    <t>ЛП-005292</t>
  </si>
  <si>
    <t>12.04.2019 239/20-19</t>
  </si>
  <si>
    <t>4607037191044</t>
  </si>
  <si>
    <t>порошок для приготовления раствора для внутривенного и внутримышечного введения, 1.5 г+1.5 г, 1 шт. - флаконы (1)  - пачки картонные</t>
  </si>
  <si>
    <t>4607037191143</t>
  </si>
  <si>
    <t>4607037191068</t>
  </si>
  <si>
    <t>порошок для приготовления раствора для внутривенного и внутримышечного введения, 2 г+2 г, 1 шт. - флаконы (1)  - пачки картонные</t>
  </si>
  <si>
    <t>4607037191211</t>
  </si>
  <si>
    <t>порошок для приготовления раствора для внутривенного и внутримышечного введения, 250 мг+250 мг, 1 шт. - флаконы (1)  - пачки картонные</t>
  </si>
  <si>
    <t>4607037191006</t>
  </si>
  <si>
    <t>Золера</t>
  </si>
  <si>
    <t>ЛП-005379</t>
  </si>
  <si>
    <t>12.04.2019 240/20-19</t>
  </si>
  <si>
    <t>4650094092694</t>
  </si>
  <si>
    <t>раствор для внутривенного и внутримышечного введения, 50 мг/мл, 2 мл - ампулы (20)  - пачки картонные</t>
  </si>
  <si>
    <t xml:space="preserve">Вл.ООО "НПК "ФАРМАСОФТ", Россия (7725207238); Вып.к.Перв.Уп.Втор.Уп.Пр.Федеральное казенное предприятие "Армавирская биологическая фабрика" (ФКП "Армавирская биофабрика"), Россия (2343003392); </t>
  </si>
  <si>
    <t>12.04.2019 241/20-19</t>
  </si>
  <si>
    <t>4605894001360</t>
  </si>
  <si>
    <t>4605894001353</t>
  </si>
  <si>
    <t xml:space="preserve">Вл.ООО "НПК "ФАРМАСОФТ", Россия (7725207238); Вып.к.Перв.Уп.Втор.Уп.Пр.Общество с ограниченной ответственностью "Эллара" (ООО "Эллара"), Россия (3321028719); </t>
  </si>
  <si>
    <t>4670008161483</t>
  </si>
  <si>
    <t>4670008161537</t>
  </si>
  <si>
    <t xml:space="preserve">Вл.ООО "НПК "ФАРМАСОФТ", Россия (7725207238); Вып.к.Перв.Уп.Втор.Уп.Пр.Федеральное государственное унитарное предприятие "МОСКОВСКИЙ ЭНДОКРИННЫЙ ЗАВОД" (ФГУП "МОСКОВСКИЙ ЭНДОКРИННЫЙ ЗАВОД"), Россия (7722059711); </t>
  </si>
  <si>
    <t>4602676004076</t>
  </si>
  <si>
    <t>4602676009668</t>
  </si>
  <si>
    <t>раствор для перитонеального диализа с глюкозой, 2.27%, 2000 мл - пакет (5)  - коробка картонная</t>
  </si>
  <si>
    <t xml:space="preserve">Вл.Вып.к.Перв.Уп.Втор.Уп.Пр.Бакстер Хелскеа С.А., Ирландия (IE9950871M); </t>
  </si>
  <si>
    <t>10.04.2019 20-4-4096696-изм</t>
  </si>
  <si>
    <t>раствор для перитонеального диализа с глюкозой, 2.27%, 2500 мл - пакет (4)  - коробка картонная</t>
  </si>
  <si>
    <t>10.04.2019 20-4-4096697-изм</t>
  </si>
  <si>
    <t>раствор для перитонеального диализа с глюкозой, 2.27%, 5000 мл - пакет (2)  - коробка картонная</t>
  </si>
  <si>
    <t>10.04.2019 20-4-4096698-изм</t>
  </si>
  <si>
    <t>раствор для перитонеального диализа с глюкозой, 1.36%, 2000 мл - пакет (5)  - коробка картонная</t>
  </si>
  <si>
    <t>10.04.2019 20-4-4096699-изм</t>
  </si>
  <si>
    <t>раствор для перитонеального диализа с глюкозой, 1.36%, 2500 мл - пакет (4)  - коробка картонная</t>
  </si>
  <si>
    <t>10.04.2019 20-4-4096700-изм</t>
  </si>
  <si>
    <t>раствор для перитонеального диализа с глюкозой, 1.36%, 5000 мл - пакет (2)  - коробка картонная</t>
  </si>
  <si>
    <t>10.04.2019 20-4-4096701-изм</t>
  </si>
  <si>
    <t>раствор для перитонеального диализа с глюкозой, 3.86%, 2000 мл - пакет (5)  - коробка картонная</t>
  </si>
  <si>
    <t>10.04.2019 20-4-4096702-изм</t>
  </si>
  <si>
    <t xml:space="preserve">Вл.Вып.к.Перв.Уп.Втор.Уп.Пр.АО "Фармацевтическое научно-производственное предприятие "Ретиноиды" (АО "Ретиноиды"), Россия (7720031037); </t>
  </si>
  <si>
    <t>10.04.2019 20-4-4095738-изм</t>
  </si>
  <si>
    <t>раствор для приема внутрь [масляный], 100000 МЕ/мл, 50 мл - флаконы темного стекла (1)  / в комплекте с капельницей / - пачки картонные</t>
  </si>
  <si>
    <t>раствор для приема внутрь [масляный], 100000 МЕ/мл, 10 мл - флаконы темного стекла (1)  / в комплекте с крышкой-капельницей / - пачки картонные</t>
  </si>
  <si>
    <t>10.04.2019 20-4-4096002-изм</t>
  </si>
  <si>
    <t>капли глазные, 0.1%, 5 мл - флакон (1)  - пачки картонные</t>
  </si>
  <si>
    <t xml:space="preserve">Вл.Вып.к.Перв.Уп.Втор.Уп.Пр.Общество с ограниченной ответственностью  "Фирн М" (ООО "Фирн М"), Россия (7751147024); </t>
  </si>
  <si>
    <t>10.04.2019 20-4-4096032-изм</t>
  </si>
  <si>
    <t>капли глазные, 0.1%, 10 мл - флакон (1)  - пачки картонные</t>
  </si>
  <si>
    <t>капли назальные, 10000 МЕ/мл, 5 мл - флаконы с дозатором-капельницей (1)  - пачки картонные</t>
  </si>
  <si>
    <t>10.04.2019 20-4-4096033-изм</t>
  </si>
  <si>
    <t>капли назальные, 10000 МЕ/мл, 10 мл - флакон с дозатором-капельницей (1)  - пачки картонные</t>
  </si>
  <si>
    <t>11.04.2019 20-4-4097287-изм</t>
  </si>
  <si>
    <t>4604060008981</t>
  </si>
  <si>
    <t>таблетки, 500 мг, 10 шт. - контурная безъячейковая упаковка (1)  - ~</t>
  </si>
  <si>
    <t>11.04.2019 20-4-4097288-изм</t>
  </si>
  <si>
    <t>4604060005966</t>
  </si>
  <si>
    <t>таблетки, 200 мг, 10 шт. - контурная безъячейковая  упаковка (1)  - ~</t>
  </si>
  <si>
    <t>4604060005959</t>
  </si>
  <si>
    <t>11.04.2019 20-4-4097220-изм</t>
  </si>
  <si>
    <t>4601808013290</t>
  </si>
  <si>
    <t>суппозитории ректальные, 5 шт. - упаковки ячейковые контурные (2)  - пачки картонные</t>
  </si>
  <si>
    <t xml:space="preserve">Вл.Общество с ограниченной ответственностью "Бактэр" (ООО "Бактэр"), Россия (9718001832); Вып.к.Перв.Уп.Втор.Уп.Пр.Общество с ограниченной ответственностью "Альтфарм" (ООО "Альтфарм"), Россия (7727198081); </t>
  </si>
  <si>
    <t>11.04.2019 20-4-4095394-изм</t>
  </si>
  <si>
    <t>4607035440717</t>
  </si>
  <si>
    <t>суппозитории ректальные, 5 шт. - упаковки ячейковые контурные (6)  - пачки картонные</t>
  </si>
  <si>
    <t>4607035440731</t>
  </si>
  <si>
    <t>10.04.2019 20-4-4096884-изм</t>
  </si>
  <si>
    <t>10.04.2019 20-4-4096885-изм</t>
  </si>
  <si>
    <t>15.04.2019 20-4-4098099-изм</t>
  </si>
  <si>
    <t>4610012020635</t>
  </si>
  <si>
    <t>15.04.2019 20-4-4098763-сниж</t>
  </si>
  <si>
    <t xml:space="preserve">Вл.Закрытое акционерное общество "ФармФирма "Сотекс" (ЗАО "ФармФирма "Сотекс"), Россия (7715240941); Вып.к.Перв.Уп.Втор.Уп.Пр.Акционерное общество "Исследовательский Институт Химического Разнообразия" (АО "ИИХР"), Россия (5047092550); </t>
  </si>
  <si>
    <t>15.04.2019 20-4-4098764-сниж</t>
  </si>
  <si>
    <t>раствор для внутривенного и внутримышечного введения, 100 мг/мл, 10 мл - ампулы (5)  /  / - упаковки ячейковые контурные (2) - пачки картонные</t>
  </si>
  <si>
    <t xml:space="preserve">Вл.ООО "Трим", Россия; Вып.к.Перв.Уп.Втор.Уп.Пр.ФКП "Армавирская биофабрика", Россия (2343003392); </t>
  </si>
  <si>
    <t>17.04.2019 20-4-4097880-изм</t>
  </si>
  <si>
    <t>4605894003142</t>
  </si>
  <si>
    <t>раствор для внутривенного и внутримышечного введения, 100 мг/мл, 10 мл - ампулы (10)  /  / - пачки картонные</t>
  </si>
  <si>
    <t>4605894003135</t>
  </si>
  <si>
    <t>капсулы с пролонгированным высвобождением, 0.4 мг, 10 шт. - упаковки ячейковые контурные (1)  - пачки картонные</t>
  </si>
  <si>
    <t>17.04.2019 20-4-4097856-изм</t>
  </si>
  <si>
    <t>4650099784365</t>
  </si>
  <si>
    <t>17.04.2019 20-4-4096216-изм</t>
  </si>
  <si>
    <t>4620011583741</t>
  </si>
  <si>
    <t>4620011583734</t>
  </si>
  <si>
    <t>15.04.2019 20-4-4097354-изм</t>
  </si>
  <si>
    <t xml:space="preserve">Вл.Акционерное общество "Отисифарм" (АО "Отисифарм"), Россия (5047149534); Вып.к.Перв.Уп.Втор.Уп.Пр.ОАО "Фармстандарт-Томскхимфарм", Россия (7019005904); </t>
  </si>
  <si>
    <t>15.04.2019 20-4-4097383-изм</t>
  </si>
  <si>
    <t>15.04.2019 20-4-4097384-изм</t>
  </si>
  <si>
    <t xml:space="preserve">Вл.Акционерное общество "Отисифарм" (АО "Отисифарм"), Россия (5047149534); Вып.к.Перв.Уп.Втор.Уп.Пр.Открытое акционерное общество "Фармстандарт-Уфимский витаминный завод" (ОАО "Фармстандарт-УфаВИТА"), Россия (0274036993); </t>
  </si>
  <si>
    <t>15.04.2019 20-4-4097386-изм</t>
  </si>
  <si>
    <t>15.04.2019 20-4-4097389-изм</t>
  </si>
  <si>
    <t>15.04.2019 20-4-4097390-изм</t>
  </si>
  <si>
    <t>15.04.2019 20-4-4097391-изм</t>
  </si>
  <si>
    <t>15.04.2019 20-4-4097392-изм</t>
  </si>
  <si>
    <t>спрей назальный, 0.05%, 15 мл - флакон (1)  / в комплекте с актуатором с защитным колпачком / - пачки картонные</t>
  </si>
  <si>
    <t>15.04.2019 20-4-4097393-изм</t>
  </si>
  <si>
    <t>спрей назальный, 0.1%, 15 мл - флакон (1)  / в комплекте с актуатором с защитным колпачком / - пачки картонные</t>
  </si>
  <si>
    <t>раствор для внутривенного и внутримышечного введения, 5 МЕ/мл, 1 мл - ампулы (2)  - пачки картонные</t>
  </si>
  <si>
    <t>15.04.2019 20-4-4096079-изм</t>
  </si>
  <si>
    <t>раствор для внутривенного и внутримышечного введения, 125 мг/мл, 2 мл - ампулы (10)  - упаковки ячейковые контурные (5) - пачки картонные</t>
  </si>
  <si>
    <t>17.04.2019 20-4-4097795-изм</t>
  </si>
  <si>
    <t>Предель-ная оптовая надбавка, руб</t>
  </si>
  <si>
    <t>Предель-ная розничная надбавка, руб.</t>
  </si>
  <si>
    <t>Предель-ная розничная цена на лекарственный препарат, руб. (без НДС)</t>
  </si>
  <si>
    <t>Предель-ная розничная цена на лекарственный препарат, руб. (с НДС)</t>
  </si>
  <si>
    <t>Государственный реестр предельных розничных цен  на лекарственные препараты,
включенные в перечень жизненно необходимых и важнейших лекарственных препаратов
по Ивановской области (по состоянию на период с 10.04.2019 по 21.04.2019)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</si>
</sst>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90" formatCode="[$-10419]###\ ###"/>
    <numFmt numFmtId="191" formatCode="[$-10419]###\ ###\ ##0.00"/>
  </numFmts>
  <fonts count="9" x14ac:knownFonts="1">
    <font>
      <sz val="10"/>
      <name val="Arial"/>
    </font>
    <font>
      <b/>
      <sz val="14"/>
      <color indexed="8"/>
      <name val="Times New Roman"/>
      <charset val="204"/>
    </font>
    <font>
      <b/>
      <sz val="8"/>
      <color indexed="8"/>
      <name val="Times New Roman"/>
      <charset val="204"/>
    </font>
    <font>
      <sz val="11"/>
      <color indexed="8"/>
      <name val="Calibri"/>
      <charset val="204"/>
    </font>
    <font>
      <sz val="10"/>
      <color indexed="8"/>
      <name val="Calibri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Arial"/>
      <family val="2"/>
      <charset val="204"/>
    </font>
    <font>
      <b/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0"/>
      </patternFill>
    </fill>
    <fill>
      <patternFill patternType="solid">
        <fgColor theme="2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14">
    <xf numFmtId="0" fontId="0" fillId="0" borderId="0" xfId="0"/>
    <xf numFmtId="0" fontId="2" fillId="2" borderId="1" xfId="0" applyFont="1" applyFill="1" applyBorder="1" applyAlignment="1" applyProtection="1">
      <alignment horizontal="center" vertical="center" wrapText="1" readingOrder="1"/>
      <protection locked="0"/>
    </xf>
    <xf numFmtId="0" fontId="3" fillId="0" borderId="1" xfId="0" applyFont="1" applyBorder="1" applyAlignment="1" applyProtection="1">
      <alignment horizontal="left" vertical="top" wrapText="1" readingOrder="1"/>
      <protection locked="0"/>
    </xf>
    <xf numFmtId="0" fontId="3" fillId="0" borderId="1" xfId="0" applyFont="1" applyBorder="1" applyAlignment="1" applyProtection="1">
      <alignment vertical="top" wrapText="1" readingOrder="1"/>
      <protection locked="0"/>
    </xf>
    <xf numFmtId="190" fontId="3" fillId="0" borderId="1" xfId="0" applyNumberFormat="1" applyFont="1" applyBorder="1" applyAlignment="1" applyProtection="1">
      <alignment horizontal="center" vertical="top" wrapText="1" readingOrder="1"/>
      <protection locked="0"/>
    </xf>
    <xf numFmtId="191" fontId="3" fillId="0" borderId="1" xfId="0" applyNumberFormat="1" applyFont="1" applyBorder="1" applyAlignment="1" applyProtection="1">
      <alignment vertical="top" wrapText="1" readingOrder="1"/>
      <protection locked="0"/>
    </xf>
    <xf numFmtId="0" fontId="3" fillId="0" borderId="1" xfId="0" applyFont="1" applyBorder="1" applyAlignment="1" applyProtection="1">
      <alignment horizontal="center" vertical="top" wrapText="1" readingOrder="1"/>
      <protection locked="0"/>
    </xf>
    <xf numFmtId="0" fontId="4" fillId="0" borderId="1" xfId="0" applyFont="1" applyBorder="1" applyAlignment="1" applyProtection="1">
      <alignment horizontal="center" vertical="top" wrapText="1" readingOrder="1"/>
      <protection locked="0"/>
    </xf>
    <xf numFmtId="0" fontId="5" fillId="3" borderId="2" xfId="0" applyFont="1" applyFill="1" applyBorder="1" applyAlignment="1" applyProtection="1">
      <alignment horizontal="center" vertical="center" wrapText="1"/>
    </xf>
    <xf numFmtId="2" fontId="7" fillId="0" borderId="3" xfId="1" applyNumberFormat="1" applyFont="1" applyFill="1" applyBorder="1" applyAlignment="1">
      <alignment horizontal="right" vertical="top" wrapText="1"/>
    </xf>
    <xf numFmtId="2" fontId="7" fillId="0" borderId="3" xfId="0" applyNumberFormat="1" applyFont="1" applyBorder="1" applyAlignment="1">
      <alignment horizontal="right" vertical="top"/>
    </xf>
    <xf numFmtId="2" fontId="8" fillId="0" borderId="3" xfId="1" applyNumberFormat="1" applyFont="1" applyFill="1" applyBorder="1" applyAlignment="1">
      <alignment horizontal="right" vertical="top" wrapText="1"/>
    </xf>
    <xf numFmtId="0" fontId="1" fillId="0" borderId="0" xfId="0" applyFont="1" applyAlignment="1" applyProtection="1">
      <alignment horizontal="center" vertical="top" wrapText="1" readingOrder="1"/>
      <protection locked="0"/>
    </xf>
    <xf numFmtId="0" fontId="0" fillId="0" borderId="0" xfId="0"/>
  </cellXfs>
  <cellStyles count="2">
    <cellStyle name="Обычный" xfId="0" builtinId="0"/>
    <cellStyle name="Обычный_Лист1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5F5F5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9"/>
  <sheetViews>
    <sheetView tabSelected="1" zoomScaleNormal="100" workbookViewId="0">
      <selection activeCell="G3" sqref="G3"/>
    </sheetView>
  </sheetViews>
  <sheetFormatPr defaultRowHeight="12.75" x14ac:dyDescent="0.2"/>
  <cols>
    <col min="1" max="2" width="13" customWidth="1"/>
    <col min="3" max="3" width="22.5703125" customWidth="1"/>
    <col min="4" max="4" width="24.42578125" customWidth="1"/>
    <col min="7" max="7" width="11.5703125" customWidth="1"/>
    <col min="8" max="8" width="10.85546875" customWidth="1"/>
    <col min="9" max="9" width="10.7109375" customWidth="1"/>
    <col min="10" max="10" width="10.85546875" customWidth="1"/>
    <col min="11" max="11" width="11.140625" customWidth="1"/>
    <col min="13" max="13" width="13" customWidth="1"/>
    <col min="14" max="14" width="11.85546875" customWidth="1"/>
  </cols>
  <sheetData>
    <row r="1" spans="1:15" ht="54.75" customHeight="1" x14ac:dyDescent="0.2">
      <c r="A1" s="12" t="s">
        <v>403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</row>
    <row r="2" spans="1:15" ht="114.75" x14ac:dyDescent="0.2">
      <c r="A2" s="1" t="s">
        <v>2</v>
      </c>
      <c r="B2" s="1" t="s">
        <v>3</v>
      </c>
      <c r="C2" s="1" t="s">
        <v>4</v>
      </c>
      <c r="D2" s="1" t="s">
        <v>5</v>
      </c>
      <c r="E2" s="1" t="s">
        <v>6</v>
      </c>
      <c r="F2" s="1" t="s">
        <v>7</v>
      </c>
      <c r="G2" s="1" t="s">
        <v>8</v>
      </c>
      <c r="H2" s="8" t="s">
        <v>399</v>
      </c>
      <c r="I2" s="8" t="s">
        <v>400</v>
      </c>
      <c r="J2" s="8" t="s">
        <v>401</v>
      </c>
      <c r="K2" s="8" t="s">
        <v>402</v>
      </c>
      <c r="L2" s="1" t="s">
        <v>9</v>
      </c>
      <c r="M2" s="1" t="s">
        <v>10</v>
      </c>
      <c r="N2" s="1" t="s">
        <v>11</v>
      </c>
      <c r="O2" s="1" t="s">
        <v>12</v>
      </c>
    </row>
    <row r="3" spans="1:15" ht="180" x14ac:dyDescent="0.2">
      <c r="A3" s="2" t="s">
        <v>13</v>
      </c>
      <c r="B3" s="3" t="s">
        <v>14</v>
      </c>
      <c r="C3" s="3" t="s">
        <v>158</v>
      </c>
      <c r="D3" s="3" t="s">
        <v>268</v>
      </c>
      <c r="E3" s="3" t="s">
        <v>143</v>
      </c>
      <c r="F3" s="4">
        <v>1</v>
      </c>
      <c r="G3" s="5">
        <v>153.43</v>
      </c>
      <c r="H3" s="11">
        <f>G3*0.15</f>
        <v>23.014500000000002</v>
      </c>
      <c r="I3" s="10">
        <f>G3*0.25</f>
        <v>38.357500000000002</v>
      </c>
      <c r="J3" s="10">
        <f>G3+(G3*0.15)+(G3*0.25)</f>
        <v>214.80200000000002</v>
      </c>
      <c r="K3" s="10">
        <f t="shared" ref="K3:K34" si="0">J3*1.1</f>
        <v>236.28220000000005</v>
      </c>
      <c r="L3" s="6"/>
      <c r="M3" s="3" t="s">
        <v>121</v>
      </c>
      <c r="N3" s="6" t="s">
        <v>390</v>
      </c>
      <c r="O3" s="7" t="s">
        <v>122</v>
      </c>
    </row>
    <row r="4" spans="1:15" ht="180" x14ac:dyDescent="0.2">
      <c r="A4" s="2" t="s">
        <v>13</v>
      </c>
      <c r="B4" s="3" t="s">
        <v>14</v>
      </c>
      <c r="C4" s="3" t="s">
        <v>157</v>
      </c>
      <c r="D4" s="3" t="s">
        <v>268</v>
      </c>
      <c r="E4" s="3" t="s">
        <v>143</v>
      </c>
      <c r="F4" s="4">
        <v>1</v>
      </c>
      <c r="G4" s="5">
        <v>247.81</v>
      </c>
      <c r="H4" s="11">
        <f>G4*0.15</f>
        <v>37.171500000000002</v>
      </c>
      <c r="I4" s="10">
        <f>G4*0.25</f>
        <v>61.952500000000001</v>
      </c>
      <c r="J4" s="10">
        <f>G4+(G4*0.15)+(G4*0.25)</f>
        <v>346.93399999999997</v>
      </c>
      <c r="K4" s="10">
        <f t="shared" si="0"/>
        <v>381.62740000000002</v>
      </c>
      <c r="L4" s="6"/>
      <c r="M4" s="3" t="s">
        <v>121</v>
      </c>
      <c r="N4" s="6" t="s">
        <v>390</v>
      </c>
      <c r="O4" s="7" t="s">
        <v>123</v>
      </c>
    </row>
    <row r="5" spans="1:15" ht="180" x14ac:dyDescent="0.2">
      <c r="A5" s="2" t="s">
        <v>13</v>
      </c>
      <c r="B5" s="3" t="s">
        <v>14</v>
      </c>
      <c r="C5" s="3" t="s">
        <v>164</v>
      </c>
      <c r="D5" s="3" t="s">
        <v>268</v>
      </c>
      <c r="E5" s="3" t="s">
        <v>143</v>
      </c>
      <c r="F5" s="4">
        <v>6</v>
      </c>
      <c r="G5" s="5">
        <v>258.08999999999997</v>
      </c>
      <c r="H5" s="11">
        <f>G5*0.15</f>
        <v>38.713499999999996</v>
      </c>
      <c r="I5" s="10">
        <f>G5*0.25</f>
        <v>64.522499999999994</v>
      </c>
      <c r="J5" s="10">
        <f>G5+(G5*0.15)+(G5*0.25)</f>
        <v>361.32599999999996</v>
      </c>
      <c r="K5" s="10">
        <f t="shared" si="0"/>
        <v>397.45859999999999</v>
      </c>
      <c r="L5" s="6"/>
      <c r="M5" s="3" t="s">
        <v>15</v>
      </c>
      <c r="N5" s="6" t="s">
        <v>382</v>
      </c>
      <c r="O5" s="7" t="s">
        <v>16</v>
      </c>
    </row>
    <row r="6" spans="1:15" ht="195" x14ac:dyDescent="0.2">
      <c r="A6" s="2" t="s">
        <v>17</v>
      </c>
      <c r="B6" s="3" t="s">
        <v>18</v>
      </c>
      <c r="C6" s="3" t="s">
        <v>209</v>
      </c>
      <c r="D6" s="3" t="s">
        <v>267</v>
      </c>
      <c r="E6" s="3" t="s">
        <v>173</v>
      </c>
      <c r="F6" s="4">
        <v>300</v>
      </c>
      <c r="G6" s="5">
        <v>11232</v>
      </c>
      <c r="H6" s="11">
        <f>G6*0.12</f>
        <v>1347.84</v>
      </c>
      <c r="I6" s="10">
        <f>G6*0.18</f>
        <v>2021.76</v>
      </c>
      <c r="J6" s="10">
        <f>G6+(G6*0.12)+(G6*0.18)</f>
        <v>14601.6</v>
      </c>
      <c r="K6" s="10">
        <f t="shared" si="0"/>
        <v>16061.760000000002</v>
      </c>
      <c r="L6" s="6"/>
      <c r="M6" s="3" t="s">
        <v>19</v>
      </c>
      <c r="N6" s="6" t="s">
        <v>364</v>
      </c>
      <c r="O6" s="7" t="s">
        <v>20</v>
      </c>
    </row>
    <row r="7" spans="1:15" ht="195" x14ac:dyDescent="0.2">
      <c r="A7" s="2" t="s">
        <v>17</v>
      </c>
      <c r="B7" s="3" t="s">
        <v>18</v>
      </c>
      <c r="C7" s="3" t="s">
        <v>210</v>
      </c>
      <c r="D7" s="3" t="s">
        <v>267</v>
      </c>
      <c r="E7" s="3" t="s">
        <v>173</v>
      </c>
      <c r="F7" s="4">
        <v>600</v>
      </c>
      <c r="G7" s="5">
        <v>19388.16</v>
      </c>
      <c r="H7" s="11">
        <f>G7*0.12</f>
        <v>2326.5791999999997</v>
      </c>
      <c r="I7" s="10">
        <f>G7*0.18</f>
        <v>3489.8687999999997</v>
      </c>
      <c r="J7" s="10">
        <f>G7+(G7*0.12)+(G7*0.18)</f>
        <v>25204.608</v>
      </c>
      <c r="K7" s="10">
        <f t="shared" si="0"/>
        <v>27725.068800000001</v>
      </c>
      <c r="L7" s="6"/>
      <c r="M7" s="3" t="s">
        <v>19</v>
      </c>
      <c r="N7" s="6" t="s">
        <v>364</v>
      </c>
      <c r="O7" s="7" t="s">
        <v>21</v>
      </c>
    </row>
    <row r="8" spans="1:15" ht="165" x14ac:dyDescent="0.2">
      <c r="A8" s="2" t="s">
        <v>23</v>
      </c>
      <c r="B8" s="3" t="s">
        <v>23</v>
      </c>
      <c r="C8" s="3" t="s">
        <v>250</v>
      </c>
      <c r="D8" s="3" t="s">
        <v>258</v>
      </c>
      <c r="E8" s="3" t="s">
        <v>196</v>
      </c>
      <c r="F8" s="4">
        <v>30</v>
      </c>
      <c r="G8" s="5">
        <v>20.73</v>
      </c>
      <c r="H8" s="9">
        <f>G8*0.18</f>
        <v>3.7313999999999998</v>
      </c>
      <c r="I8" s="10">
        <f>G8*0.31</f>
        <v>6.4263000000000003</v>
      </c>
      <c r="J8" s="10">
        <f>G8+(G8*0.18)+(G8*0.31)</f>
        <v>30.887700000000002</v>
      </c>
      <c r="K8" s="10">
        <f t="shared" si="0"/>
        <v>33.976470000000006</v>
      </c>
      <c r="L8" s="6"/>
      <c r="M8" s="3" t="s">
        <v>129</v>
      </c>
      <c r="N8" s="6" t="s">
        <v>292</v>
      </c>
      <c r="O8" s="7" t="s">
        <v>131</v>
      </c>
    </row>
    <row r="9" spans="1:15" ht="165" x14ac:dyDescent="0.2">
      <c r="A9" s="2" t="s">
        <v>23</v>
      </c>
      <c r="B9" s="3" t="s">
        <v>23</v>
      </c>
      <c r="C9" s="3" t="s">
        <v>195</v>
      </c>
      <c r="D9" s="3" t="s">
        <v>258</v>
      </c>
      <c r="E9" s="3" t="s">
        <v>196</v>
      </c>
      <c r="F9" s="4">
        <v>30</v>
      </c>
      <c r="G9" s="5">
        <v>20.73</v>
      </c>
      <c r="H9" s="9">
        <f>G9*0.18</f>
        <v>3.7313999999999998</v>
      </c>
      <c r="I9" s="10">
        <f>G9*0.31</f>
        <v>6.4263000000000003</v>
      </c>
      <c r="J9" s="10">
        <f>G9+(G9*0.18)+(G9*0.31)</f>
        <v>30.887700000000002</v>
      </c>
      <c r="K9" s="10">
        <f t="shared" si="0"/>
        <v>33.976470000000006</v>
      </c>
      <c r="L9" s="6"/>
      <c r="M9" s="3" t="s">
        <v>129</v>
      </c>
      <c r="N9" s="6" t="s">
        <v>292</v>
      </c>
      <c r="O9" s="7" t="s">
        <v>130</v>
      </c>
    </row>
    <row r="10" spans="1:15" ht="105" x14ac:dyDescent="0.2">
      <c r="A10" s="2" t="s">
        <v>22</v>
      </c>
      <c r="B10" s="3" t="s">
        <v>139</v>
      </c>
      <c r="C10" s="3" t="s">
        <v>248</v>
      </c>
      <c r="D10" s="3" t="s">
        <v>202</v>
      </c>
      <c r="E10" s="3" t="s">
        <v>156</v>
      </c>
      <c r="F10" s="4">
        <v>1</v>
      </c>
      <c r="G10" s="5">
        <v>24.06</v>
      </c>
      <c r="H10" s="9">
        <f>G10*0.18</f>
        <v>4.3308</v>
      </c>
      <c r="I10" s="10">
        <f>G10*0.31</f>
        <v>7.4585999999999997</v>
      </c>
      <c r="J10" s="10">
        <f>G10+(G10*0.18)+(G10*0.31)</f>
        <v>35.849399999999996</v>
      </c>
      <c r="K10" s="10">
        <f t="shared" si="0"/>
        <v>39.434339999999999</v>
      </c>
      <c r="L10" s="6"/>
      <c r="M10" s="3" t="s">
        <v>24</v>
      </c>
      <c r="N10" s="6" t="s">
        <v>291</v>
      </c>
      <c r="O10" s="7" t="s">
        <v>141</v>
      </c>
    </row>
    <row r="11" spans="1:15" ht="105" x14ac:dyDescent="0.2">
      <c r="A11" s="2" t="s">
        <v>22</v>
      </c>
      <c r="B11" s="3" t="s">
        <v>139</v>
      </c>
      <c r="C11" s="3" t="s">
        <v>247</v>
      </c>
      <c r="D11" s="3" t="s">
        <v>202</v>
      </c>
      <c r="E11" s="3" t="s">
        <v>177</v>
      </c>
      <c r="F11" s="4">
        <v>20</v>
      </c>
      <c r="G11" s="5">
        <v>185.86</v>
      </c>
      <c r="H11" s="11">
        <f>G11*0.15</f>
        <v>27.879000000000001</v>
      </c>
      <c r="I11" s="10">
        <f>G11*0.25</f>
        <v>46.465000000000003</v>
      </c>
      <c r="J11" s="10">
        <f>G11+(G11*0.15)+(G11*0.25)</f>
        <v>260.20400000000001</v>
      </c>
      <c r="K11" s="10">
        <f t="shared" si="0"/>
        <v>286.22440000000006</v>
      </c>
      <c r="L11" s="6"/>
      <c r="M11" s="3" t="s">
        <v>25</v>
      </c>
      <c r="N11" s="6" t="s">
        <v>274</v>
      </c>
      <c r="O11" s="7" t="s">
        <v>140</v>
      </c>
    </row>
    <row r="12" spans="1:15" ht="135" x14ac:dyDescent="0.2">
      <c r="A12" s="2" t="s">
        <v>26</v>
      </c>
      <c r="B12" s="3" t="s">
        <v>26</v>
      </c>
      <c r="C12" s="3" t="s">
        <v>200</v>
      </c>
      <c r="D12" s="3" t="s">
        <v>336</v>
      </c>
      <c r="E12" s="3" t="s">
        <v>163</v>
      </c>
      <c r="F12" s="4">
        <v>1</v>
      </c>
      <c r="G12" s="5">
        <v>103.4</v>
      </c>
      <c r="H12" s="11">
        <f>G12*0.15</f>
        <v>15.51</v>
      </c>
      <c r="I12" s="10">
        <f>G12*0.25</f>
        <v>25.85</v>
      </c>
      <c r="J12" s="10">
        <f>G12+(G12*0.15)+(G12*0.25)</f>
        <v>144.76000000000002</v>
      </c>
      <c r="K12" s="10">
        <f t="shared" si="0"/>
        <v>159.23600000000005</v>
      </c>
      <c r="L12" s="6"/>
      <c r="M12" s="3" t="s">
        <v>27</v>
      </c>
      <c r="N12" s="6" t="s">
        <v>337</v>
      </c>
      <c r="O12" s="7" t="s">
        <v>28</v>
      </c>
    </row>
    <row r="13" spans="1:15" ht="105" x14ac:dyDescent="0.2">
      <c r="A13" s="2" t="s">
        <v>29</v>
      </c>
      <c r="B13" s="3" t="s">
        <v>30</v>
      </c>
      <c r="C13" s="3" t="s">
        <v>253</v>
      </c>
      <c r="D13" s="3" t="s">
        <v>260</v>
      </c>
      <c r="E13" s="3" t="s">
        <v>211</v>
      </c>
      <c r="F13" s="4">
        <v>50</v>
      </c>
      <c r="G13" s="5">
        <v>78.28</v>
      </c>
      <c r="H13" s="11">
        <f>G13*0.15</f>
        <v>11.741999999999999</v>
      </c>
      <c r="I13" s="10">
        <f>G13*0.25</f>
        <v>19.57</v>
      </c>
      <c r="J13" s="10">
        <f>G13+(G13*0.15)+(G13*0.25)</f>
        <v>109.59200000000001</v>
      </c>
      <c r="K13" s="10">
        <f t="shared" si="0"/>
        <v>120.55120000000002</v>
      </c>
      <c r="L13" s="6"/>
      <c r="M13" s="3" t="s">
        <v>31</v>
      </c>
      <c r="N13" s="6" t="s">
        <v>348</v>
      </c>
      <c r="O13" s="7" t="s">
        <v>349</v>
      </c>
    </row>
    <row r="14" spans="1:15" ht="165" x14ac:dyDescent="0.2">
      <c r="A14" s="2" t="s">
        <v>135</v>
      </c>
      <c r="B14" s="3" t="s">
        <v>212</v>
      </c>
      <c r="C14" s="3" t="s">
        <v>262</v>
      </c>
      <c r="D14" s="3" t="s">
        <v>255</v>
      </c>
      <c r="E14" s="3" t="s">
        <v>213</v>
      </c>
      <c r="F14" s="4">
        <v>56</v>
      </c>
      <c r="G14" s="5">
        <v>70000</v>
      </c>
      <c r="H14" s="11">
        <f>G14*0.12</f>
        <v>8400</v>
      </c>
      <c r="I14" s="10">
        <f>G14*0.18</f>
        <v>12600</v>
      </c>
      <c r="J14" s="10">
        <f>G14+(G14*0.12)+(G14*0.18)</f>
        <v>91000</v>
      </c>
      <c r="K14" s="10">
        <f t="shared" si="0"/>
        <v>100100.00000000001</v>
      </c>
      <c r="L14" s="6"/>
      <c r="M14" s="3" t="s">
        <v>214</v>
      </c>
      <c r="N14" s="6" t="s">
        <v>367</v>
      </c>
      <c r="O14" s="7" t="s">
        <v>263</v>
      </c>
    </row>
    <row r="15" spans="1:15" ht="210" x14ac:dyDescent="0.2">
      <c r="A15" s="2" t="s">
        <v>135</v>
      </c>
      <c r="B15" s="3" t="s">
        <v>212</v>
      </c>
      <c r="C15" s="3" t="s">
        <v>215</v>
      </c>
      <c r="D15" s="3" t="s">
        <v>368</v>
      </c>
      <c r="E15" s="3" t="s">
        <v>213</v>
      </c>
      <c r="F15" s="4">
        <v>56</v>
      </c>
      <c r="G15" s="5">
        <v>70000</v>
      </c>
      <c r="H15" s="11">
        <f>G15*0.12</f>
        <v>8400</v>
      </c>
      <c r="I15" s="10">
        <f>G15*0.18</f>
        <v>12600</v>
      </c>
      <c r="J15" s="10">
        <f>G15+(G15*0.12)+(G15*0.18)</f>
        <v>91000</v>
      </c>
      <c r="K15" s="10">
        <f t="shared" si="0"/>
        <v>100100.00000000001</v>
      </c>
      <c r="L15" s="6"/>
      <c r="M15" s="3" t="s">
        <v>214</v>
      </c>
      <c r="N15" s="6" t="s">
        <v>369</v>
      </c>
      <c r="O15" s="7" t="s">
        <v>216</v>
      </c>
    </row>
    <row r="16" spans="1:15" ht="135" x14ac:dyDescent="0.2">
      <c r="A16" s="2" t="s">
        <v>69</v>
      </c>
      <c r="B16" s="3" t="s">
        <v>106</v>
      </c>
      <c r="C16" s="3" t="s">
        <v>199</v>
      </c>
      <c r="D16" s="3" t="s">
        <v>336</v>
      </c>
      <c r="E16" s="3" t="s">
        <v>160</v>
      </c>
      <c r="F16" s="4">
        <v>1</v>
      </c>
      <c r="G16" s="5">
        <v>71.98</v>
      </c>
      <c r="H16" s="11">
        <f>G16*0.15</f>
        <v>10.797000000000001</v>
      </c>
      <c r="I16" s="10">
        <f>G16*0.25</f>
        <v>17.995000000000001</v>
      </c>
      <c r="J16" s="10">
        <f>G16+(G16*0.15)+(G16*0.25)</f>
        <v>100.77200000000001</v>
      </c>
      <c r="K16" s="10">
        <f t="shared" si="0"/>
        <v>110.84920000000001</v>
      </c>
      <c r="L16" s="6"/>
      <c r="M16" s="3" t="s">
        <v>161</v>
      </c>
      <c r="N16" s="6" t="s">
        <v>340</v>
      </c>
      <c r="O16" s="7" t="s">
        <v>107</v>
      </c>
    </row>
    <row r="17" spans="1:15" ht="135" x14ac:dyDescent="0.2">
      <c r="A17" s="2" t="s">
        <v>69</v>
      </c>
      <c r="B17" s="3" t="s">
        <v>106</v>
      </c>
      <c r="C17" s="3" t="s">
        <v>201</v>
      </c>
      <c r="D17" s="3" t="s">
        <v>336</v>
      </c>
      <c r="E17" s="3" t="s">
        <v>160</v>
      </c>
      <c r="F17" s="4">
        <v>1</v>
      </c>
      <c r="G17" s="5">
        <v>164.99</v>
      </c>
      <c r="H17" s="11">
        <f>G17*0.15</f>
        <v>24.7485</v>
      </c>
      <c r="I17" s="10">
        <f>G17*0.25</f>
        <v>41.247500000000002</v>
      </c>
      <c r="J17" s="10">
        <f>G17+(G17*0.15)+(G17*0.25)</f>
        <v>230.98600000000002</v>
      </c>
      <c r="K17" s="10">
        <f t="shared" si="0"/>
        <v>254.08460000000005</v>
      </c>
      <c r="L17" s="6"/>
      <c r="M17" s="3" t="s">
        <v>161</v>
      </c>
      <c r="N17" s="6" t="s">
        <v>340</v>
      </c>
      <c r="O17" s="7" t="s">
        <v>108</v>
      </c>
    </row>
    <row r="18" spans="1:15" ht="90" x14ac:dyDescent="0.2">
      <c r="A18" s="2" t="s">
        <v>136</v>
      </c>
      <c r="B18" s="3" t="s">
        <v>137</v>
      </c>
      <c r="C18" s="3" t="s">
        <v>180</v>
      </c>
      <c r="D18" s="3" t="s">
        <v>269</v>
      </c>
      <c r="E18" s="3" t="s">
        <v>168</v>
      </c>
      <c r="F18" s="4">
        <v>20</v>
      </c>
      <c r="G18" s="5">
        <v>895.9</v>
      </c>
      <c r="H18" s="11">
        <f>G18*0.12</f>
        <v>107.508</v>
      </c>
      <c r="I18" s="10">
        <f>G18*0.18</f>
        <v>161.262</v>
      </c>
      <c r="J18" s="10">
        <f>G18+(G18*0.12)+(G18*0.18)</f>
        <v>1164.67</v>
      </c>
      <c r="K18" s="10">
        <f t="shared" si="0"/>
        <v>1281.1370000000002</v>
      </c>
      <c r="L18" s="6"/>
      <c r="M18" s="3" t="s">
        <v>138</v>
      </c>
      <c r="N18" s="6" t="s">
        <v>379</v>
      </c>
      <c r="O18" s="7" t="s">
        <v>381</v>
      </c>
    </row>
    <row r="19" spans="1:15" ht="90" x14ac:dyDescent="0.2">
      <c r="A19" s="2" t="s">
        <v>136</v>
      </c>
      <c r="B19" s="3" t="s">
        <v>137</v>
      </c>
      <c r="C19" s="3" t="s">
        <v>234</v>
      </c>
      <c r="D19" s="3" t="s">
        <v>269</v>
      </c>
      <c r="E19" s="3" t="s">
        <v>168</v>
      </c>
      <c r="F19" s="4">
        <v>40</v>
      </c>
      <c r="G19" s="5">
        <v>1791.8</v>
      </c>
      <c r="H19" s="11">
        <f>G19*0.12</f>
        <v>215.01599999999999</v>
      </c>
      <c r="I19" s="10">
        <f>G19*0.18</f>
        <v>322.524</v>
      </c>
      <c r="J19" s="10">
        <f>G19+(G19*0.12)+(G19*0.18)</f>
        <v>2329.34</v>
      </c>
      <c r="K19" s="10">
        <f t="shared" si="0"/>
        <v>2562.2740000000003</v>
      </c>
      <c r="L19" s="6"/>
      <c r="M19" s="3" t="s">
        <v>138</v>
      </c>
      <c r="N19" s="6" t="s">
        <v>379</v>
      </c>
      <c r="O19" s="7" t="s">
        <v>380</v>
      </c>
    </row>
    <row r="20" spans="1:15" ht="90" x14ac:dyDescent="0.2">
      <c r="A20" s="2" t="s">
        <v>42</v>
      </c>
      <c r="B20" s="3" t="s">
        <v>38</v>
      </c>
      <c r="C20" s="3" t="s">
        <v>345</v>
      </c>
      <c r="D20" s="3" t="s">
        <v>342</v>
      </c>
      <c r="E20" s="3" t="s">
        <v>159</v>
      </c>
      <c r="F20" s="4">
        <v>1</v>
      </c>
      <c r="G20" s="5">
        <v>156.6</v>
      </c>
      <c r="H20" s="11">
        <f>G20*0.15</f>
        <v>23.49</v>
      </c>
      <c r="I20" s="10">
        <f>G20*0.25</f>
        <v>39.15</v>
      </c>
      <c r="J20" s="10">
        <f>G20+(G20*0.15)+(G20*0.25)</f>
        <v>219.24</v>
      </c>
      <c r="K20" s="10">
        <f t="shared" si="0"/>
        <v>241.16400000000002</v>
      </c>
      <c r="L20" s="6"/>
      <c r="M20" s="3" t="s">
        <v>39</v>
      </c>
      <c r="N20" s="6" t="s">
        <v>346</v>
      </c>
      <c r="O20" s="7" t="s">
        <v>40</v>
      </c>
    </row>
    <row r="21" spans="1:15" ht="90" x14ac:dyDescent="0.2">
      <c r="A21" s="2" t="s">
        <v>42</v>
      </c>
      <c r="B21" s="3" t="s">
        <v>38</v>
      </c>
      <c r="C21" s="3" t="s">
        <v>347</v>
      </c>
      <c r="D21" s="3" t="s">
        <v>342</v>
      </c>
      <c r="E21" s="3" t="s">
        <v>159</v>
      </c>
      <c r="F21" s="4">
        <v>1</v>
      </c>
      <c r="G21" s="5">
        <v>230.86</v>
      </c>
      <c r="H21" s="11">
        <f>G21*0.15</f>
        <v>34.628999999999998</v>
      </c>
      <c r="I21" s="10">
        <f>G21*0.25</f>
        <v>57.715000000000003</v>
      </c>
      <c r="J21" s="10">
        <f>G21+(G21*0.15)+(G21*0.25)</f>
        <v>323.20400000000006</v>
      </c>
      <c r="K21" s="10">
        <f t="shared" si="0"/>
        <v>355.52440000000013</v>
      </c>
      <c r="L21" s="6"/>
      <c r="M21" s="3" t="s">
        <v>39</v>
      </c>
      <c r="N21" s="6" t="s">
        <v>346</v>
      </c>
      <c r="O21" s="7" t="s">
        <v>41</v>
      </c>
    </row>
    <row r="22" spans="1:15" ht="90" x14ac:dyDescent="0.2">
      <c r="A22" s="2" t="s">
        <v>70</v>
      </c>
      <c r="B22" s="3" t="s">
        <v>71</v>
      </c>
      <c r="C22" s="3" t="s">
        <v>332</v>
      </c>
      <c r="D22" s="3" t="s">
        <v>322</v>
      </c>
      <c r="E22" s="3"/>
      <c r="F22" s="4">
        <v>2</v>
      </c>
      <c r="G22" s="5">
        <v>804.99</v>
      </c>
      <c r="H22" s="11">
        <f t="shared" ref="H22:H28" si="1">G22*0.12</f>
        <v>96.598799999999997</v>
      </c>
      <c r="I22" s="10">
        <f t="shared" ref="I22:I28" si="2">G22*0.18</f>
        <v>144.8982</v>
      </c>
      <c r="J22" s="10">
        <f t="shared" ref="J22:J28" si="3">G22+(G22*0.12)+(G22*0.18)</f>
        <v>1046.4870000000001</v>
      </c>
      <c r="K22" s="10">
        <f t="shared" si="0"/>
        <v>1151.1357000000003</v>
      </c>
      <c r="L22" s="6"/>
      <c r="M22" s="3" t="s">
        <v>72</v>
      </c>
      <c r="N22" s="6" t="s">
        <v>333</v>
      </c>
      <c r="O22" s="7" t="s">
        <v>75</v>
      </c>
    </row>
    <row r="23" spans="1:15" ht="90" x14ac:dyDescent="0.2">
      <c r="A23" s="2" t="s">
        <v>70</v>
      </c>
      <c r="B23" s="3" t="s">
        <v>71</v>
      </c>
      <c r="C23" s="3" t="s">
        <v>326</v>
      </c>
      <c r="D23" s="3" t="s">
        <v>322</v>
      </c>
      <c r="E23" s="3"/>
      <c r="F23" s="4">
        <v>2</v>
      </c>
      <c r="G23" s="5">
        <v>805</v>
      </c>
      <c r="H23" s="11">
        <f t="shared" si="1"/>
        <v>96.6</v>
      </c>
      <c r="I23" s="10">
        <f t="shared" si="2"/>
        <v>144.9</v>
      </c>
      <c r="J23" s="10">
        <f t="shared" si="3"/>
        <v>1046.5</v>
      </c>
      <c r="K23" s="10">
        <f t="shared" si="0"/>
        <v>1151.1500000000001</v>
      </c>
      <c r="L23" s="6"/>
      <c r="M23" s="3" t="s">
        <v>72</v>
      </c>
      <c r="N23" s="6" t="s">
        <v>327</v>
      </c>
      <c r="O23" s="7" t="s">
        <v>78</v>
      </c>
    </row>
    <row r="24" spans="1:15" ht="90" x14ac:dyDescent="0.2">
      <c r="A24" s="2" t="s">
        <v>70</v>
      </c>
      <c r="B24" s="3" t="s">
        <v>71</v>
      </c>
      <c r="C24" s="3" t="s">
        <v>324</v>
      </c>
      <c r="D24" s="3" t="s">
        <v>322</v>
      </c>
      <c r="E24" s="3"/>
      <c r="F24" s="4">
        <v>4</v>
      </c>
      <c r="G24" s="5">
        <v>1829.69</v>
      </c>
      <c r="H24" s="11">
        <f t="shared" si="1"/>
        <v>219.56280000000001</v>
      </c>
      <c r="I24" s="10">
        <f t="shared" si="2"/>
        <v>329.3442</v>
      </c>
      <c r="J24" s="10">
        <f t="shared" si="3"/>
        <v>2378.5970000000002</v>
      </c>
      <c r="K24" s="10">
        <f t="shared" si="0"/>
        <v>2616.4567000000006</v>
      </c>
      <c r="L24" s="6"/>
      <c r="M24" s="3" t="s">
        <v>72</v>
      </c>
      <c r="N24" s="6" t="s">
        <v>325</v>
      </c>
      <c r="O24" s="7" t="s">
        <v>77</v>
      </c>
    </row>
    <row r="25" spans="1:15" ht="90" x14ac:dyDescent="0.2">
      <c r="A25" s="2" t="s">
        <v>70</v>
      </c>
      <c r="B25" s="3" t="s">
        <v>71</v>
      </c>
      <c r="C25" s="3" t="s">
        <v>330</v>
      </c>
      <c r="D25" s="3" t="s">
        <v>322</v>
      </c>
      <c r="E25" s="3"/>
      <c r="F25" s="4">
        <v>4</v>
      </c>
      <c r="G25" s="5">
        <v>1829.69</v>
      </c>
      <c r="H25" s="11">
        <f t="shared" si="1"/>
        <v>219.56280000000001</v>
      </c>
      <c r="I25" s="10">
        <f t="shared" si="2"/>
        <v>329.3442</v>
      </c>
      <c r="J25" s="10">
        <f t="shared" si="3"/>
        <v>2378.5970000000002</v>
      </c>
      <c r="K25" s="10">
        <f t="shared" si="0"/>
        <v>2616.4567000000006</v>
      </c>
      <c r="L25" s="6"/>
      <c r="M25" s="3" t="s">
        <v>72</v>
      </c>
      <c r="N25" s="6" t="s">
        <v>331</v>
      </c>
      <c r="O25" s="7" t="s">
        <v>74</v>
      </c>
    </row>
    <row r="26" spans="1:15" ht="90" x14ac:dyDescent="0.2">
      <c r="A26" s="2" t="s">
        <v>70</v>
      </c>
      <c r="B26" s="3" t="s">
        <v>71</v>
      </c>
      <c r="C26" s="3" t="s">
        <v>334</v>
      </c>
      <c r="D26" s="3" t="s">
        <v>322</v>
      </c>
      <c r="E26" s="3"/>
      <c r="F26" s="4">
        <v>5</v>
      </c>
      <c r="G26" s="5">
        <v>1957.29</v>
      </c>
      <c r="H26" s="11">
        <f t="shared" si="1"/>
        <v>234.87479999999999</v>
      </c>
      <c r="I26" s="10">
        <f t="shared" si="2"/>
        <v>352.31219999999996</v>
      </c>
      <c r="J26" s="10">
        <f t="shared" si="3"/>
        <v>2544.4769999999999</v>
      </c>
      <c r="K26" s="10">
        <f t="shared" si="0"/>
        <v>2798.9247</v>
      </c>
      <c r="L26" s="6"/>
      <c r="M26" s="3" t="s">
        <v>72</v>
      </c>
      <c r="N26" s="6" t="s">
        <v>335</v>
      </c>
      <c r="O26" s="7" t="s">
        <v>79</v>
      </c>
    </row>
    <row r="27" spans="1:15" ht="90" x14ac:dyDescent="0.2">
      <c r="A27" s="2" t="s">
        <v>70</v>
      </c>
      <c r="B27" s="3" t="s">
        <v>71</v>
      </c>
      <c r="C27" s="3" t="s">
        <v>328</v>
      </c>
      <c r="D27" s="3" t="s">
        <v>322</v>
      </c>
      <c r="E27" s="3"/>
      <c r="F27" s="4">
        <v>5</v>
      </c>
      <c r="G27" s="5">
        <v>1962.77</v>
      </c>
      <c r="H27" s="11">
        <f t="shared" si="1"/>
        <v>235.5324</v>
      </c>
      <c r="I27" s="10">
        <f t="shared" si="2"/>
        <v>353.29859999999996</v>
      </c>
      <c r="J27" s="10">
        <f t="shared" si="3"/>
        <v>2551.6010000000001</v>
      </c>
      <c r="K27" s="10">
        <f t="shared" si="0"/>
        <v>2806.7611000000002</v>
      </c>
      <c r="L27" s="6"/>
      <c r="M27" s="3" t="s">
        <v>72</v>
      </c>
      <c r="N27" s="6" t="s">
        <v>329</v>
      </c>
      <c r="O27" s="7" t="s">
        <v>73</v>
      </c>
    </row>
    <row r="28" spans="1:15" ht="90" x14ac:dyDescent="0.2">
      <c r="A28" s="2" t="s">
        <v>70</v>
      </c>
      <c r="B28" s="3" t="s">
        <v>71</v>
      </c>
      <c r="C28" s="3" t="s">
        <v>321</v>
      </c>
      <c r="D28" s="3" t="s">
        <v>322</v>
      </c>
      <c r="E28" s="3"/>
      <c r="F28" s="4">
        <v>5</v>
      </c>
      <c r="G28" s="5">
        <v>1962.82</v>
      </c>
      <c r="H28" s="11">
        <f t="shared" si="1"/>
        <v>235.5384</v>
      </c>
      <c r="I28" s="10">
        <f t="shared" si="2"/>
        <v>353.30759999999998</v>
      </c>
      <c r="J28" s="10">
        <f t="shared" si="3"/>
        <v>2551.6660000000002</v>
      </c>
      <c r="K28" s="10">
        <f t="shared" si="0"/>
        <v>2806.8326000000002</v>
      </c>
      <c r="L28" s="6"/>
      <c r="M28" s="3" t="s">
        <v>72</v>
      </c>
      <c r="N28" s="6" t="s">
        <v>323</v>
      </c>
      <c r="O28" s="7" t="s">
        <v>76</v>
      </c>
    </row>
    <row r="29" spans="1:15" ht="90" x14ac:dyDescent="0.2">
      <c r="A29" s="2" t="s">
        <v>32</v>
      </c>
      <c r="B29" s="3" t="s">
        <v>33</v>
      </c>
      <c r="C29" s="3" t="s">
        <v>341</v>
      </c>
      <c r="D29" s="3" t="s">
        <v>342</v>
      </c>
      <c r="E29" s="3" t="s">
        <v>194</v>
      </c>
      <c r="F29" s="4">
        <v>1</v>
      </c>
      <c r="G29" s="5">
        <v>64.8</v>
      </c>
      <c r="H29" s="11">
        <f>G29*0.15</f>
        <v>9.7199999999999989</v>
      </c>
      <c r="I29" s="10">
        <f>G29*0.25</f>
        <v>16.2</v>
      </c>
      <c r="J29" s="10">
        <f>G29+(G29*0.15)+(G29*0.25)</f>
        <v>90.72</v>
      </c>
      <c r="K29" s="10">
        <f t="shared" si="0"/>
        <v>99.792000000000002</v>
      </c>
      <c r="L29" s="6"/>
      <c r="M29" s="3" t="s">
        <v>34</v>
      </c>
      <c r="N29" s="6" t="s">
        <v>343</v>
      </c>
      <c r="O29" s="7" t="s">
        <v>36</v>
      </c>
    </row>
    <row r="30" spans="1:15" ht="90" x14ac:dyDescent="0.2">
      <c r="A30" s="2" t="s">
        <v>32</v>
      </c>
      <c r="B30" s="3" t="s">
        <v>33</v>
      </c>
      <c r="C30" s="3" t="s">
        <v>344</v>
      </c>
      <c r="D30" s="3" t="s">
        <v>342</v>
      </c>
      <c r="E30" s="3" t="s">
        <v>194</v>
      </c>
      <c r="F30" s="4">
        <v>1</v>
      </c>
      <c r="G30" s="5">
        <v>86.4</v>
      </c>
      <c r="H30" s="11">
        <f>G30*0.15</f>
        <v>12.96</v>
      </c>
      <c r="I30" s="10">
        <f>G30*0.25</f>
        <v>21.6</v>
      </c>
      <c r="J30" s="10">
        <f>G30+(G30*0.15)+(G30*0.25)</f>
        <v>120.96000000000001</v>
      </c>
      <c r="K30" s="10">
        <f t="shared" si="0"/>
        <v>133.05600000000001</v>
      </c>
      <c r="L30" s="6"/>
      <c r="M30" s="3" t="s">
        <v>34</v>
      </c>
      <c r="N30" s="6" t="s">
        <v>343</v>
      </c>
      <c r="O30" s="7" t="s">
        <v>35</v>
      </c>
    </row>
    <row r="31" spans="1:15" ht="120" x14ac:dyDescent="0.2">
      <c r="A31" s="2" t="s">
        <v>93</v>
      </c>
      <c r="B31" s="3" t="s">
        <v>94</v>
      </c>
      <c r="C31" s="3" t="s">
        <v>397</v>
      </c>
      <c r="D31" s="3" t="s">
        <v>256</v>
      </c>
      <c r="E31" s="3" t="s">
        <v>184</v>
      </c>
      <c r="F31" s="4">
        <v>50</v>
      </c>
      <c r="G31" s="5">
        <v>461.37</v>
      </c>
      <c r="H31" s="11">
        <f>G31*0.15</f>
        <v>69.205500000000001</v>
      </c>
      <c r="I31" s="10">
        <f>G31*0.25</f>
        <v>115.3425</v>
      </c>
      <c r="J31" s="10">
        <f>G31+(G31*0.15)+(G31*0.25)</f>
        <v>645.91800000000001</v>
      </c>
      <c r="K31" s="10">
        <f t="shared" si="0"/>
        <v>710.50980000000004</v>
      </c>
      <c r="L31" s="6"/>
      <c r="M31" s="3" t="s">
        <v>95</v>
      </c>
      <c r="N31" s="6" t="s">
        <v>398</v>
      </c>
      <c r="O31" s="7" t="s">
        <v>96</v>
      </c>
    </row>
    <row r="32" spans="1:15" ht="165" x14ac:dyDescent="0.2">
      <c r="A32" s="2" t="s">
        <v>37</v>
      </c>
      <c r="B32" s="3" t="s">
        <v>306</v>
      </c>
      <c r="C32" s="3" t="s">
        <v>192</v>
      </c>
      <c r="D32" s="3" t="s">
        <v>266</v>
      </c>
      <c r="E32" s="3" t="s">
        <v>181</v>
      </c>
      <c r="F32" s="4">
        <v>1</v>
      </c>
      <c r="G32" s="5">
        <v>8850</v>
      </c>
      <c r="H32" s="11">
        <f>G32*0.12</f>
        <v>1062</v>
      </c>
      <c r="I32" s="10">
        <f>G32*0.18</f>
        <v>1593</v>
      </c>
      <c r="J32" s="10">
        <f>G32+(G32*0.12)+(G32*0.18)</f>
        <v>11505</v>
      </c>
      <c r="K32" s="10">
        <f t="shared" si="0"/>
        <v>12655.500000000002</v>
      </c>
      <c r="L32" s="6"/>
      <c r="M32" s="3" t="s">
        <v>307</v>
      </c>
      <c r="N32" s="6" t="s">
        <v>308</v>
      </c>
      <c r="O32" s="7" t="s">
        <v>309</v>
      </c>
    </row>
    <row r="33" spans="1:15" ht="195" x14ac:dyDescent="0.2">
      <c r="A33" s="2" t="s">
        <v>203</v>
      </c>
      <c r="B33" s="3" t="s">
        <v>204</v>
      </c>
      <c r="C33" s="3" t="s">
        <v>243</v>
      </c>
      <c r="D33" s="3" t="s">
        <v>254</v>
      </c>
      <c r="E33" s="3" t="s">
        <v>205</v>
      </c>
      <c r="F33" s="4">
        <v>2</v>
      </c>
      <c r="G33" s="5">
        <v>998.2</v>
      </c>
      <c r="H33" s="11">
        <f>G33*0.12</f>
        <v>119.78400000000001</v>
      </c>
      <c r="I33" s="10">
        <f>G33*0.18</f>
        <v>179.67599999999999</v>
      </c>
      <c r="J33" s="10">
        <f>G33+(G33*0.12)+(G33*0.18)</f>
        <v>1297.6600000000001</v>
      </c>
      <c r="K33" s="10">
        <f t="shared" si="0"/>
        <v>1427.4260000000002</v>
      </c>
      <c r="L33" s="6"/>
      <c r="M33" s="3" t="s">
        <v>206</v>
      </c>
      <c r="N33" s="6" t="s">
        <v>289</v>
      </c>
      <c r="O33" s="7" t="s">
        <v>244</v>
      </c>
    </row>
    <row r="34" spans="1:15" ht="120" x14ac:dyDescent="0.2">
      <c r="A34" s="2" t="s">
        <v>43</v>
      </c>
      <c r="B34" s="3" t="s">
        <v>43</v>
      </c>
      <c r="C34" s="3" t="s">
        <v>370</v>
      </c>
      <c r="D34" s="3" t="s">
        <v>371</v>
      </c>
      <c r="E34" s="3" t="s">
        <v>154</v>
      </c>
      <c r="F34" s="4">
        <v>10</v>
      </c>
      <c r="G34" s="5">
        <v>141.43</v>
      </c>
      <c r="H34" s="11">
        <f>G34*0.15</f>
        <v>21.214500000000001</v>
      </c>
      <c r="I34" s="10">
        <f>G34*0.25</f>
        <v>35.357500000000002</v>
      </c>
      <c r="J34" s="10">
        <f>G34+(G34*0.15)+(G34*0.25)</f>
        <v>198.00200000000001</v>
      </c>
      <c r="K34" s="10">
        <f t="shared" si="0"/>
        <v>217.80220000000003</v>
      </c>
      <c r="L34" s="6"/>
      <c r="M34" s="3" t="s">
        <v>104</v>
      </c>
      <c r="N34" s="6" t="s">
        <v>372</v>
      </c>
      <c r="O34" s="7" t="s">
        <v>373</v>
      </c>
    </row>
    <row r="35" spans="1:15" ht="90" x14ac:dyDescent="0.2">
      <c r="A35" s="2" t="s">
        <v>43</v>
      </c>
      <c r="B35" s="3" t="s">
        <v>43</v>
      </c>
      <c r="C35" s="3" t="s">
        <v>374</v>
      </c>
      <c r="D35" s="3" t="s">
        <v>371</v>
      </c>
      <c r="E35" s="3" t="s">
        <v>154</v>
      </c>
      <c r="F35" s="4">
        <v>10</v>
      </c>
      <c r="G35" s="5">
        <v>141.43</v>
      </c>
      <c r="H35" s="11">
        <f>G35*0.15</f>
        <v>21.214500000000001</v>
      </c>
      <c r="I35" s="10">
        <f>G35*0.25</f>
        <v>35.357500000000002</v>
      </c>
      <c r="J35" s="10">
        <f>G35+(G35*0.15)+(G35*0.25)</f>
        <v>198.00200000000001</v>
      </c>
      <c r="K35" s="10">
        <f t="shared" ref="K35:K66" si="4">J35*1.1</f>
        <v>217.80220000000003</v>
      </c>
      <c r="L35" s="6"/>
      <c r="M35" s="3" t="s">
        <v>104</v>
      </c>
      <c r="N35" s="6" t="s">
        <v>372</v>
      </c>
      <c r="O35" s="7" t="s">
        <v>105</v>
      </c>
    </row>
    <row r="36" spans="1:15" ht="90" x14ac:dyDescent="0.2">
      <c r="A36" s="2" t="s">
        <v>43</v>
      </c>
      <c r="B36" s="3" t="s">
        <v>43</v>
      </c>
      <c r="C36" s="3" t="s">
        <v>374</v>
      </c>
      <c r="D36" s="3" t="s">
        <v>371</v>
      </c>
      <c r="E36" s="3" t="s">
        <v>154</v>
      </c>
      <c r="F36" s="4">
        <v>10</v>
      </c>
      <c r="G36" s="5">
        <v>141.43</v>
      </c>
      <c r="H36" s="11">
        <f>G36*0.15</f>
        <v>21.214500000000001</v>
      </c>
      <c r="I36" s="10">
        <f>G36*0.25</f>
        <v>35.357500000000002</v>
      </c>
      <c r="J36" s="10">
        <f>G36+(G36*0.15)+(G36*0.25)</f>
        <v>198.00200000000001</v>
      </c>
      <c r="K36" s="10">
        <f t="shared" si="4"/>
        <v>217.80220000000003</v>
      </c>
      <c r="L36" s="6"/>
      <c r="M36" s="3" t="s">
        <v>104</v>
      </c>
      <c r="N36" s="6" t="s">
        <v>372</v>
      </c>
      <c r="O36" s="7" t="s">
        <v>375</v>
      </c>
    </row>
    <row r="37" spans="1:15" ht="180" x14ac:dyDescent="0.2">
      <c r="A37" s="2" t="s">
        <v>241</v>
      </c>
      <c r="B37" s="3" t="s">
        <v>249</v>
      </c>
      <c r="C37" s="3" t="s">
        <v>357</v>
      </c>
      <c r="D37" s="3" t="s">
        <v>358</v>
      </c>
      <c r="E37" s="3" t="s">
        <v>242</v>
      </c>
      <c r="F37" s="4">
        <v>10</v>
      </c>
      <c r="G37" s="5">
        <v>322.5</v>
      </c>
      <c r="H37" s="11">
        <f>G37*0.15</f>
        <v>48.375</v>
      </c>
      <c r="I37" s="10">
        <f>G37*0.25</f>
        <v>80.625</v>
      </c>
      <c r="J37" s="10">
        <f>G37+(G37*0.15)+(G37*0.25)</f>
        <v>451.5</v>
      </c>
      <c r="K37" s="10">
        <f t="shared" si="4"/>
        <v>496.65000000000003</v>
      </c>
      <c r="L37" s="6"/>
      <c r="M37" s="3" t="s">
        <v>252</v>
      </c>
      <c r="N37" s="6" t="s">
        <v>359</v>
      </c>
      <c r="O37" s="7" t="s">
        <v>360</v>
      </c>
    </row>
    <row r="38" spans="1:15" ht="180" x14ac:dyDescent="0.2">
      <c r="A38" s="2" t="s">
        <v>241</v>
      </c>
      <c r="B38" s="3" t="s">
        <v>249</v>
      </c>
      <c r="C38" s="3" t="s">
        <v>361</v>
      </c>
      <c r="D38" s="3" t="s">
        <v>358</v>
      </c>
      <c r="E38" s="3" t="s">
        <v>242</v>
      </c>
      <c r="F38" s="4">
        <v>30</v>
      </c>
      <c r="G38" s="5">
        <v>967.5</v>
      </c>
      <c r="H38" s="11">
        <f>G38*0.12</f>
        <v>116.1</v>
      </c>
      <c r="I38" s="10">
        <f>G38*0.18</f>
        <v>174.15</v>
      </c>
      <c r="J38" s="10">
        <f>G38+(G38*0.12)+(G38*0.18)</f>
        <v>1257.75</v>
      </c>
      <c r="K38" s="10">
        <f t="shared" si="4"/>
        <v>1383.5250000000001</v>
      </c>
      <c r="L38" s="6"/>
      <c r="M38" s="3" t="s">
        <v>252</v>
      </c>
      <c r="N38" s="6" t="s">
        <v>359</v>
      </c>
      <c r="O38" s="7" t="s">
        <v>362</v>
      </c>
    </row>
    <row r="39" spans="1:15" ht="90" x14ac:dyDescent="0.2">
      <c r="A39" s="2" t="s">
        <v>44</v>
      </c>
      <c r="B39" s="3" t="s">
        <v>44</v>
      </c>
      <c r="C39" s="3" t="s">
        <v>174</v>
      </c>
      <c r="D39" s="3" t="s">
        <v>270</v>
      </c>
      <c r="E39" s="3" t="s">
        <v>145</v>
      </c>
      <c r="F39" s="4">
        <v>40</v>
      </c>
      <c r="G39" s="5">
        <v>15.02</v>
      </c>
      <c r="H39" s="9">
        <f>G39*0.18</f>
        <v>2.7035999999999998</v>
      </c>
      <c r="I39" s="10">
        <f>G39*0.31</f>
        <v>4.6562000000000001</v>
      </c>
      <c r="J39" s="10">
        <f>G39+(G39*0.18)+(G39*0.31)</f>
        <v>22.379799999999996</v>
      </c>
      <c r="K39" s="10">
        <f t="shared" si="4"/>
        <v>24.617779999999996</v>
      </c>
      <c r="L39" s="6"/>
      <c r="M39" s="3" t="s">
        <v>45</v>
      </c>
      <c r="N39" s="6" t="s">
        <v>271</v>
      </c>
      <c r="O39" s="7" t="s">
        <v>273</v>
      </c>
    </row>
    <row r="40" spans="1:15" ht="90" x14ac:dyDescent="0.2">
      <c r="A40" s="2" t="s">
        <v>44</v>
      </c>
      <c r="B40" s="3" t="s">
        <v>44</v>
      </c>
      <c r="C40" s="3" t="s">
        <v>188</v>
      </c>
      <c r="D40" s="3" t="s">
        <v>270</v>
      </c>
      <c r="E40" s="3" t="s">
        <v>145</v>
      </c>
      <c r="F40" s="4">
        <v>40</v>
      </c>
      <c r="G40" s="5">
        <v>50.16</v>
      </c>
      <c r="H40" s="11">
        <f>G40*0.15</f>
        <v>7.5239999999999991</v>
      </c>
      <c r="I40" s="10">
        <f>G40*0.25</f>
        <v>12.54</v>
      </c>
      <c r="J40" s="10">
        <f>G40+(G40*0.15)+(G40*0.25)</f>
        <v>70.22399999999999</v>
      </c>
      <c r="K40" s="10">
        <f t="shared" si="4"/>
        <v>77.246399999999994</v>
      </c>
      <c r="L40" s="6"/>
      <c r="M40" s="3" t="s">
        <v>45</v>
      </c>
      <c r="N40" s="6" t="s">
        <v>271</v>
      </c>
      <c r="O40" s="7" t="s">
        <v>272</v>
      </c>
    </row>
    <row r="41" spans="1:15" ht="180" x14ac:dyDescent="0.2">
      <c r="A41" s="2" t="s">
        <v>49</v>
      </c>
      <c r="B41" s="3" t="s">
        <v>50</v>
      </c>
      <c r="C41" s="3" t="s">
        <v>175</v>
      </c>
      <c r="D41" s="3" t="s">
        <v>268</v>
      </c>
      <c r="E41" s="3" t="s">
        <v>167</v>
      </c>
      <c r="F41" s="4">
        <v>7</v>
      </c>
      <c r="G41" s="5">
        <v>32.22</v>
      </c>
      <c r="H41" s="9">
        <f>G41*0.18</f>
        <v>5.7995999999999999</v>
      </c>
      <c r="I41" s="10">
        <f>G41*0.31</f>
        <v>9.9881999999999991</v>
      </c>
      <c r="J41" s="10">
        <f>G41+(G41*0.18)+(G41*0.31)</f>
        <v>48.007799999999996</v>
      </c>
      <c r="K41" s="10">
        <f t="shared" si="4"/>
        <v>52.808579999999999</v>
      </c>
      <c r="L41" s="6"/>
      <c r="M41" s="3" t="s">
        <v>53</v>
      </c>
      <c r="N41" s="6" t="s">
        <v>391</v>
      </c>
      <c r="O41" s="7" t="s">
        <v>56</v>
      </c>
    </row>
    <row r="42" spans="1:15" ht="180" x14ac:dyDescent="0.2">
      <c r="A42" s="2" t="s">
        <v>49</v>
      </c>
      <c r="B42" s="3" t="s">
        <v>50</v>
      </c>
      <c r="C42" s="3" t="s">
        <v>176</v>
      </c>
      <c r="D42" s="3" t="s">
        <v>268</v>
      </c>
      <c r="E42" s="3" t="s">
        <v>167</v>
      </c>
      <c r="F42" s="4">
        <v>10</v>
      </c>
      <c r="G42" s="5">
        <v>48.6</v>
      </c>
      <c r="H42" s="9">
        <f>G42*0.18</f>
        <v>8.7479999999999993</v>
      </c>
      <c r="I42" s="10">
        <f>G42*0.31</f>
        <v>15.066000000000001</v>
      </c>
      <c r="J42" s="10">
        <f>G42+(G42*0.18)+(G42*0.31)</f>
        <v>72.414000000000001</v>
      </c>
      <c r="K42" s="10">
        <f t="shared" si="4"/>
        <v>79.655400000000014</v>
      </c>
      <c r="L42" s="6"/>
      <c r="M42" s="3" t="s">
        <v>53</v>
      </c>
      <c r="N42" s="6" t="s">
        <v>391</v>
      </c>
      <c r="O42" s="7" t="s">
        <v>54</v>
      </c>
    </row>
    <row r="43" spans="1:15" ht="180" x14ac:dyDescent="0.2">
      <c r="A43" s="2" t="s">
        <v>49</v>
      </c>
      <c r="B43" s="3" t="s">
        <v>50</v>
      </c>
      <c r="C43" s="3" t="s">
        <v>198</v>
      </c>
      <c r="D43" s="3" t="s">
        <v>268</v>
      </c>
      <c r="E43" s="3" t="s">
        <v>167</v>
      </c>
      <c r="F43" s="4">
        <v>1</v>
      </c>
      <c r="G43" s="5">
        <v>70.2</v>
      </c>
      <c r="H43" s="11">
        <f>G43*0.15</f>
        <v>10.53</v>
      </c>
      <c r="I43" s="10">
        <f>G43*0.25</f>
        <v>17.55</v>
      </c>
      <c r="J43" s="10">
        <f>G43+(G43*0.15)+(G43*0.25)</f>
        <v>98.28</v>
      </c>
      <c r="K43" s="10">
        <f t="shared" si="4"/>
        <v>108.108</v>
      </c>
      <c r="L43" s="6"/>
      <c r="M43" s="3" t="s">
        <v>51</v>
      </c>
      <c r="N43" s="6" t="s">
        <v>388</v>
      </c>
      <c r="O43" s="7" t="s">
        <v>52</v>
      </c>
    </row>
    <row r="44" spans="1:15" ht="180" x14ac:dyDescent="0.2">
      <c r="A44" s="2" t="s">
        <v>49</v>
      </c>
      <c r="B44" s="3" t="s">
        <v>50</v>
      </c>
      <c r="C44" s="3" t="s">
        <v>166</v>
      </c>
      <c r="D44" s="3" t="s">
        <v>268</v>
      </c>
      <c r="E44" s="3" t="s">
        <v>167</v>
      </c>
      <c r="F44" s="4">
        <v>30</v>
      </c>
      <c r="G44" s="5">
        <v>104.09</v>
      </c>
      <c r="H44" s="11">
        <f>G44*0.15</f>
        <v>15.6135</v>
      </c>
      <c r="I44" s="10">
        <f>G44*0.25</f>
        <v>26.022500000000001</v>
      </c>
      <c r="J44" s="10">
        <f>G44+(G44*0.15)+(G44*0.25)</f>
        <v>145.726</v>
      </c>
      <c r="K44" s="10">
        <f t="shared" si="4"/>
        <v>160.29860000000002</v>
      </c>
      <c r="L44" s="6"/>
      <c r="M44" s="3" t="s">
        <v>53</v>
      </c>
      <c r="N44" s="6" t="s">
        <v>391</v>
      </c>
      <c r="O44" s="7" t="s">
        <v>55</v>
      </c>
    </row>
    <row r="45" spans="1:15" ht="135" x14ac:dyDescent="0.2">
      <c r="A45" s="2" t="s">
        <v>48</v>
      </c>
      <c r="B45" s="3" t="s">
        <v>48</v>
      </c>
      <c r="C45" s="3" t="s">
        <v>172</v>
      </c>
      <c r="D45" s="3" t="s">
        <v>259</v>
      </c>
      <c r="E45" s="3" t="s">
        <v>144</v>
      </c>
      <c r="F45" s="4">
        <v>1</v>
      </c>
      <c r="G45" s="5">
        <v>378.5</v>
      </c>
      <c r="H45" s="11">
        <f>G45*0.15</f>
        <v>56.774999999999999</v>
      </c>
      <c r="I45" s="10">
        <f>G45*0.25</f>
        <v>94.625</v>
      </c>
      <c r="J45" s="10">
        <f>G45+(G45*0.15)+(G45*0.25)</f>
        <v>529.9</v>
      </c>
      <c r="K45" s="10">
        <f t="shared" si="4"/>
        <v>582.89</v>
      </c>
      <c r="L45" s="6"/>
      <c r="M45" s="3" t="s">
        <v>231</v>
      </c>
      <c r="N45" s="6" t="s">
        <v>287</v>
      </c>
      <c r="O45" s="7" t="s">
        <v>233</v>
      </c>
    </row>
    <row r="46" spans="1:15" ht="135" x14ac:dyDescent="0.2">
      <c r="A46" s="2" t="s">
        <v>48</v>
      </c>
      <c r="B46" s="3" t="s">
        <v>48</v>
      </c>
      <c r="C46" s="3" t="s">
        <v>230</v>
      </c>
      <c r="D46" s="3" t="s">
        <v>259</v>
      </c>
      <c r="E46" s="3" t="s">
        <v>144</v>
      </c>
      <c r="F46" s="4">
        <v>1</v>
      </c>
      <c r="G46" s="5">
        <v>726.9</v>
      </c>
      <c r="H46" s="11">
        <f t="shared" ref="H46:H53" si="5">G46*0.12</f>
        <v>87.227999999999994</v>
      </c>
      <c r="I46" s="10">
        <f t="shared" ref="I46:I53" si="6">G46*0.18</f>
        <v>130.84199999999998</v>
      </c>
      <c r="J46" s="10">
        <f t="shared" ref="J46:J53" si="7">G46+(G46*0.12)+(G46*0.18)</f>
        <v>944.96999999999991</v>
      </c>
      <c r="K46" s="10">
        <f t="shared" si="4"/>
        <v>1039.4670000000001</v>
      </c>
      <c r="L46" s="6"/>
      <c r="M46" s="3" t="s">
        <v>231</v>
      </c>
      <c r="N46" s="6" t="s">
        <v>287</v>
      </c>
      <c r="O46" s="7" t="s">
        <v>232</v>
      </c>
    </row>
    <row r="47" spans="1:15" ht="165" x14ac:dyDescent="0.2">
      <c r="A47" s="2" t="s">
        <v>97</v>
      </c>
      <c r="B47" s="3" t="s">
        <v>98</v>
      </c>
      <c r="C47" s="3" t="s">
        <v>251</v>
      </c>
      <c r="D47" s="3" t="s">
        <v>311</v>
      </c>
      <c r="E47" s="3" t="s">
        <v>179</v>
      </c>
      <c r="F47" s="4">
        <v>10</v>
      </c>
      <c r="G47" s="5">
        <v>689.62</v>
      </c>
      <c r="H47" s="11">
        <f t="shared" si="5"/>
        <v>82.754400000000004</v>
      </c>
      <c r="I47" s="10">
        <f t="shared" si="6"/>
        <v>124.13159999999999</v>
      </c>
      <c r="J47" s="10">
        <f t="shared" si="7"/>
        <v>896.50600000000009</v>
      </c>
      <c r="K47" s="10">
        <f t="shared" si="4"/>
        <v>986.15660000000014</v>
      </c>
      <c r="L47" s="6"/>
      <c r="M47" s="3" t="s">
        <v>99</v>
      </c>
      <c r="N47" s="6" t="s">
        <v>312</v>
      </c>
      <c r="O47" s="7" t="s">
        <v>314</v>
      </c>
    </row>
    <row r="48" spans="1:15" ht="150" x14ac:dyDescent="0.2">
      <c r="A48" s="2" t="s">
        <v>97</v>
      </c>
      <c r="B48" s="3" t="s">
        <v>98</v>
      </c>
      <c r="C48" s="3" t="s">
        <v>251</v>
      </c>
      <c r="D48" s="3" t="s">
        <v>315</v>
      </c>
      <c r="E48" s="3" t="s">
        <v>179</v>
      </c>
      <c r="F48" s="4">
        <v>10</v>
      </c>
      <c r="G48" s="5">
        <v>689.62</v>
      </c>
      <c r="H48" s="11">
        <f t="shared" si="5"/>
        <v>82.754400000000004</v>
      </c>
      <c r="I48" s="10">
        <f t="shared" si="6"/>
        <v>124.13159999999999</v>
      </c>
      <c r="J48" s="10">
        <f t="shared" si="7"/>
        <v>896.50600000000009</v>
      </c>
      <c r="K48" s="10">
        <f t="shared" si="4"/>
        <v>986.15660000000014</v>
      </c>
      <c r="L48" s="6"/>
      <c r="M48" s="3" t="s">
        <v>99</v>
      </c>
      <c r="N48" s="6" t="s">
        <v>312</v>
      </c>
      <c r="O48" s="7" t="s">
        <v>316</v>
      </c>
    </row>
    <row r="49" spans="1:15" ht="195" x14ac:dyDescent="0.2">
      <c r="A49" s="2" t="s">
        <v>97</v>
      </c>
      <c r="B49" s="3" t="s">
        <v>98</v>
      </c>
      <c r="C49" s="3" t="s">
        <v>251</v>
      </c>
      <c r="D49" s="3" t="s">
        <v>318</v>
      </c>
      <c r="E49" s="3" t="s">
        <v>179</v>
      </c>
      <c r="F49" s="4">
        <v>10</v>
      </c>
      <c r="G49" s="5">
        <v>689.62</v>
      </c>
      <c r="H49" s="11">
        <f t="shared" si="5"/>
        <v>82.754400000000004</v>
      </c>
      <c r="I49" s="10">
        <f t="shared" si="6"/>
        <v>124.13159999999999</v>
      </c>
      <c r="J49" s="10">
        <f t="shared" si="7"/>
        <v>896.50600000000009</v>
      </c>
      <c r="K49" s="10">
        <f t="shared" si="4"/>
        <v>986.15660000000014</v>
      </c>
      <c r="L49" s="6"/>
      <c r="M49" s="3" t="s">
        <v>99</v>
      </c>
      <c r="N49" s="6" t="s">
        <v>312</v>
      </c>
      <c r="O49" s="7" t="s">
        <v>319</v>
      </c>
    </row>
    <row r="50" spans="1:15" ht="165" x14ac:dyDescent="0.2">
      <c r="A50" s="2" t="s">
        <v>97</v>
      </c>
      <c r="B50" s="3" t="s">
        <v>98</v>
      </c>
      <c r="C50" s="3" t="s">
        <v>310</v>
      </c>
      <c r="D50" s="3" t="s">
        <v>311</v>
      </c>
      <c r="E50" s="3" t="s">
        <v>179</v>
      </c>
      <c r="F50" s="4">
        <v>20</v>
      </c>
      <c r="G50" s="5">
        <v>727.92</v>
      </c>
      <c r="H50" s="11">
        <f t="shared" si="5"/>
        <v>87.350399999999993</v>
      </c>
      <c r="I50" s="10">
        <f t="shared" si="6"/>
        <v>131.0256</v>
      </c>
      <c r="J50" s="10">
        <f t="shared" si="7"/>
        <v>946.29600000000005</v>
      </c>
      <c r="K50" s="10">
        <f t="shared" si="4"/>
        <v>1040.9256</v>
      </c>
      <c r="L50" s="6"/>
      <c r="M50" s="3" t="s">
        <v>99</v>
      </c>
      <c r="N50" s="6" t="s">
        <v>312</v>
      </c>
      <c r="O50" s="7" t="s">
        <v>313</v>
      </c>
    </row>
    <row r="51" spans="1:15" ht="150" x14ac:dyDescent="0.2">
      <c r="A51" s="2" t="s">
        <v>97</v>
      </c>
      <c r="B51" s="3" t="s">
        <v>98</v>
      </c>
      <c r="C51" s="3" t="s">
        <v>310</v>
      </c>
      <c r="D51" s="3" t="s">
        <v>315</v>
      </c>
      <c r="E51" s="3" t="s">
        <v>179</v>
      </c>
      <c r="F51" s="4">
        <v>20</v>
      </c>
      <c r="G51" s="5">
        <v>727.92</v>
      </c>
      <c r="H51" s="11">
        <f t="shared" si="5"/>
        <v>87.350399999999993</v>
      </c>
      <c r="I51" s="10">
        <f t="shared" si="6"/>
        <v>131.0256</v>
      </c>
      <c r="J51" s="10">
        <f t="shared" si="7"/>
        <v>946.29600000000005</v>
      </c>
      <c r="K51" s="10">
        <f t="shared" si="4"/>
        <v>1040.9256</v>
      </c>
      <c r="L51" s="6"/>
      <c r="M51" s="3" t="s">
        <v>99</v>
      </c>
      <c r="N51" s="6" t="s">
        <v>312</v>
      </c>
      <c r="O51" s="7" t="s">
        <v>317</v>
      </c>
    </row>
    <row r="52" spans="1:15" ht="195" x14ac:dyDescent="0.2">
      <c r="A52" s="2" t="s">
        <v>97</v>
      </c>
      <c r="B52" s="3" t="s">
        <v>98</v>
      </c>
      <c r="C52" s="3" t="s">
        <v>310</v>
      </c>
      <c r="D52" s="3" t="s">
        <v>318</v>
      </c>
      <c r="E52" s="3" t="s">
        <v>179</v>
      </c>
      <c r="F52" s="4">
        <v>20</v>
      </c>
      <c r="G52" s="5">
        <v>727.92</v>
      </c>
      <c r="H52" s="11">
        <f t="shared" si="5"/>
        <v>87.350399999999993</v>
      </c>
      <c r="I52" s="10">
        <f t="shared" si="6"/>
        <v>131.0256</v>
      </c>
      <c r="J52" s="10">
        <f t="shared" si="7"/>
        <v>946.29600000000005</v>
      </c>
      <c r="K52" s="10">
        <f t="shared" si="4"/>
        <v>1040.9256</v>
      </c>
      <c r="L52" s="6"/>
      <c r="M52" s="3" t="s">
        <v>99</v>
      </c>
      <c r="N52" s="6" t="s">
        <v>312</v>
      </c>
      <c r="O52" s="7" t="s">
        <v>320</v>
      </c>
    </row>
    <row r="53" spans="1:15" ht="120" x14ac:dyDescent="0.2">
      <c r="A53" s="2" t="s">
        <v>97</v>
      </c>
      <c r="B53" s="3" t="s">
        <v>100</v>
      </c>
      <c r="C53" s="3" t="s">
        <v>220</v>
      </c>
      <c r="D53" s="3" t="s">
        <v>261</v>
      </c>
      <c r="E53" s="3" t="s">
        <v>179</v>
      </c>
      <c r="F53" s="4">
        <v>50</v>
      </c>
      <c r="G53" s="5">
        <v>1096.83</v>
      </c>
      <c r="H53" s="11">
        <f t="shared" si="5"/>
        <v>131.61959999999999</v>
      </c>
      <c r="I53" s="10">
        <f t="shared" si="6"/>
        <v>197.42939999999999</v>
      </c>
      <c r="J53" s="10">
        <f t="shared" si="7"/>
        <v>1425.8789999999999</v>
      </c>
      <c r="K53" s="10">
        <f t="shared" si="4"/>
        <v>1568.4669000000001</v>
      </c>
      <c r="L53" s="6"/>
      <c r="M53" s="3" t="s">
        <v>101</v>
      </c>
      <c r="N53" s="6" t="s">
        <v>275</v>
      </c>
      <c r="O53" s="7" t="s">
        <v>103</v>
      </c>
    </row>
    <row r="54" spans="1:15" ht="180" x14ac:dyDescent="0.2">
      <c r="A54" s="2" t="s">
        <v>87</v>
      </c>
      <c r="B54" s="3" t="s">
        <v>109</v>
      </c>
      <c r="C54" s="3" t="s">
        <v>226</v>
      </c>
      <c r="D54" s="3" t="s">
        <v>268</v>
      </c>
      <c r="E54" s="3" t="s">
        <v>155</v>
      </c>
      <c r="F54" s="4">
        <v>3</v>
      </c>
      <c r="G54" s="5">
        <v>30.83</v>
      </c>
      <c r="H54" s="9">
        <f>G54*0.18</f>
        <v>5.5493999999999994</v>
      </c>
      <c r="I54" s="10">
        <f>G54*0.31</f>
        <v>9.5572999999999997</v>
      </c>
      <c r="J54" s="10">
        <f>G54+(G54*0.18)+(G54*0.31)</f>
        <v>45.936699999999995</v>
      </c>
      <c r="K54" s="10">
        <f t="shared" si="4"/>
        <v>50.530369999999998</v>
      </c>
      <c r="L54" s="6"/>
      <c r="M54" s="3" t="s">
        <v>110</v>
      </c>
      <c r="N54" s="6" t="s">
        <v>389</v>
      </c>
      <c r="O54" s="7" t="s">
        <v>115</v>
      </c>
    </row>
    <row r="55" spans="1:15" ht="180" x14ac:dyDescent="0.2">
      <c r="A55" s="2" t="s">
        <v>87</v>
      </c>
      <c r="B55" s="3" t="s">
        <v>109</v>
      </c>
      <c r="C55" s="3" t="s">
        <v>225</v>
      </c>
      <c r="D55" s="3" t="s">
        <v>268</v>
      </c>
      <c r="E55" s="3" t="s">
        <v>155</v>
      </c>
      <c r="F55" s="4">
        <v>3</v>
      </c>
      <c r="G55" s="5">
        <v>30.83</v>
      </c>
      <c r="H55" s="9">
        <f>G55*0.18</f>
        <v>5.5493999999999994</v>
      </c>
      <c r="I55" s="10">
        <f>G55*0.31</f>
        <v>9.5572999999999997</v>
      </c>
      <c r="J55" s="10">
        <f>G55+(G55*0.18)+(G55*0.31)</f>
        <v>45.936699999999995</v>
      </c>
      <c r="K55" s="10">
        <f t="shared" si="4"/>
        <v>50.530369999999998</v>
      </c>
      <c r="L55" s="6"/>
      <c r="M55" s="3" t="s">
        <v>110</v>
      </c>
      <c r="N55" s="6" t="s">
        <v>389</v>
      </c>
      <c r="O55" s="7" t="s">
        <v>111</v>
      </c>
    </row>
    <row r="56" spans="1:15" ht="180" x14ac:dyDescent="0.2">
      <c r="A56" s="2" t="s">
        <v>87</v>
      </c>
      <c r="B56" s="3" t="s">
        <v>109</v>
      </c>
      <c r="C56" s="3" t="s">
        <v>224</v>
      </c>
      <c r="D56" s="3" t="s">
        <v>268</v>
      </c>
      <c r="E56" s="3" t="s">
        <v>155</v>
      </c>
      <c r="F56" s="4">
        <v>3</v>
      </c>
      <c r="G56" s="5">
        <v>30.83</v>
      </c>
      <c r="H56" s="9">
        <f>G56*0.18</f>
        <v>5.5493999999999994</v>
      </c>
      <c r="I56" s="10">
        <f>G56*0.31</f>
        <v>9.5572999999999997</v>
      </c>
      <c r="J56" s="10">
        <f>G56+(G56*0.18)+(G56*0.31)</f>
        <v>45.936699999999995</v>
      </c>
      <c r="K56" s="10">
        <f t="shared" si="4"/>
        <v>50.530369999999998</v>
      </c>
      <c r="L56" s="6"/>
      <c r="M56" s="3" t="s">
        <v>110</v>
      </c>
      <c r="N56" s="6" t="s">
        <v>389</v>
      </c>
      <c r="O56" s="7" t="s">
        <v>113</v>
      </c>
    </row>
    <row r="57" spans="1:15" ht="180" x14ac:dyDescent="0.2">
      <c r="A57" s="2" t="s">
        <v>87</v>
      </c>
      <c r="B57" s="3" t="s">
        <v>109</v>
      </c>
      <c r="C57" s="3" t="s">
        <v>222</v>
      </c>
      <c r="D57" s="3" t="s">
        <v>268</v>
      </c>
      <c r="E57" s="3" t="s">
        <v>155</v>
      </c>
      <c r="F57" s="4">
        <v>10</v>
      </c>
      <c r="G57" s="5">
        <v>111.68</v>
      </c>
      <c r="H57" s="11">
        <f>G57*0.15</f>
        <v>16.751999999999999</v>
      </c>
      <c r="I57" s="10">
        <f>G57*0.25</f>
        <v>27.92</v>
      </c>
      <c r="J57" s="10">
        <f>G57+(G57*0.15)+(G57*0.25)</f>
        <v>156.35200000000003</v>
      </c>
      <c r="K57" s="10">
        <f t="shared" si="4"/>
        <v>171.98720000000006</v>
      </c>
      <c r="L57" s="6"/>
      <c r="M57" s="3" t="s">
        <v>110</v>
      </c>
      <c r="N57" s="6" t="s">
        <v>390</v>
      </c>
      <c r="O57" s="7" t="s">
        <v>114</v>
      </c>
    </row>
    <row r="58" spans="1:15" ht="180" x14ac:dyDescent="0.2">
      <c r="A58" s="2" t="s">
        <v>87</v>
      </c>
      <c r="B58" s="3" t="s">
        <v>109</v>
      </c>
      <c r="C58" s="3" t="s">
        <v>223</v>
      </c>
      <c r="D58" s="3" t="s">
        <v>268</v>
      </c>
      <c r="E58" s="3" t="s">
        <v>155</v>
      </c>
      <c r="F58" s="4">
        <v>10</v>
      </c>
      <c r="G58" s="5">
        <v>111.78</v>
      </c>
      <c r="H58" s="11">
        <f>G58*0.15</f>
        <v>16.766999999999999</v>
      </c>
      <c r="I58" s="10">
        <f>G58*0.25</f>
        <v>27.945</v>
      </c>
      <c r="J58" s="10">
        <f>G58+(G58*0.15)+(G58*0.25)</f>
        <v>156.49199999999999</v>
      </c>
      <c r="K58" s="10">
        <f t="shared" si="4"/>
        <v>172.1412</v>
      </c>
      <c r="L58" s="6"/>
      <c r="M58" s="3" t="s">
        <v>110</v>
      </c>
      <c r="N58" s="6" t="s">
        <v>390</v>
      </c>
      <c r="O58" s="7" t="s">
        <v>116</v>
      </c>
    </row>
    <row r="59" spans="1:15" ht="180" x14ac:dyDescent="0.2">
      <c r="A59" s="2" t="s">
        <v>87</v>
      </c>
      <c r="B59" s="3" t="s">
        <v>109</v>
      </c>
      <c r="C59" s="3" t="s">
        <v>221</v>
      </c>
      <c r="D59" s="3" t="s">
        <v>268</v>
      </c>
      <c r="E59" s="3" t="s">
        <v>155</v>
      </c>
      <c r="F59" s="4">
        <v>10</v>
      </c>
      <c r="G59" s="5">
        <v>111.9</v>
      </c>
      <c r="H59" s="11">
        <f>G59*0.15</f>
        <v>16.785</v>
      </c>
      <c r="I59" s="10">
        <f>G59*0.25</f>
        <v>27.975000000000001</v>
      </c>
      <c r="J59" s="10">
        <f>G59+(G59*0.15)+(G59*0.25)</f>
        <v>156.66</v>
      </c>
      <c r="K59" s="10">
        <f t="shared" si="4"/>
        <v>172.32600000000002</v>
      </c>
      <c r="L59" s="6"/>
      <c r="M59" s="3" t="s">
        <v>110</v>
      </c>
      <c r="N59" s="6" t="s">
        <v>390</v>
      </c>
      <c r="O59" s="7" t="s">
        <v>112</v>
      </c>
    </row>
    <row r="60" spans="1:15" ht="180" x14ac:dyDescent="0.2">
      <c r="A60" s="2" t="s">
        <v>87</v>
      </c>
      <c r="B60" s="3" t="s">
        <v>109</v>
      </c>
      <c r="C60" s="3" t="s">
        <v>227</v>
      </c>
      <c r="D60" s="3" t="s">
        <v>268</v>
      </c>
      <c r="E60" s="3" t="s">
        <v>155</v>
      </c>
      <c r="F60" s="4">
        <v>30</v>
      </c>
      <c r="G60" s="5">
        <v>270</v>
      </c>
      <c r="H60" s="11">
        <f>G60*0.15</f>
        <v>40.5</v>
      </c>
      <c r="I60" s="10">
        <f>G60*0.25</f>
        <v>67.5</v>
      </c>
      <c r="J60" s="10">
        <f>G60+(G60*0.15)+(G60*0.25)</f>
        <v>378</v>
      </c>
      <c r="K60" s="10">
        <f t="shared" si="4"/>
        <v>415.8</v>
      </c>
      <c r="L60" s="6"/>
      <c r="M60" s="3" t="s">
        <v>110</v>
      </c>
      <c r="N60" s="6" t="s">
        <v>389</v>
      </c>
      <c r="O60" s="7" t="s">
        <v>117</v>
      </c>
    </row>
    <row r="61" spans="1:15" ht="180" x14ac:dyDescent="0.2">
      <c r="A61" s="2" t="s">
        <v>57</v>
      </c>
      <c r="B61" s="3" t="s">
        <v>58</v>
      </c>
      <c r="C61" s="3" t="s">
        <v>165</v>
      </c>
      <c r="D61" s="3" t="s">
        <v>268</v>
      </c>
      <c r="E61" s="3" t="s">
        <v>153</v>
      </c>
      <c r="F61" s="4">
        <v>40</v>
      </c>
      <c r="G61" s="5">
        <v>40.07</v>
      </c>
      <c r="H61" s="9">
        <f>G61*0.18</f>
        <v>7.2126000000000001</v>
      </c>
      <c r="I61" s="10">
        <f>G61*0.31</f>
        <v>12.4217</v>
      </c>
      <c r="J61" s="10">
        <f>G61+(G61*0.18)+(G61*0.31)</f>
        <v>59.704300000000003</v>
      </c>
      <c r="K61" s="10">
        <f t="shared" si="4"/>
        <v>65.674730000000011</v>
      </c>
      <c r="L61" s="6"/>
      <c r="M61" s="3" t="s">
        <v>59</v>
      </c>
      <c r="N61" s="6" t="s">
        <v>385</v>
      </c>
      <c r="O61" s="7" t="s">
        <v>60</v>
      </c>
    </row>
    <row r="62" spans="1:15" ht="90" x14ac:dyDescent="0.2">
      <c r="A62" s="2" t="s">
        <v>61</v>
      </c>
      <c r="B62" s="3" t="s">
        <v>62</v>
      </c>
      <c r="C62" s="3" t="s">
        <v>395</v>
      </c>
      <c r="D62" s="3" t="s">
        <v>257</v>
      </c>
      <c r="E62" s="3"/>
      <c r="F62" s="4">
        <v>10</v>
      </c>
      <c r="G62" s="5">
        <v>28.81</v>
      </c>
      <c r="H62" s="9">
        <f>G62*0.18</f>
        <v>5.1857999999999995</v>
      </c>
      <c r="I62" s="10">
        <f>G62*0.31</f>
        <v>8.9310999999999989</v>
      </c>
      <c r="J62" s="10">
        <f>G62+(G62*0.18)+(G62*0.31)</f>
        <v>42.926899999999996</v>
      </c>
      <c r="K62" s="10">
        <f t="shared" si="4"/>
        <v>47.219589999999997</v>
      </c>
      <c r="L62" s="6"/>
      <c r="M62" s="3" t="s">
        <v>63</v>
      </c>
      <c r="N62" s="6" t="s">
        <v>396</v>
      </c>
      <c r="O62" s="7" t="s">
        <v>64</v>
      </c>
    </row>
    <row r="63" spans="1:15" ht="105" x14ac:dyDescent="0.2">
      <c r="A63" s="2" t="s">
        <v>65</v>
      </c>
      <c r="B63" s="3" t="s">
        <v>65</v>
      </c>
      <c r="C63" s="3" t="s">
        <v>276</v>
      </c>
      <c r="D63" s="3" t="s">
        <v>197</v>
      </c>
      <c r="E63" s="3" t="s">
        <v>169</v>
      </c>
      <c r="F63" s="4">
        <v>30</v>
      </c>
      <c r="G63" s="5">
        <v>984.14</v>
      </c>
      <c r="H63" s="11">
        <f>G63*0.12</f>
        <v>118.09679999999999</v>
      </c>
      <c r="I63" s="10">
        <f>G63*0.18</f>
        <v>177.14519999999999</v>
      </c>
      <c r="J63" s="10">
        <f>G63+(G63*0.12)+(G63*0.18)</f>
        <v>1279.3819999999998</v>
      </c>
      <c r="K63" s="10">
        <f t="shared" si="4"/>
        <v>1407.3201999999999</v>
      </c>
      <c r="L63" s="6"/>
      <c r="M63" s="3" t="s">
        <v>277</v>
      </c>
      <c r="N63" s="6" t="s">
        <v>278</v>
      </c>
      <c r="O63" s="7" t="s">
        <v>279</v>
      </c>
    </row>
    <row r="64" spans="1:15" ht="105" x14ac:dyDescent="0.2">
      <c r="A64" s="2" t="s">
        <v>65</v>
      </c>
      <c r="B64" s="3" t="s">
        <v>65</v>
      </c>
      <c r="C64" s="3" t="s">
        <v>280</v>
      </c>
      <c r="D64" s="3" t="s">
        <v>197</v>
      </c>
      <c r="E64" s="3" t="s">
        <v>169</v>
      </c>
      <c r="F64" s="4">
        <v>30</v>
      </c>
      <c r="G64" s="5">
        <v>1476.21</v>
      </c>
      <c r="H64" s="11">
        <f>G64*0.12</f>
        <v>177.14519999999999</v>
      </c>
      <c r="I64" s="10">
        <f>G64*0.18</f>
        <v>265.71780000000001</v>
      </c>
      <c r="J64" s="10">
        <f>G64+(G64*0.12)+(G64*0.18)</f>
        <v>1919.0729999999999</v>
      </c>
      <c r="K64" s="10">
        <f t="shared" si="4"/>
        <v>2110.9803000000002</v>
      </c>
      <c r="L64" s="6"/>
      <c r="M64" s="3" t="s">
        <v>277</v>
      </c>
      <c r="N64" s="6" t="s">
        <v>278</v>
      </c>
      <c r="O64" s="7" t="s">
        <v>281</v>
      </c>
    </row>
    <row r="65" spans="1:15" ht="105" x14ac:dyDescent="0.2">
      <c r="A65" s="2" t="s">
        <v>65</v>
      </c>
      <c r="B65" s="3" t="s">
        <v>65</v>
      </c>
      <c r="C65" s="3" t="s">
        <v>183</v>
      </c>
      <c r="D65" s="3" t="s">
        <v>197</v>
      </c>
      <c r="E65" s="3" t="s">
        <v>169</v>
      </c>
      <c r="F65" s="4">
        <v>30</v>
      </c>
      <c r="G65" s="5">
        <v>2460.35</v>
      </c>
      <c r="H65" s="11">
        <f>G65*0.12</f>
        <v>295.24199999999996</v>
      </c>
      <c r="I65" s="10">
        <f>G65*0.18</f>
        <v>442.86299999999994</v>
      </c>
      <c r="J65" s="10">
        <f>G65+(G65*0.12)+(G65*0.18)</f>
        <v>3198.4549999999995</v>
      </c>
      <c r="K65" s="10">
        <f t="shared" si="4"/>
        <v>3518.3004999999998</v>
      </c>
      <c r="L65" s="6"/>
      <c r="M65" s="3" t="s">
        <v>277</v>
      </c>
      <c r="N65" s="6" t="s">
        <v>278</v>
      </c>
      <c r="O65" s="7" t="s">
        <v>286</v>
      </c>
    </row>
    <row r="66" spans="1:15" ht="105" x14ac:dyDescent="0.2">
      <c r="A66" s="2" t="s">
        <v>65</v>
      </c>
      <c r="B66" s="3" t="s">
        <v>65</v>
      </c>
      <c r="C66" s="3" t="s">
        <v>284</v>
      </c>
      <c r="D66" s="3" t="s">
        <v>197</v>
      </c>
      <c r="E66" s="3" t="s">
        <v>169</v>
      </c>
      <c r="F66" s="4">
        <v>60</v>
      </c>
      <c r="G66" s="5">
        <v>4920.71</v>
      </c>
      <c r="H66" s="11">
        <f>G66*0.12</f>
        <v>590.48519999999996</v>
      </c>
      <c r="I66" s="10">
        <f>G66*0.18</f>
        <v>885.7278</v>
      </c>
      <c r="J66" s="10">
        <f>G66+(G66*0.12)+(G66*0.18)</f>
        <v>6396.9229999999998</v>
      </c>
      <c r="K66" s="10">
        <f t="shared" si="4"/>
        <v>7036.6153000000004</v>
      </c>
      <c r="L66" s="6"/>
      <c r="M66" s="3" t="s">
        <v>277</v>
      </c>
      <c r="N66" s="6" t="s">
        <v>278</v>
      </c>
      <c r="O66" s="7" t="s">
        <v>285</v>
      </c>
    </row>
    <row r="67" spans="1:15" ht="105" x14ac:dyDescent="0.2">
      <c r="A67" s="2" t="s">
        <v>65</v>
      </c>
      <c r="B67" s="3" t="s">
        <v>65</v>
      </c>
      <c r="C67" s="3" t="s">
        <v>282</v>
      </c>
      <c r="D67" s="3" t="s">
        <v>197</v>
      </c>
      <c r="E67" s="3" t="s">
        <v>169</v>
      </c>
      <c r="F67" s="4">
        <v>90</v>
      </c>
      <c r="G67" s="5">
        <v>7381.06</v>
      </c>
      <c r="H67" s="11">
        <f>G67*0.12</f>
        <v>885.72720000000004</v>
      </c>
      <c r="I67" s="10">
        <f>G67*0.18</f>
        <v>1328.5907999999999</v>
      </c>
      <c r="J67" s="10">
        <f>G67+(G67*0.12)+(G67*0.18)</f>
        <v>9595.3780000000006</v>
      </c>
      <c r="K67" s="10">
        <f t="shared" ref="K67:K89" si="8">J67*1.1</f>
        <v>10554.915800000001</v>
      </c>
      <c r="L67" s="6"/>
      <c r="M67" s="3" t="s">
        <v>277</v>
      </c>
      <c r="N67" s="6" t="s">
        <v>278</v>
      </c>
      <c r="O67" s="7" t="s">
        <v>283</v>
      </c>
    </row>
    <row r="68" spans="1:15" ht="105" x14ac:dyDescent="0.2">
      <c r="A68" s="2" t="s">
        <v>66</v>
      </c>
      <c r="B68" s="3" t="s">
        <v>66</v>
      </c>
      <c r="C68" s="3" t="s">
        <v>353</v>
      </c>
      <c r="D68" s="3" t="s">
        <v>260</v>
      </c>
      <c r="E68" s="3" t="s">
        <v>146</v>
      </c>
      <c r="F68" s="4">
        <v>10</v>
      </c>
      <c r="G68" s="5">
        <v>2.2799999999999998</v>
      </c>
      <c r="H68" s="9">
        <f>G68*0.18</f>
        <v>0.41039999999999993</v>
      </c>
      <c r="I68" s="10">
        <f>G68*0.31</f>
        <v>0.70679999999999998</v>
      </c>
      <c r="J68" s="10">
        <f>G68+(G68*0.18)+(G68*0.31)</f>
        <v>3.3971999999999998</v>
      </c>
      <c r="K68" s="10">
        <f t="shared" si="8"/>
        <v>3.73692</v>
      </c>
      <c r="L68" s="6"/>
      <c r="M68" s="3" t="s">
        <v>102</v>
      </c>
      <c r="N68" s="6" t="s">
        <v>351</v>
      </c>
      <c r="O68" s="7" t="s">
        <v>354</v>
      </c>
    </row>
    <row r="69" spans="1:15" ht="105" x14ac:dyDescent="0.2">
      <c r="A69" s="2" t="s">
        <v>66</v>
      </c>
      <c r="B69" s="3" t="s">
        <v>66</v>
      </c>
      <c r="C69" s="3" t="s">
        <v>350</v>
      </c>
      <c r="D69" s="3" t="s">
        <v>260</v>
      </c>
      <c r="E69" s="3" t="s">
        <v>146</v>
      </c>
      <c r="F69" s="4">
        <v>10</v>
      </c>
      <c r="G69" s="5">
        <v>3.69</v>
      </c>
      <c r="H69" s="9">
        <f>G69*0.18</f>
        <v>0.66420000000000001</v>
      </c>
      <c r="I69" s="10">
        <f>G69*0.31</f>
        <v>1.1438999999999999</v>
      </c>
      <c r="J69" s="10">
        <f>G69+(G69*0.18)+(G69*0.31)</f>
        <v>5.4980999999999991</v>
      </c>
      <c r="K69" s="10">
        <f t="shared" si="8"/>
        <v>6.0479099999999999</v>
      </c>
      <c r="L69" s="6"/>
      <c r="M69" s="3" t="s">
        <v>102</v>
      </c>
      <c r="N69" s="6" t="s">
        <v>351</v>
      </c>
      <c r="O69" s="7" t="s">
        <v>352</v>
      </c>
    </row>
    <row r="70" spans="1:15" ht="165" x14ac:dyDescent="0.2">
      <c r="A70" s="2" t="s">
        <v>67</v>
      </c>
      <c r="B70" s="3" t="s">
        <v>68</v>
      </c>
      <c r="C70" s="3" t="s">
        <v>208</v>
      </c>
      <c r="D70" s="3" t="s">
        <v>235</v>
      </c>
      <c r="E70" s="3" t="s">
        <v>193</v>
      </c>
      <c r="F70" s="4">
        <v>10</v>
      </c>
      <c r="G70" s="5">
        <v>57.27</v>
      </c>
      <c r="H70" s="11">
        <f>G70*0.15</f>
        <v>8.5905000000000005</v>
      </c>
      <c r="I70" s="10">
        <f>G70*0.25</f>
        <v>14.317500000000001</v>
      </c>
      <c r="J70" s="10">
        <f>G70+(G70*0.15)+(G70*0.25)</f>
        <v>80.177999999999997</v>
      </c>
      <c r="K70" s="10">
        <f t="shared" si="8"/>
        <v>88.195800000000006</v>
      </c>
      <c r="L70" s="6"/>
      <c r="M70" s="3" t="s">
        <v>124</v>
      </c>
      <c r="N70" s="6" t="s">
        <v>288</v>
      </c>
      <c r="O70" s="7" t="s">
        <v>125</v>
      </c>
    </row>
    <row r="71" spans="1:15" ht="135" x14ac:dyDescent="0.2">
      <c r="A71" s="2" t="s">
        <v>69</v>
      </c>
      <c r="B71" s="3" t="s">
        <v>80</v>
      </c>
      <c r="C71" s="3" t="s">
        <v>339</v>
      </c>
      <c r="D71" s="3" t="s">
        <v>336</v>
      </c>
      <c r="E71" s="3" t="s">
        <v>162</v>
      </c>
      <c r="F71" s="4">
        <v>1</v>
      </c>
      <c r="G71" s="5">
        <v>84.25</v>
      </c>
      <c r="H71" s="11">
        <f>G71*0.15</f>
        <v>12.637499999999999</v>
      </c>
      <c r="I71" s="10">
        <f>G71*0.25</f>
        <v>21.0625</v>
      </c>
      <c r="J71" s="10">
        <f>G71+(G71*0.15)+(G71*0.25)</f>
        <v>117.95</v>
      </c>
      <c r="K71" s="10">
        <f t="shared" si="8"/>
        <v>129.745</v>
      </c>
      <c r="L71" s="6"/>
      <c r="M71" s="3" t="s">
        <v>81</v>
      </c>
      <c r="N71" s="6" t="s">
        <v>337</v>
      </c>
      <c r="O71" s="7" t="s">
        <v>82</v>
      </c>
    </row>
    <row r="72" spans="1:15" ht="135" x14ac:dyDescent="0.2">
      <c r="A72" s="2" t="s">
        <v>69</v>
      </c>
      <c r="B72" s="3" t="s">
        <v>80</v>
      </c>
      <c r="C72" s="3" t="s">
        <v>338</v>
      </c>
      <c r="D72" s="3" t="s">
        <v>336</v>
      </c>
      <c r="E72" s="3" t="s">
        <v>162</v>
      </c>
      <c r="F72" s="4">
        <v>1</v>
      </c>
      <c r="G72" s="5">
        <v>216.23</v>
      </c>
      <c r="H72" s="11">
        <f>G72*0.15</f>
        <v>32.4345</v>
      </c>
      <c r="I72" s="10">
        <f>G72*0.25</f>
        <v>54.057499999999997</v>
      </c>
      <c r="J72" s="10">
        <f>G72+(G72*0.15)+(G72*0.25)</f>
        <v>302.72199999999998</v>
      </c>
      <c r="K72" s="10">
        <f t="shared" si="8"/>
        <v>332.99419999999998</v>
      </c>
      <c r="L72" s="6"/>
      <c r="M72" s="3" t="s">
        <v>81</v>
      </c>
      <c r="N72" s="6" t="s">
        <v>337</v>
      </c>
      <c r="O72" s="7" t="s">
        <v>83</v>
      </c>
    </row>
    <row r="73" spans="1:15" ht="180" x14ac:dyDescent="0.2">
      <c r="A73" s="2" t="s">
        <v>46</v>
      </c>
      <c r="B73" s="3" t="s">
        <v>47</v>
      </c>
      <c r="C73" s="3" t="s">
        <v>392</v>
      </c>
      <c r="D73" s="3" t="s">
        <v>268</v>
      </c>
      <c r="E73" s="3" t="s">
        <v>147</v>
      </c>
      <c r="F73" s="4">
        <v>1</v>
      </c>
      <c r="G73" s="5">
        <v>64.319999999999993</v>
      </c>
      <c r="H73" s="11">
        <f>G73*0.15</f>
        <v>9.6479999999999979</v>
      </c>
      <c r="I73" s="10">
        <f>G73*0.25</f>
        <v>16.079999999999998</v>
      </c>
      <c r="J73" s="10">
        <f>G73+(G73*0.15)+(G73*0.25)</f>
        <v>90.047999999999988</v>
      </c>
      <c r="K73" s="10">
        <f t="shared" si="8"/>
        <v>99.052799999999991</v>
      </c>
      <c r="L73" s="6"/>
      <c r="M73" s="3" t="s">
        <v>126</v>
      </c>
      <c r="N73" s="6" t="s">
        <v>393</v>
      </c>
      <c r="O73" s="7" t="s">
        <v>127</v>
      </c>
    </row>
    <row r="74" spans="1:15" ht="180" x14ac:dyDescent="0.2">
      <c r="A74" s="2" t="s">
        <v>46</v>
      </c>
      <c r="B74" s="3" t="s">
        <v>47</v>
      </c>
      <c r="C74" s="3" t="s">
        <v>394</v>
      </c>
      <c r="D74" s="3" t="s">
        <v>268</v>
      </c>
      <c r="E74" s="3" t="s">
        <v>147</v>
      </c>
      <c r="F74" s="4">
        <v>1</v>
      </c>
      <c r="G74" s="5">
        <v>71.37</v>
      </c>
      <c r="H74" s="11">
        <f>G74*0.15</f>
        <v>10.705500000000001</v>
      </c>
      <c r="I74" s="10">
        <f>G74*0.25</f>
        <v>17.842500000000001</v>
      </c>
      <c r="J74" s="10">
        <f>G74+(G74*0.15)+(G74*0.25)</f>
        <v>99.918000000000006</v>
      </c>
      <c r="K74" s="10">
        <f t="shared" si="8"/>
        <v>109.90980000000002</v>
      </c>
      <c r="L74" s="6"/>
      <c r="M74" s="3" t="s">
        <v>126</v>
      </c>
      <c r="N74" s="6" t="s">
        <v>393</v>
      </c>
      <c r="O74" s="7" t="s">
        <v>128</v>
      </c>
    </row>
    <row r="75" spans="1:15" ht="195" x14ac:dyDescent="0.2">
      <c r="A75" s="2" t="s">
        <v>84</v>
      </c>
      <c r="B75" s="3" t="s">
        <v>84</v>
      </c>
      <c r="C75" s="3" t="s">
        <v>178</v>
      </c>
      <c r="D75" s="3" t="s">
        <v>267</v>
      </c>
      <c r="E75" s="3" t="s">
        <v>187</v>
      </c>
      <c r="F75" s="4">
        <v>30</v>
      </c>
      <c r="G75" s="5">
        <v>1430.08</v>
      </c>
      <c r="H75" s="11">
        <f>G75*0.12</f>
        <v>171.60959999999997</v>
      </c>
      <c r="I75" s="10">
        <f>G75*0.18</f>
        <v>257.4144</v>
      </c>
      <c r="J75" s="10">
        <f>G75+(G75*0.12)+(G75*0.18)</f>
        <v>1859.1039999999998</v>
      </c>
      <c r="K75" s="10">
        <f t="shared" si="8"/>
        <v>2045.0144</v>
      </c>
      <c r="L75" s="6"/>
      <c r="M75" s="3" t="s">
        <v>85</v>
      </c>
      <c r="N75" s="6" t="s">
        <v>363</v>
      </c>
      <c r="O75" s="7" t="s">
        <v>86</v>
      </c>
    </row>
    <row r="76" spans="1:15" ht="195" x14ac:dyDescent="0.2">
      <c r="A76" s="2" t="s">
        <v>88</v>
      </c>
      <c r="B76" s="3" t="s">
        <v>118</v>
      </c>
      <c r="C76" s="3" t="s">
        <v>376</v>
      </c>
      <c r="D76" s="3" t="s">
        <v>246</v>
      </c>
      <c r="E76" s="3" t="s">
        <v>142</v>
      </c>
      <c r="F76" s="4">
        <v>10</v>
      </c>
      <c r="G76" s="5">
        <v>132.24</v>
      </c>
      <c r="H76" s="11">
        <f>G76*0.15</f>
        <v>19.836000000000002</v>
      </c>
      <c r="I76" s="10">
        <f>G76*0.25</f>
        <v>33.06</v>
      </c>
      <c r="J76" s="10">
        <f>G76+(G76*0.15)+(G76*0.25)</f>
        <v>185.13600000000002</v>
      </c>
      <c r="K76" s="10">
        <f t="shared" si="8"/>
        <v>203.64960000000005</v>
      </c>
      <c r="L76" s="6"/>
      <c r="M76" s="3" t="s">
        <v>119</v>
      </c>
      <c r="N76" s="6" t="s">
        <v>377</v>
      </c>
      <c r="O76" s="7" t="s">
        <v>378</v>
      </c>
    </row>
    <row r="77" spans="1:15" ht="240" x14ac:dyDescent="0.2">
      <c r="A77" s="2" t="s">
        <v>236</v>
      </c>
      <c r="B77" s="3" t="s">
        <v>237</v>
      </c>
      <c r="C77" s="3" t="s">
        <v>238</v>
      </c>
      <c r="D77" s="3" t="s">
        <v>1</v>
      </c>
      <c r="E77" s="3" t="s">
        <v>239</v>
      </c>
      <c r="F77" s="4">
        <v>120</v>
      </c>
      <c r="G77" s="5">
        <v>251155.17</v>
      </c>
      <c r="H77" s="11">
        <f>G77*0.12</f>
        <v>30138.6204</v>
      </c>
      <c r="I77" s="10">
        <f>G77*0.18</f>
        <v>45207.9306</v>
      </c>
      <c r="J77" s="10">
        <f>G77+(G77*0.12)+(G77*0.18)</f>
        <v>326501.72100000002</v>
      </c>
      <c r="K77" s="10">
        <f t="shared" si="8"/>
        <v>359151.89310000004</v>
      </c>
      <c r="L77" s="6"/>
      <c r="M77" s="3" t="s">
        <v>240</v>
      </c>
      <c r="N77" s="6" t="s">
        <v>365</v>
      </c>
      <c r="O77" s="7" t="s">
        <v>366</v>
      </c>
    </row>
    <row r="78" spans="1:15" ht="195" x14ac:dyDescent="0.2">
      <c r="A78" s="2" t="s">
        <v>132</v>
      </c>
      <c r="B78" s="3" t="s">
        <v>133</v>
      </c>
      <c r="C78" s="3" t="s">
        <v>189</v>
      </c>
      <c r="D78" s="3" t="s">
        <v>245</v>
      </c>
      <c r="E78" s="3" t="s">
        <v>190</v>
      </c>
      <c r="F78" s="4">
        <v>10</v>
      </c>
      <c r="G78" s="5">
        <v>238.95</v>
      </c>
      <c r="H78" s="11">
        <f>G78*0.15</f>
        <v>35.842499999999994</v>
      </c>
      <c r="I78" s="10">
        <f>G78*0.25</f>
        <v>59.737499999999997</v>
      </c>
      <c r="J78" s="10">
        <f>G78+(G78*0.15)+(G78*0.25)</f>
        <v>334.53</v>
      </c>
      <c r="K78" s="10">
        <f t="shared" si="8"/>
        <v>367.983</v>
      </c>
      <c r="L78" s="6"/>
      <c r="M78" s="3" t="s">
        <v>134</v>
      </c>
      <c r="N78" s="6" t="s">
        <v>290</v>
      </c>
      <c r="O78" s="7" t="s">
        <v>191</v>
      </c>
    </row>
    <row r="79" spans="1:15" ht="135" x14ac:dyDescent="0.2">
      <c r="A79" s="2" t="s">
        <v>89</v>
      </c>
      <c r="B79" s="3" t="s">
        <v>89</v>
      </c>
      <c r="C79" s="3" t="s">
        <v>207</v>
      </c>
      <c r="D79" s="3" t="s">
        <v>235</v>
      </c>
      <c r="E79" s="3" t="s">
        <v>170</v>
      </c>
      <c r="F79" s="4">
        <v>10</v>
      </c>
      <c r="G79" s="5">
        <v>14.11</v>
      </c>
      <c r="H79" s="9">
        <f>G79*0.18</f>
        <v>2.5397999999999996</v>
      </c>
      <c r="I79" s="10">
        <f>G79*0.31</f>
        <v>4.3740999999999994</v>
      </c>
      <c r="J79" s="10">
        <f>G79+(G79*0.18)+(G79*0.31)</f>
        <v>21.023899999999998</v>
      </c>
      <c r="K79" s="10">
        <f t="shared" si="8"/>
        <v>23.126290000000001</v>
      </c>
      <c r="L79" s="6"/>
      <c r="M79" s="3" t="s">
        <v>90</v>
      </c>
      <c r="N79" s="6" t="s">
        <v>288</v>
      </c>
      <c r="O79" s="7" t="s">
        <v>91</v>
      </c>
    </row>
    <row r="80" spans="1:15" ht="225" x14ac:dyDescent="0.2">
      <c r="A80" s="2" t="s">
        <v>148</v>
      </c>
      <c r="B80" s="3" t="s">
        <v>149</v>
      </c>
      <c r="C80" s="3" t="s">
        <v>150</v>
      </c>
      <c r="D80" s="3" t="s">
        <v>0</v>
      </c>
      <c r="E80" s="3" t="s">
        <v>151</v>
      </c>
      <c r="F80" s="4">
        <v>1</v>
      </c>
      <c r="G80" s="5">
        <v>28400</v>
      </c>
      <c r="H80" s="11">
        <f>G80*0.12</f>
        <v>3408</v>
      </c>
      <c r="I80" s="10">
        <f>G80*0.18</f>
        <v>5112</v>
      </c>
      <c r="J80" s="10">
        <f>G80+(G80*0.12)+(G80*0.18)</f>
        <v>36920</v>
      </c>
      <c r="K80" s="10">
        <f t="shared" si="8"/>
        <v>40612</v>
      </c>
      <c r="L80" s="6"/>
      <c r="M80" s="3" t="s">
        <v>152</v>
      </c>
      <c r="N80" s="6" t="s">
        <v>355</v>
      </c>
      <c r="O80" s="7" t="s">
        <v>356</v>
      </c>
    </row>
    <row r="81" spans="1:15" ht="120" x14ac:dyDescent="0.2">
      <c r="A81" s="2" t="s">
        <v>92</v>
      </c>
      <c r="B81" s="3" t="s">
        <v>293</v>
      </c>
      <c r="C81" s="3" t="s">
        <v>304</v>
      </c>
      <c r="D81" s="3" t="s">
        <v>295</v>
      </c>
      <c r="E81" s="3" t="s">
        <v>185</v>
      </c>
      <c r="F81" s="4">
        <v>1</v>
      </c>
      <c r="G81" s="5">
        <v>79.239999999999995</v>
      </c>
      <c r="H81" s="11">
        <f>G81*0.15</f>
        <v>11.885999999999999</v>
      </c>
      <c r="I81" s="10">
        <f>G81*0.25</f>
        <v>19.809999999999999</v>
      </c>
      <c r="J81" s="10">
        <f>G81+(G81*0.15)+(G81*0.25)</f>
        <v>110.93599999999999</v>
      </c>
      <c r="K81" s="10">
        <f t="shared" si="8"/>
        <v>122.0296</v>
      </c>
      <c r="L81" s="6"/>
      <c r="M81" s="3" t="s">
        <v>296</v>
      </c>
      <c r="N81" s="6" t="s">
        <v>297</v>
      </c>
      <c r="O81" s="7" t="s">
        <v>305</v>
      </c>
    </row>
    <row r="82" spans="1:15" ht="120" x14ac:dyDescent="0.2">
      <c r="A82" s="2" t="s">
        <v>92</v>
      </c>
      <c r="B82" s="3" t="s">
        <v>293</v>
      </c>
      <c r="C82" s="3" t="s">
        <v>294</v>
      </c>
      <c r="D82" s="3" t="s">
        <v>295</v>
      </c>
      <c r="E82" s="3" t="s">
        <v>185</v>
      </c>
      <c r="F82" s="4">
        <v>1</v>
      </c>
      <c r="G82" s="5">
        <v>158.47999999999999</v>
      </c>
      <c r="H82" s="11">
        <f>G82*0.15</f>
        <v>23.771999999999998</v>
      </c>
      <c r="I82" s="10">
        <f>G82*0.25</f>
        <v>39.619999999999997</v>
      </c>
      <c r="J82" s="10">
        <f>G82+(G82*0.15)+(G82*0.25)</f>
        <v>221.87199999999999</v>
      </c>
      <c r="K82" s="10">
        <f t="shared" si="8"/>
        <v>244.0592</v>
      </c>
      <c r="L82" s="6"/>
      <c r="M82" s="3" t="s">
        <v>296</v>
      </c>
      <c r="N82" s="6" t="s">
        <v>297</v>
      </c>
      <c r="O82" s="7" t="s">
        <v>298</v>
      </c>
    </row>
    <row r="83" spans="1:15" ht="120" x14ac:dyDescent="0.2">
      <c r="A83" s="2" t="s">
        <v>92</v>
      </c>
      <c r="B83" s="3" t="s">
        <v>293</v>
      </c>
      <c r="C83" s="3" t="s">
        <v>228</v>
      </c>
      <c r="D83" s="3" t="s">
        <v>295</v>
      </c>
      <c r="E83" s="3" t="s">
        <v>185</v>
      </c>
      <c r="F83" s="4">
        <v>1</v>
      </c>
      <c r="G83" s="5">
        <v>316.95999999999998</v>
      </c>
      <c r="H83" s="11">
        <f>G83*0.15</f>
        <v>47.543999999999997</v>
      </c>
      <c r="I83" s="10">
        <f>G83*0.25</f>
        <v>79.239999999999995</v>
      </c>
      <c r="J83" s="10">
        <f>G83+(G83*0.15)+(G83*0.25)</f>
        <v>443.74399999999997</v>
      </c>
      <c r="K83" s="10">
        <f t="shared" si="8"/>
        <v>488.11840000000001</v>
      </c>
      <c r="L83" s="6"/>
      <c r="M83" s="3" t="s">
        <v>296</v>
      </c>
      <c r="N83" s="6" t="s">
        <v>297</v>
      </c>
      <c r="O83" s="7" t="s">
        <v>301</v>
      </c>
    </row>
    <row r="84" spans="1:15" ht="120" x14ac:dyDescent="0.2">
      <c r="A84" s="2" t="s">
        <v>92</v>
      </c>
      <c r="B84" s="3" t="s">
        <v>293</v>
      </c>
      <c r="C84" s="3" t="s">
        <v>299</v>
      </c>
      <c r="D84" s="3" t="s">
        <v>295</v>
      </c>
      <c r="E84" s="3" t="s">
        <v>185</v>
      </c>
      <c r="F84" s="4">
        <v>1</v>
      </c>
      <c r="G84" s="5">
        <v>475.44</v>
      </c>
      <c r="H84" s="11">
        <f>G84*0.15</f>
        <v>71.316000000000003</v>
      </c>
      <c r="I84" s="10">
        <f>G84*0.25</f>
        <v>118.86</v>
      </c>
      <c r="J84" s="10">
        <f>G84+(G84*0.15)+(G84*0.25)</f>
        <v>665.61599999999999</v>
      </c>
      <c r="K84" s="10">
        <f t="shared" si="8"/>
        <v>732.1776000000001</v>
      </c>
      <c r="L84" s="6"/>
      <c r="M84" s="3" t="s">
        <v>296</v>
      </c>
      <c r="N84" s="6" t="s">
        <v>297</v>
      </c>
      <c r="O84" s="7" t="s">
        <v>300</v>
      </c>
    </row>
    <row r="85" spans="1:15" ht="120" x14ac:dyDescent="0.2">
      <c r="A85" s="2" t="s">
        <v>92</v>
      </c>
      <c r="B85" s="3" t="s">
        <v>293</v>
      </c>
      <c r="C85" s="3" t="s">
        <v>302</v>
      </c>
      <c r="D85" s="3" t="s">
        <v>295</v>
      </c>
      <c r="E85" s="3" t="s">
        <v>185</v>
      </c>
      <c r="F85" s="4">
        <v>1</v>
      </c>
      <c r="G85" s="5">
        <v>633.91</v>
      </c>
      <c r="H85" s="11">
        <f>G85*0.12</f>
        <v>76.069199999999995</v>
      </c>
      <c r="I85" s="10">
        <f>G85*0.18</f>
        <v>114.10379999999999</v>
      </c>
      <c r="J85" s="10">
        <f>G85+(G85*0.12)+(G85*0.18)</f>
        <v>824.08299999999997</v>
      </c>
      <c r="K85" s="10">
        <f t="shared" si="8"/>
        <v>906.49130000000002</v>
      </c>
      <c r="L85" s="6"/>
      <c r="M85" s="3" t="s">
        <v>296</v>
      </c>
      <c r="N85" s="6" t="s">
        <v>297</v>
      </c>
      <c r="O85" s="7" t="s">
        <v>303</v>
      </c>
    </row>
    <row r="86" spans="1:15" ht="120" x14ac:dyDescent="0.2">
      <c r="A86" s="2" t="s">
        <v>120</v>
      </c>
      <c r="B86" s="3" t="s">
        <v>217</v>
      </c>
      <c r="C86" s="3" t="s">
        <v>182</v>
      </c>
      <c r="D86" s="3" t="s">
        <v>383</v>
      </c>
      <c r="E86" s="3" t="s">
        <v>171</v>
      </c>
      <c r="F86" s="4">
        <v>10</v>
      </c>
      <c r="G86" s="5">
        <v>124.16</v>
      </c>
      <c r="H86" s="11">
        <f>G86*0.15</f>
        <v>18.623999999999999</v>
      </c>
      <c r="I86" s="10">
        <f>G86*0.25</f>
        <v>31.04</v>
      </c>
      <c r="J86" s="10">
        <f>G86+(G86*0.15)+(G86*0.25)</f>
        <v>173.82399999999998</v>
      </c>
      <c r="K86" s="10">
        <f t="shared" si="8"/>
        <v>191.2064</v>
      </c>
      <c r="L86" s="6"/>
      <c r="M86" s="3" t="s">
        <v>218</v>
      </c>
      <c r="N86" s="6" t="s">
        <v>384</v>
      </c>
      <c r="O86" s="7" t="s">
        <v>229</v>
      </c>
    </row>
    <row r="87" spans="1:15" ht="195" x14ac:dyDescent="0.2">
      <c r="A87" s="2" t="s">
        <v>120</v>
      </c>
      <c r="B87" s="3" t="s">
        <v>217</v>
      </c>
      <c r="C87" s="3" t="s">
        <v>182</v>
      </c>
      <c r="D87" s="3" t="s">
        <v>386</v>
      </c>
      <c r="E87" s="3" t="s">
        <v>171</v>
      </c>
      <c r="F87" s="4">
        <v>10</v>
      </c>
      <c r="G87" s="5">
        <v>124.16</v>
      </c>
      <c r="H87" s="11">
        <f>G87*0.15</f>
        <v>18.623999999999999</v>
      </c>
      <c r="I87" s="10">
        <f>G87*0.25</f>
        <v>31.04</v>
      </c>
      <c r="J87" s="10">
        <f>G87+(G87*0.15)+(G87*0.25)</f>
        <v>173.82399999999998</v>
      </c>
      <c r="K87" s="10">
        <f t="shared" si="8"/>
        <v>191.2064</v>
      </c>
      <c r="L87" s="6"/>
      <c r="M87" s="3" t="s">
        <v>218</v>
      </c>
      <c r="N87" s="6" t="s">
        <v>387</v>
      </c>
      <c r="O87" s="7" t="s">
        <v>265</v>
      </c>
    </row>
    <row r="88" spans="1:15" ht="120" x14ac:dyDescent="0.2">
      <c r="A88" s="2" t="s">
        <v>120</v>
      </c>
      <c r="B88" s="3" t="s">
        <v>217</v>
      </c>
      <c r="C88" s="3" t="s">
        <v>186</v>
      </c>
      <c r="D88" s="3" t="s">
        <v>383</v>
      </c>
      <c r="E88" s="3" t="s">
        <v>171</v>
      </c>
      <c r="F88" s="4">
        <v>30</v>
      </c>
      <c r="G88" s="5">
        <v>372.47</v>
      </c>
      <c r="H88" s="11">
        <f>G88*0.15</f>
        <v>55.8705</v>
      </c>
      <c r="I88" s="10">
        <f>G88*0.25</f>
        <v>93.117500000000007</v>
      </c>
      <c r="J88" s="10">
        <f>G88+(G88*0.15)+(G88*0.25)</f>
        <v>521.45800000000008</v>
      </c>
      <c r="K88" s="10">
        <f t="shared" si="8"/>
        <v>573.60380000000009</v>
      </c>
      <c r="L88" s="6"/>
      <c r="M88" s="3" t="s">
        <v>218</v>
      </c>
      <c r="N88" s="6" t="s">
        <v>384</v>
      </c>
      <c r="O88" s="7" t="s">
        <v>219</v>
      </c>
    </row>
    <row r="89" spans="1:15" ht="195" x14ac:dyDescent="0.2">
      <c r="A89" s="2" t="s">
        <v>120</v>
      </c>
      <c r="B89" s="3" t="s">
        <v>217</v>
      </c>
      <c r="C89" s="3" t="s">
        <v>186</v>
      </c>
      <c r="D89" s="3" t="s">
        <v>386</v>
      </c>
      <c r="E89" s="3" t="s">
        <v>171</v>
      </c>
      <c r="F89" s="4">
        <v>30</v>
      </c>
      <c r="G89" s="5">
        <v>372.47</v>
      </c>
      <c r="H89" s="11">
        <f>G89*0.15</f>
        <v>55.8705</v>
      </c>
      <c r="I89" s="10">
        <f>G89*0.25</f>
        <v>93.117500000000007</v>
      </c>
      <c r="J89" s="10">
        <f>G89+(G89*0.15)+(G89*0.25)</f>
        <v>521.45800000000008</v>
      </c>
      <c r="K89" s="10">
        <f t="shared" si="8"/>
        <v>573.60380000000009</v>
      </c>
      <c r="L89" s="6"/>
      <c r="M89" s="3" t="s">
        <v>218</v>
      </c>
      <c r="N89" s="6" t="s">
        <v>387</v>
      </c>
      <c r="O89" s="7" t="s">
        <v>264</v>
      </c>
    </row>
  </sheetData>
  <autoFilter ref="A2:O89"/>
  <mergeCells count="1">
    <mergeCell ref="A1:O1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Foglio1</vt:lpstr>
      <vt:lpstr>Foglio1!Область_печати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2019-04-22T05:05:49Z</dcterms:created>
  <dcterms:modified xsi:type="dcterms:W3CDTF">2019-04-22T13:14:15Z</dcterms:modified>
</cp:coreProperties>
</file>