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9320" windowHeight="10890" tabRatio="862"/>
  </bookViews>
  <sheets>
    <sheet name="СВОД КС" sheetId="51" r:id="rId1"/>
    <sheet name="СВОД ДС" sheetId="202" r:id="rId2"/>
    <sheet name="СВОД АПП" sheetId="203" r:id="rId3"/>
    <sheet name="СВОД Проф" sheetId="200" r:id="rId4"/>
    <sheet name="СВОД Муд усл" sheetId="207" r:id="rId5"/>
    <sheet name="Свод СМП" sheetId="137" r:id="rId6"/>
    <sheet name="Вичуга КС" sheetId="126" r:id="rId7"/>
    <sheet name="Кинешма КС" sheetId="119" r:id="rId8"/>
    <sheet name="Родники КС" sheetId="121" r:id="rId9"/>
    <sheet name="Тейково КС" sheetId="38" r:id="rId10"/>
    <sheet name="Фурманов КС" sheetId="112" r:id="rId11"/>
    <sheet name="Шуя КС" sheetId="113" r:id="rId12"/>
    <sheet name="1 ГКБ КС" sheetId="118" r:id="rId13"/>
    <sheet name="Куваевых КС" sheetId="114" r:id="rId14"/>
    <sheet name="3 ГКБ КС" sheetId="103" r:id="rId15"/>
    <sheet name="4 ГКБ КС" sheetId="104" r:id="rId16"/>
    <sheet name="7 ГКБ КС " sheetId="102" r:id="rId17"/>
    <sheet name="8ГКБ КС" sheetId="105" r:id="rId18"/>
    <sheet name="5ДГКБ КС" sheetId="132" r:id="rId19"/>
    <sheet name="РД№4 КС" sheetId="23" r:id="rId20"/>
    <sheet name="ДОКБ КС" sheetId="101" r:id="rId21"/>
    <sheet name="ОКБ КС" sheetId="131" r:id="rId22"/>
    <sheet name="НИИ КС" sheetId="30" r:id="rId23"/>
    <sheet name="Решма КС " sheetId="100" r:id="rId24"/>
    <sheet name="РЖД Медицина КС" sheetId="125" r:id="rId25"/>
    <sheet name="РЖД ДС" sheetId="201" r:id="rId26"/>
    <sheet name="Кохма АПП " sheetId="204" r:id="rId27"/>
    <sheet name="4 ГКБ АПП " sheetId="205" r:id="rId28"/>
    <sheet name="ОКБ АПП " sheetId="206" r:id="rId29"/>
    <sheet name="4 ГКБ Пров " sheetId="140" r:id="rId30"/>
    <sheet name="Кохма Мед усл" sheetId="208" r:id="rId31"/>
    <sheet name="1 ГКБ Мед усл" sheetId="209" r:id="rId32"/>
    <sheet name="7 ГКБ Мед усл" sheetId="210" r:id="rId33"/>
    <sheet name="ОКБ Мед усл" sheetId="211" r:id="rId34"/>
    <sheet name="ОКД Мед усл" sheetId="212" r:id="rId35"/>
    <sheet name="ООД Мед усл" sheetId="213" r:id="rId36"/>
    <sheet name="нефросовет Мед усд" sheetId="214" r:id="rId37"/>
    <sheet name="нефросовет Иваново Мед усл" sheetId="215" r:id="rId38"/>
    <sheet name="33МедикАл Мед усл" sheetId="216" r:id="rId39"/>
    <sheet name="Авиценна Мед усл" sheetId="217" r:id="rId40"/>
    <sheet name="Кинешма СМП" sheetId="138" r:id="rId41"/>
    <sheet name="Иваново СкПом " sheetId="139" r:id="rId42"/>
  </sheets>
  <definedNames>
    <definedName name="_xlnm.Print_Titles" localSheetId="2">'СВОД АПП'!$4:$6</definedName>
    <definedName name="_xlnm.Print_Titles" localSheetId="1">'СВОД ДС'!$A:$B,'СВОД ДС'!$4:$6</definedName>
    <definedName name="_xlnm.Print_Titles" localSheetId="4">'СВОД Муд усл'!$5:$6</definedName>
    <definedName name="_xlnm.Print_Area" localSheetId="12">'1 ГКБ КС'!$A$1:$H$52</definedName>
    <definedName name="_xlnm.Print_Area" localSheetId="14">'3 ГКБ КС'!$A$1:$H$52</definedName>
    <definedName name="_xlnm.Print_Area" localSheetId="15">'4 ГКБ КС'!$A$1:$H$52</definedName>
    <definedName name="_xlnm.Print_Area" localSheetId="29">'4 ГКБ Пров '!#REF!</definedName>
    <definedName name="_xlnm.Print_Area" localSheetId="18">'5ДГКБ КС'!$A$1:$H$52</definedName>
    <definedName name="_xlnm.Print_Area" localSheetId="16">'7 ГКБ КС '!$A$1:$H$52</definedName>
    <definedName name="_xlnm.Print_Area" localSheetId="17">'8ГКБ КС'!$A$1:$H$52</definedName>
    <definedName name="_xlnm.Print_Area" localSheetId="6">'Вичуга КС'!$A$1:$H$52</definedName>
    <definedName name="_xlnm.Print_Area" localSheetId="20">'ДОКБ КС'!$A$1:$H$52</definedName>
    <definedName name="_xlnm.Print_Area" localSheetId="7">'Кинешма КС'!$A$1:$H$52</definedName>
    <definedName name="_xlnm.Print_Area" localSheetId="13">'Куваевых КС'!$A$1:$H$52</definedName>
    <definedName name="_xlnm.Print_Area" localSheetId="22">'НИИ КС'!$A$1:$H$52</definedName>
    <definedName name="_xlnm.Print_Area" localSheetId="21">'ОКБ КС'!$A$1:$H$52</definedName>
    <definedName name="_xlnm.Print_Area" localSheetId="19">'РД№4 КС'!$A$1:$H$52</definedName>
    <definedName name="_xlnm.Print_Area" localSheetId="23">'Решма КС '!$A$1:$H$52</definedName>
    <definedName name="_xlnm.Print_Area" localSheetId="25">'РЖД ДС'!$A$1:$J$40</definedName>
    <definedName name="_xlnm.Print_Area" localSheetId="24">'РЖД Медицина КС'!$A$1:$H$52</definedName>
    <definedName name="_xlnm.Print_Area" localSheetId="8">'Родники КС'!$A$1:$H$52</definedName>
    <definedName name="_xlnm.Print_Area" localSheetId="1">'СВОД ДС'!$A$1:$J$42</definedName>
    <definedName name="_xlnm.Print_Area" localSheetId="0">'СВОД КС'!$A$1:$H$62</definedName>
    <definedName name="_xlnm.Print_Area" localSheetId="4">'СВОД Муд усл'!$A$1:$D$75</definedName>
    <definedName name="_xlnm.Print_Area" localSheetId="3">'СВОД Проф'!#REF!</definedName>
    <definedName name="_xlnm.Print_Area" localSheetId="9">'Тейково КС'!$A$1:$H$52</definedName>
    <definedName name="_xlnm.Print_Area" localSheetId="10">'Фурманов КС'!$A$1:$H$52</definedName>
    <definedName name="_xlnm.Print_Area" localSheetId="11">'Шуя КС'!$A$1:$H$52</definedName>
  </definedNames>
  <calcPr calcId="145621"/>
</workbook>
</file>

<file path=xl/calcChain.xml><?xml version="1.0" encoding="utf-8"?>
<calcChain xmlns="http://schemas.openxmlformats.org/spreadsheetml/2006/main">
  <c r="B65" i="217" l="1"/>
  <c r="B61" i="217"/>
  <c r="B37" i="217"/>
  <c r="B33" i="217"/>
  <c r="B24" i="217"/>
  <c r="B19" i="217"/>
  <c r="B15" i="217"/>
  <c r="B10" i="217"/>
  <c r="B65" i="216"/>
  <c r="B61" i="216"/>
  <c r="B37" i="216"/>
  <c r="B33" i="216"/>
  <c r="B24" i="216"/>
  <c r="B19" i="216"/>
  <c r="B15" i="216"/>
  <c r="B10" i="216"/>
  <c r="B65" i="215"/>
  <c r="B61" i="215"/>
  <c r="B37" i="215"/>
  <c r="B33" i="215"/>
  <c r="B24" i="215"/>
  <c r="B19" i="215"/>
  <c r="B15" i="215"/>
  <c r="B10" i="215"/>
  <c r="B65" i="214"/>
  <c r="B61" i="214"/>
  <c r="B37" i="214"/>
  <c r="B33" i="214"/>
  <c r="B24" i="214"/>
  <c r="B19" i="214"/>
  <c r="B15" i="214"/>
  <c r="B10" i="214"/>
  <c r="B65" i="213"/>
  <c r="B61" i="213"/>
  <c r="B37" i="213"/>
  <c r="B33" i="213"/>
  <c r="B24" i="213"/>
  <c r="B19" i="213"/>
  <c r="B15" i="213"/>
  <c r="B10" i="213"/>
  <c r="B65" i="212"/>
  <c r="B61" i="212"/>
  <c r="B37" i="212"/>
  <c r="B33" i="212"/>
  <c r="B19" i="212"/>
  <c r="B15" i="212"/>
  <c r="B10" i="212"/>
  <c r="B65" i="211"/>
  <c r="B61" i="211"/>
  <c r="B37" i="211"/>
  <c r="B33" i="211"/>
  <c r="B24" i="211"/>
  <c r="B19" i="211"/>
  <c r="B15" i="211"/>
  <c r="B10" i="211"/>
  <c r="B65" i="210"/>
  <c r="B61" i="210"/>
  <c r="B37" i="210"/>
  <c r="B33" i="210"/>
  <c r="B19" i="210"/>
  <c r="B15" i="210"/>
  <c r="B10" i="210"/>
  <c r="B65" i="209"/>
  <c r="B61" i="209"/>
  <c r="B37" i="209"/>
  <c r="B33" i="209"/>
  <c r="B24" i="209"/>
  <c r="B19" i="209"/>
  <c r="B15" i="209"/>
  <c r="B10" i="209"/>
  <c r="B65" i="208"/>
  <c r="B61" i="208"/>
  <c r="B37" i="208"/>
  <c r="B33" i="208"/>
  <c r="B24" i="208"/>
  <c r="B21" i="208"/>
  <c r="B19" i="208"/>
  <c r="B15" i="208"/>
  <c r="B10" i="208"/>
  <c r="L70" i="206"/>
  <c r="K70" i="206"/>
  <c r="J70" i="206"/>
  <c r="I70" i="206"/>
  <c r="F70" i="206"/>
  <c r="D70" i="206"/>
  <c r="C70" i="206"/>
  <c r="B69" i="206"/>
  <c r="B68" i="206"/>
  <c r="B67" i="206"/>
  <c r="H67" i="206" s="1"/>
  <c r="G66" i="206"/>
  <c r="E66" i="206"/>
  <c r="B66" i="206" s="1"/>
  <c r="B65" i="206"/>
  <c r="B64" i="206"/>
  <c r="B63" i="206"/>
  <c r="B62" i="206"/>
  <c r="B61" i="206"/>
  <c r="B60" i="206"/>
  <c r="B59" i="206"/>
  <c r="B58" i="206"/>
  <c r="B57" i="206"/>
  <c r="G56" i="206"/>
  <c r="E56" i="206"/>
  <c r="B56" i="206" s="1"/>
  <c r="B55" i="206"/>
  <c r="H55" i="206" s="1"/>
  <c r="B54" i="206"/>
  <c r="H54" i="206" s="1"/>
  <c r="B53" i="206"/>
  <c r="H53" i="206" s="1"/>
  <c r="B52" i="206"/>
  <c r="H52" i="206" s="1"/>
  <c r="G51" i="206"/>
  <c r="E51" i="206"/>
  <c r="B51" i="206"/>
  <c r="G50" i="206"/>
  <c r="E50" i="206"/>
  <c r="B50" i="206" s="1"/>
  <c r="B49" i="206"/>
  <c r="G48" i="206"/>
  <c r="E48" i="206"/>
  <c r="B48" i="206" s="1"/>
  <c r="B47" i="206"/>
  <c r="B46" i="206"/>
  <c r="B45" i="206"/>
  <c r="B44" i="206"/>
  <c r="B43" i="206"/>
  <c r="B42" i="206"/>
  <c r="B41" i="206"/>
  <c r="B40" i="206"/>
  <c r="G39" i="206"/>
  <c r="E39" i="206"/>
  <c r="B39" i="206" s="1"/>
  <c r="B38" i="206"/>
  <c r="G37" i="206"/>
  <c r="E37" i="206"/>
  <c r="B37" i="206"/>
  <c r="B36" i="206"/>
  <c r="H36" i="206" s="1"/>
  <c r="H70" i="206" s="1"/>
  <c r="B35" i="206"/>
  <c r="B34" i="206"/>
  <c r="B33" i="206"/>
  <c r="B32" i="206"/>
  <c r="B31" i="206"/>
  <c r="B30" i="206"/>
  <c r="B29" i="206"/>
  <c r="B28" i="206"/>
  <c r="B27" i="206"/>
  <c r="B26" i="206"/>
  <c r="B25" i="206"/>
  <c r="G24" i="206"/>
  <c r="E24" i="206"/>
  <c r="B24" i="206"/>
  <c r="B23" i="206"/>
  <c r="B22" i="206"/>
  <c r="G21" i="206"/>
  <c r="E21" i="206"/>
  <c r="B21" i="206" s="1"/>
  <c r="B20" i="206"/>
  <c r="B19" i="206"/>
  <c r="B18" i="206"/>
  <c r="B17" i="206"/>
  <c r="B16" i="206"/>
  <c r="B15" i="206"/>
  <c r="B14" i="206"/>
  <c r="B13" i="206"/>
  <c r="B12" i="206"/>
  <c r="B11" i="206"/>
  <c r="G10" i="206"/>
  <c r="E10" i="206"/>
  <c r="B10" i="206" s="1"/>
  <c r="G9" i="206"/>
  <c r="E9" i="206"/>
  <c r="B9" i="206"/>
  <c r="G8" i="206"/>
  <c r="E8" i="206"/>
  <c r="B8" i="206" s="1"/>
  <c r="G7" i="206"/>
  <c r="G70" i="206" s="1"/>
  <c r="E7" i="206"/>
  <c r="B7" i="206"/>
  <c r="L70" i="205"/>
  <c r="K70" i="205"/>
  <c r="J70" i="205"/>
  <c r="I70" i="205"/>
  <c r="G70" i="205"/>
  <c r="F70" i="205"/>
  <c r="E70" i="205"/>
  <c r="D70" i="205"/>
  <c r="C70" i="205"/>
  <c r="B69" i="205"/>
  <c r="B68" i="205"/>
  <c r="B67" i="205"/>
  <c r="B66" i="205"/>
  <c r="B65" i="205"/>
  <c r="B64" i="205"/>
  <c r="B63" i="205"/>
  <c r="B62" i="205"/>
  <c r="B61" i="205"/>
  <c r="B60" i="205"/>
  <c r="B59" i="205"/>
  <c r="B58" i="205"/>
  <c r="B57" i="205"/>
  <c r="B56" i="205"/>
  <c r="B55" i="205"/>
  <c r="B54" i="205"/>
  <c r="B53" i="205"/>
  <c r="B52" i="205"/>
  <c r="H52" i="205" s="1"/>
  <c r="H70" i="205" s="1"/>
  <c r="B51" i="205"/>
  <c r="B50" i="205"/>
  <c r="B49" i="205"/>
  <c r="B48" i="205"/>
  <c r="B47" i="205"/>
  <c r="B46" i="205"/>
  <c r="B45" i="205"/>
  <c r="B44" i="205"/>
  <c r="B43" i="205"/>
  <c r="B42" i="205"/>
  <c r="B41" i="205"/>
  <c r="B40" i="205"/>
  <c r="B39" i="205"/>
  <c r="B38" i="205"/>
  <c r="B37" i="205"/>
  <c r="B36" i="205"/>
  <c r="B35" i="205"/>
  <c r="B34" i="205"/>
  <c r="B33" i="205"/>
  <c r="B32" i="205"/>
  <c r="B31" i="205"/>
  <c r="B30" i="205"/>
  <c r="B29" i="205"/>
  <c r="B28" i="205"/>
  <c r="B27" i="205"/>
  <c r="B26" i="205"/>
  <c r="B25" i="205"/>
  <c r="B24" i="205"/>
  <c r="B23" i="205"/>
  <c r="B22" i="205"/>
  <c r="B21" i="205"/>
  <c r="B20" i="205"/>
  <c r="B19" i="205"/>
  <c r="B18" i="205"/>
  <c r="B17" i="205"/>
  <c r="B16" i="205"/>
  <c r="B15" i="205"/>
  <c r="B14" i="205"/>
  <c r="B13" i="205"/>
  <c r="B12" i="205"/>
  <c r="B11" i="205"/>
  <c r="B10" i="205"/>
  <c r="B9" i="205"/>
  <c r="B8" i="205"/>
  <c r="B7" i="205"/>
  <c r="B70" i="205" s="1"/>
  <c r="L70" i="204"/>
  <c r="K70" i="204"/>
  <c r="J70" i="204"/>
  <c r="I70" i="204"/>
  <c r="G70" i="204"/>
  <c r="F70" i="204"/>
  <c r="E70" i="204"/>
  <c r="D70" i="204"/>
  <c r="C70" i="204"/>
  <c r="B69" i="204"/>
  <c r="B68" i="204"/>
  <c r="B67" i="204"/>
  <c r="H67" i="204" s="1"/>
  <c r="B66" i="204"/>
  <c r="B65" i="204"/>
  <c r="B64" i="204"/>
  <c r="B63" i="204"/>
  <c r="B62" i="204"/>
  <c r="B61" i="204"/>
  <c r="B60" i="204"/>
  <c r="B59" i="204"/>
  <c r="B58" i="204"/>
  <c r="B57" i="204"/>
  <c r="B56" i="204"/>
  <c r="B55" i="204"/>
  <c r="H55" i="204" s="1"/>
  <c r="B54" i="204"/>
  <c r="H54" i="204" s="1"/>
  <c r="B53" i="204"/>
  <c r="H53" i="204" s="1"/>
  <c r="B52" i="204"/>
  <c r="H52" i="204" s="1"/>
  <c r="B51" i="204"/>
  <c r="B50" i="204"/>
  <c r="B49" i="204"/>
  <c r="B48" i="204"/>
  <c r="B47" i="204"/>
  <c r="B46" i="204"/>
  <c r="B45" i="204"/>
  <c r="B44" i="204"/>
  <c r="B43" i="204"/>
  <c r="B42" i="204"/>
  <c r="B41" i="204"/>
  <c r="B40" i="204"/>
  <c r="B39" i="204"/>
  <c r="B38" i="204"/>
  <c r="B37" i="204"/>
  <c r="B36" i="204"/>
  <c r="H36" i="204" s="1"/>
  <c r="B35" i="204"/>
  <c r="B34" i="204"/>
  <c r="B33" i="204"/>
  <c r="B32" i="204"/>
  <c r="B31" i="204"/>
  <c r="B30" i="204"/>
  <c r="B29" i="204"/>
  <c r="B28" i="204"/>
  <c r="B27" i="204"/>
  <c r="B26" i="204"/>
  <c r="B25" i="204"/>
  <c r="B24" i="204"/>
  <c r="B23" i="204"/>
  <c r="B22" i="204"/>
  <c r="B21" i="204"/>
  <c r="B20" i="204"/>
  <c r="B19" i="204"/>
  <c r="B18" i="204"/>
  <c r="B17" i="204"/>
  <c r="B16" i="204"/>
  <c r="B15" i="204"/>
  <c r="B14" i="204"/>
  <c r="B13" i="204"/>
  <c r="B12" i="204"/>
  <c r="B11" i="204"/>
  <c r="B10" i="204"/>
  <c r="B9" i="204"/>
  <c r="B8" i="204"/>
  <c r="B7" i="204"/>
  <c r="B70" i="204" s="1"/>
  <c r="L39" i="201"/>
  <c r="D39" i="201"/>
  <c r="C39" i="201"/>
  <c r="L38" i="201"/>
  <c r="D38" i="201"/>
  <c r="C38" i="201"/>
  <c r="L37" i="201"/>
  <c r="D37" i="201"/>
  <c r="C37" i="201"/>
  <c r="L36" i="201"/>
  <c r="D36" i="201"/>
  <c r="C36" i="201"/>
  <c r="L35" i="201"/>
  <c r="D35" i="201"/>
  <c r="C35" i="201"/>
  <c r="L34" i="201"/>
  <c r="D34" i="201"/>
  <c r="C34" i="201"/>
  <c r="L33" i="201"/>
  <c r="D33" i="201"/>
  <c r="C33" i="201"/>
  <c r="D32" i="201"/>
  <c r="C32" i="201"/>
  <c r="L31" i="201"/>
  <c r="D31" i="201"/>
  <c r="C31" i="201"/>
  <c r="L30" i="201"/>
  <c r="D30" i="201"/>
  <c r="C30" i="201"/>
  <c r="L29" i="201"/>
  <c r="D29" i="201"/>
  <c r="C29" i="201"/>
  <c r="L28" i="201"/>
  <c r="D28" i="201"/>
  <c r="C28" i="201"/>
  <c r="L27" i="201"/>
  <c r="D27" i="201"/>
  <c r="C27" i="201"/>
  <c r="L26" i="201"/>
  <c r="D26" i="201"/>
  <c r="C26" i="201"/>
  <c r="L25" i="201"/>
  <c r="D25" i="201"/>
  <c r="C25" i="201"/>
  <c r="L24" i="201"/>
  <c r="D24" i="201"/>
  <c r="C24" i="201"/>
  <c r="L23" i="201"/>
  <c r="D23" i="201"/>
  <c r="C23" i="201"/>
  <c r="L22" i="201"/>
  <c r="D22" i="201"/>
  <c r="C22" i="201"/>
  <c r="L21" i="201"/>
  <c r="D21" i="201"/>
  <c r="C21" i="201"/>
  <c r="N20" i="201"/>
  <c r="N40" i="201" s="1"/>
  <c r="M20" i="201"/>
  <c r="M40" i="201" s="1"/>
  <c r="L40" i="201" s="1"/>
  <c r="L20" i="201"/>
  <c r="J20" i="201"/>
  <c r="J40" i="201" s="1"/>
  <c r="I20" i="201"/>
  <c r="I40" i="201" s="1"/>
  <c r="H20" i="201"/>
  <c r="H40" i="201" s="1"/>
  <c r="G20" i="201"/>
  <c r="G40" i="201" s="1"/>
  <c r="F20" i="201"/>
  <c r="F40" i="201" s="1"/>
  <c r="E20" i="201"/>
  <c r="E40" i="201" s="1"/>
  <c r="C20" i="201"/>
  <c r="L19" i="201"/>
  <c r="D19" i="201"/>
  <c r="C19" i="201"/>
  <c r="L18" i="201"/>
  <c r="D18" i="201"/>
  <c r="C18" i="201"/>
  <c r="L17" i="201"/>
  <c r="D17" i="201"/>
  <c r="C17" i="201"/>
  <c r="L16" i="201"/>
  <c r="D16" i="201"/>
  <c r="C16" i="201"/>
  <c r="D15" i="201"/>
  <c r="C15" i="201"/>
  <c r="L14" i="201"/>
  <c r="D14" i="201"/>
  <c r="C14" i="201"/>
  <c r="L13" i="201"/>
  <c r="D13" i="201"/>
  <c r="C13" i="201"/>
  <c r="L12" i="201"/>
  <c r="D12" i="201"/>
  <c r="C12" i="201"/>
  <c r="L11" i="201"/>
  <c r="D11" i="201"/>
  <c r="C11" i="201"/>
  <c r="L10" i="201"/>
  <c r="D10" i="201"/>
  <c r="C10" i="201"/>
  <c r="L9" i="201"/>
  <c r="D9" i="201"/>
  <c r="C9" i="201"/>
  <c r="L8" i="201"/>
  <c r="D8" i="201"/>
  <c r="C8" i="201"/>
  <c r="L7" i="201"/>
  <c r="D7" i="201"/>
  <c r="D40" i="201" s="1"/>
  <c r="C7" i="201"/>
  <c r="O74" i="140"/>
  <c r="N74" i="140"/>
  <c r="M74" i="140"/>
  <c r="K74" i="140"/>
  <c r="J74" i="140"/>
  <c r="H74" i="140"/>
  <c r="G74" i="140"/>
  <c r="F74" i="140"/>
  <c r="E74" i="140"/>
  <c r="D74" i="140"/>
  <c r="C74" i="140"/>
  <c r="B74" i="140"/>
  <c r="L73" i="140"/>
  <c r="L72" i="140"/>
  <c r="L71" i="140"/>
  <c r="L70" i="140"/>
  <c r="L69" i="140"/>
  <c r="L68" i="140"/>
  <c r="L67" i="140"/>
  <c r="L66" i="140"/>
  <c r="L65" i="140"/>
  <c r="I65" i="140"/>
  <c r="L64" i="140"/>
  <c r="L63" i="140"/>
  <c r="L61" i="140"/>
  <c r="L60" i="140"/>
  <c r="L59" i="140"/>
  <c r="L58" i="140"/>
  <c r="L57" i="140"/>
  <c r="L56" i="140"/>
  <c r="I56" i="140"/>
  <c r="L55" i="140"/>
  <c r="L54" i="140"/>
  <c r="I54" i="140"/>
  <c r="L53" i="140"/>
  <c r="L52" i="140"/>
  <c r="I52" i="140"/>
  <c r="L51" i="140"/>
  <c r="L50" i="140"/>
  <c r="L49" i="140"/>
  <c r="L48" i="140"/>
  <c r="L47" i="140"/>
  <c r="L46" i="140"/>
  <c r="L45" i="140"/>
  <c r="L44" i="140"/>
  <c r="L43" i="140"/>
  <c r="L42" i="140"/>
  <c r="L41" i="140"/>
  <c r="L40" i="140"/>
  <c r="L39" i="140"/>
  <c r="L38" i="140"/>
  <c r="L37" i="140"/>
  <c r="L36" i="140"/>
  <c r="L35" i="140"/>
  <c r="L34" i="140"/>
  <c r="L33" i="140"/>
  <c r="L32" i="140"/>
  <c r="L31" i="140"/>
  <c r="L30" i="140"/>
  <c r="L29" i="140"/>
  <c r="L28" i="140"/>
  <c r="I28" i="140"/>
  <c r="L27" i="140"/>
  <c r="L26" i="140"/>
  <c r="L25" i="140"/>
  <c r="L24" i="140"/>
  <c r="L23" i="140"/>
  <c r="I23" i="140"/>
  <c r="L22" i="140"/>
  <c r="L21" i="140"/>
  <c r="I21" i="140"/>
  <c r="L20" i="140"/>
  <c r="I20" i="140"/>
  <c r="L19" i="140"/>
  <c r="I19" i="140"/>
  <c r="L18" i="140"/>
  <c r="I18" i="140"/>
  <c r="L17" i="140"/>
  <c r="I17" i="140"/>
  <c r="L16" i="140"/>
  <c r="L15" i="140"/>
  <c r="L14" i="140"/>
  <c r="L13" i="140"/>
  <c r="L12" i="140"/>
  <c r="I12" i="140"/>
  <c r="L11" i="140"/>
  <c r="L74" i="140" s="1"/>
  <c r="I11" i="140"/>
  <c r="I74" i="140" s="1"/>
  <c r="B70" i="206" l="1"/>
  <c r="C40" i="201"/>
  <c r="E70" i="206"/>
  <c r="H70" i="204"/>
  <c r="E8" i="126" l="1"/>
  <c r="E8" i="119"/>
  <c r="E8" i="38"/>
  <c r="E8" i="112"/>
  <c r="E8" i="113"/>
  <c r="E8" i="118"/>
  <c r="E8" i="114"/>
  <c r="E8" i="105"/>
  <c r="E8" i="132"/>
  <c r="E8" i="23"/>
  <c r="E8" i="101"/>
  <c r="E8" i="131"/>
  <c r="E8" i="30"/>
  <c r="E8" i="100"/>
  <c r="E8" i="125"/>
  <c r="H24" i="119" l="1"/>
  <c r="G24" i="119"/>
  <c r="F24" i="119"/>
  <c r="E24" i="119" s="1"/>
  <c r="D24" i="119"/>
  <c r="C24" i="119"/>
  <c r="C52" i="119" s="1"/>
  <c r="H24" i="121"/>
  <c r="G24" i="121"/>
  <c r="F24" i="121"/>
  <c r="D24" i="121"/>
  <c r="C24" i="121"/>
  <c r="C52" i="121" s="1"/>
  <c r="H24" i="38"/>
  <c r="G24" i="38"/>
  <c r="G52" i="38" s="1"/>
  <c r="F24" i="38"/>
  <c r="D24" i="38"/>
  <c r="C24" i="38"/>
  <c r="C52" i="38" s="1"/>
  <c r="H24" i="112"/>
  <c r="G24" i="112"/>
  <c r="F24" i="112"/>
  <c r="D24" i="112"/>
  <c r="C24" i="112"/>
  <c r="C52" i="112" s="1"/>
  <c r="H24" i="113"/>
  <c r="G24" i="113"/>
  <c r="F24" i="113"/>
  <c r="D24" i="113"/>
  <c r="C24" i="113"/>
  <c r="C52" i="113" s="1"/>
  <c r="H24" i="118"/>
  <c r="G24" i="118"/>
  <c r="F24" i="118"/>
  <c r="E24" i="118" s="1"/>
  <c r="D24" i="118"/>
  <c r="C24" i="118"/>
  <c r="C52" i="118" s="1"/>
  <c r="H24" i="114"/>
  <c r="G24" i="114"/>
  <c r="F24" i="114"/>
  <c r="D24" i="114"/>
  <c r="C24" i="114"/>
  <c r="C52" i="114" s="1"/>
  <c r="H24" i="103"/>
  <c r="G24" i="103"/>
  <c r="F24" i="103"/>
  <c r="E24" i="103" s="1"/>
  <c r="D24" i="103"/>
  <c r="C24" i="103"/>
  <c r="C52" i="103" s="1"/>
  <c r="H24" i="104"/>
  <c r="G24" i="104"/>
  <c r="F24" i="104"/>
  <c r="D24" i="104"/>
  <c r="C24" i="104"/>
  <c r="C52" i="104" s="1"/>
  <c r="H24" i="102"/>
  <c r="G24" i="102"/>
  <c r="F24" i="102"/>
  <c r="E24" i="102" s="1"/>
  <c r="D24" i="102"/>
  <c r="C24" i="102"/>
  <c r="C52" i="102" s="1"/>
  <c r="H24" i="105"/>
  <c r="G24" i="105"/>
  <c r="F24" i="105"/>
  <c r="D24" i="105"/>
  <c r="C24" i="105"/>
  <c r="C52" i="105" s="1"/>
  <c r="H24" i="132"/>
  <c r="G24" i="132"/>
  <c r="F24" i="132"/>
  <c r="D24" i="132"/>
  <c r="C24" i="132"/>
  <c r="C52" i="132" s="1"/>
  <c r="H24" i="23"/>
  <c r="G24" i="23"/>
  <c r="F24" i="23"/>
  <c r="D24" i="23"/>
  <c r="C24" i="23"/>
  <c r="C52" i="23" s="1"/>
  <c r="H24" i="101"/>
  <c r="G24" i="101"/>
  <c r="F24" i="101"/>
  <c r="D24" i="101"/>
  <c r="C24" i="101"/>
  <c r="C52" i="101" s="1"/>
  <c r="H24" i="131"/>
  <c r="G24" i="131"/>
  <c r="G52" i="131" s="1"/>
  <c r="F24" i="131"/>
  <c r="D24" i="131"/>
  <c r="C24" i="131"/>
  <c r="H24" i="30"/>
  <c r="G24" i="30"/>
  <c r="F24" i="30"/>
  <c r="D24" i="30"/>
  <c r="C24" i="30"/>
  <c r="C52" i="30" s="1"/>
  <c r="H24" i="100"/>
  <c r="G24" i="100"/>
  <c r="F24" i="100"/>
  <c r="D24" i="100"/>
  <c r="C24" i="100"/>
  <c r="C52" i="100" s="1"/>
  <c r="H24" i="125"/>
  <c r="G24" i="125"/>
  <c r="F24" i="125"/>
  <c r="D24" i="125"/>
  <c r="C24" i="125"/>
  <c r="C52" i="125" s="1"/>
  <c r="H24" i="126"/>
  <c r="G24" i="126"/>
  <c r="F24" i="126"/>
  <c r="D24" i="126"/>
  <c r="C24" i="126"/>
  <c r="C52" i="126" s="1"/>
  <c r="E24" i="126" l="1"/>
  <c r="E24" i="131"/>
  <c r="E24" i="23"/>
  <c r="E24" i="113"/>
  <c r="E24" i="38"/>
  <c r="E24" i="101"/>
  <c r="E24" i="105"/>
  <c r="E24" i="104"/>
  <c r="E24" i="114"/>
  <c r="E24" i="125"/>
  <c r="E24" i="100"/>
  <c r="E24" i="30"/>
  <c r="E24" i="132"/>
  <c r="E24" i="112"/>
  <c r="E24" i="121"/>
  <c r="E51" i="38" l="1"/>
  <c r="E50" i="38"/>
  <c r="E49" i="38"/>
  <c r="E48" i="38"/>
  <c r="E47" i="38"/>
  <c r="E46" i="38"/>
  <c r="E45" i="38"/>
  <c r="E44" i="38"/>
  <c r="E43" i="38"/>
  <c r="E42" i="38"/>
  <c r="E41" i="38"/>
  <c r="E40" i="38"/>
  <c r="E39" i="38"/>
  <c r="E38" i="38"/>
  <c r="E37" i="38"/>
  <c r="E36" i="38"/>
  <c r="E35" i="38"/>
  <c r="E34" i="38"/>
  <c r="E33" i="38"/>
  <c r="E32" i="38"/>
  <c r="E31" i="38"/>
  <c r="E30" i="38"/>
  <c r="E29" i="38"/>
  <c r="E28" i="38"/>
  <c r="E27" i="38"/>
  <c r="E26" i="38"/>
  <c r="E25" i="38"/>
  <c r="E23" i="38"/>
  <c r="E22" i="38"/>
  <c r="E21" i="38"/>
  <c r="E20" i="38"/>
  <c r="E19" i="38"/>
  <c r="E18" i="38"/>
  <c r="E17" i="38"/>
  <c r="E16" i="38"/>
  <c r="E15" i="38"/>
  <c r="E14" i="38"/>
  <c r="E13" i="38"/>
  <c r="E12" i="38"/>
  <c r="E11" i="38"/>
  <c r="E10" i="38"/>
  <c r="E9" i="38"/>
  <c r="E7" i="38"/>
  <c r="E6" i="38"/>
  <c r="E51" i="126" l="1"/>
  <c r="E50" i="126"/>
  <c r="E49" i="126"/>
  <c r="E48" i="126"/>
  <c r="E47" i="126"/>
  <c r="E46" i="126"/>
  <c r="E45" i="126"/>
  <c r="E44" i="126"/>
  <c r="E43" i="126"/>
  <c r="E42" i="126"/>
  <c r="E41" i="126"/>
  <c r="E40" i="126"/>
  <c r="E39" i="126"/>
  <c r="E38" i="126"/>
  <c r="E37" i="126"/>
  <c r="E36" i="126"/>
  <c r="E35" i="126"/>
  <c r="E34" i="126"/>
  <c r="E33" i="126"/>
  <c r="E32" i="126"/>
  <c r="E31" i="126"/>
  <c r="E30" i="126"/>
  <c r="E29" i="126"/>
  <c r="E28" i="126"/>
  <c r="E27" i="126"/>
  <c r="E26" i="126"/>
  <c r="E25" i="126"/>
  <c r="E23" i="126"/>
  <c r="E22" i="126"/>
  <c r="E21" i="126"/>
  <c r="E20" i="126"/>
  <c r="E19" i="126"/>
  <c r="E18" i="126"/>
  <c r="E17" i="126"/>
  <c r="E16" i="126"/>
  <c r="E15" i="126"/>
  <c r="E14" i="126"/>
  <c r="E13" i="126"/>
  <c r="E12" i="126"/>
  <c r="E11" i="126"/>
  <c r="E10" i="126"/>
  <c r="E9" i="126"/>
  <c r="E7" i="126"/>
  <c r="E6" i="126"/>
  <c r="E51" i="131" l="1"/>
  <c r="E50" i="131"/>
  <c r="C50" i="131"/>
  <c r="E49" i="131"/>
  <c r="E48" i="131"/>
  <c r="E47" i="131"/>
  <c r="E46" i="131"/>
  <c r="E45" i="131"/>
  <c r="E44" i="131"/>
  <c r="E43" i="131"/>
  <c r="E42" i="131"/>
  <c r="E41" i="131"/>
  <c r="C41" i="131"/>
  <c r="E40" i="131"/>
  <c r="E39" i="131"/>
  <c r="E38" i="131"/>
  <c r="E37" i="131"/>
  <c r="E36" i="131"/>
  <c r="E35" i="131"/>
  <c r="E34" i="131"/>
  <c r="E33" i="131"/>
  <c r="E32" i="131"/>
  <c r="H31" i="131"/>
  <c r="E31" i="131"/>
  <c r="C31" i="131"/>
  <c r="E30" i="131"/>
  <c r="E29" i="131"/>
  <c r="E28" i="131"/>
  <c r="E27" i="131"/>
  <c r="E26" i="131"/>
  <c r="E25" i="131"/>
  <c r="E23" i="131"/>
  <c r="E22" i="131"/>
  <c r="E21" i="131"/>
  <c r="E20" i="131"/>
  <c r="E19" i="131"/>
  <c r="E18" i="131"/>
  <c r="E17" i="131"/>
  <c r="E16" i="131"/>
  <c r="E15" i="131"/>
  <c r="E14" i="131"/>
  <c r="E13" i="131"/>
  <c r="E12" i="131"/>
  <c r="E11" i="131"/>
  <c r="C52" i="131"/>
  <c r="E10" i="131"/>
  <c r="E9" i="131"/>
  <c r="E7" i="131"/>
  <c r="E6" i="131"/>
  <c r="E51" i="118" l="1"/>
  <c r="E50" i="118"/>
  <c r="E49" i="118"/>
  <c r="E48" i="118"/>
  <c r="E47" i="118"/>
  <c r="E46" i="118"/>
  <c r="E45" i="118"/>
  <c r="E44" i="118"/>
  <c r="E43" i="118"/>
  <c r="E42" i="118"/>
  <c r="E41" i="118"/>
  <c r="E40" i="118"/>
  <c r="E39" i="118"/>
  <c r="E38" i="118"/>
  <c r="E37" i="118"/>
  <c r="E36" i="118"/>
  <c r="E35" i="118"/>
  <c r="E34" i="118"/>
  <c r="E33" i="118"/>
  <c r="E32" i="118"/>
  <c r="E31" i="118"/>
  <c r="E30" i="118"/>
  <c r="E29" i="118"/>
  <c r="E28" i="118"/>
  <c r="E27" i="118"/>
  <c r="E26" i="118"/>
  <c r="E25" i="118"/>
  <c r="E23" i="118"/>
  <c r="E22" i="118"/>
  <c r="E21" i="118"/>
  <c r="E20" i="118"/>
  <c r="E19" i="118"/>
  <c r="E18" i="118"/>
  <c r="E17" i="118"/>
  <c r="E16" i="118"/>
  <c r="E15" i="118"/>
  <c r="E14" i="118"/>
  <c r="E13" i="118"/>
  <c r="E12" i="118"/>
  <c r="E11" i="118"/>
  <c r="E10" i="118"/>
  <c r="E9" i="118"/>
  <c r="E7" i="118"/>
  <c r="E6" i="118"/>
  <c r="E51" i="30" l="1"/>
  <c r="E50" i="30"/>
  <c r="E49" i="30"/>
  <c r="E48" i="30"/>
  <c r="E47" i="30"/>
  <c r="E46" i="30"/>
  <c r="E45" i="30"/>
  <c r="E44" i="30"/>
  <c r="E43" i="30"/>
  <c r="E42" i="30"/>
  <c r="E41" i="30"/>
  <c r="E40" i="30"/>
  <c r="E39" i="30"/>
  <c r="E38" i="30"/>
  <c r="E37" i="30"/>
  <c r="E36" i="30"/>
  <c r="E35" i="30"/>
  <c r="E34" i="30"/>
  <c r="E33" i="30"/>
  <c r="E32" i="30"/>
  <c r="E31" i="30"/>
  <c r="E30" i="30"/>
  <c r="E29" i="30"/>
  <c r="E28" i="30"/>
  <c r="E27" i="30"/>
  <c r="E26" i="30"/>
  <c r="E25" i="30"/>
  <c r="E23" i="30"/>
  <c r="E22" i="30"/>
  <c r="E21" i="30"/>
  <c r="E20" i="30"/>
  <c r="E19" i="30"/>
  <c r="E18" i="30"/>
  <c r="E17" i="30"/>
  <c r="E16" i="30"/>
  <c r="E15" i="30"/>
  <c r="E14" i="30"/>
  <c r="E13" i="30"/>
  <c r="E12" i="30"/>
  <c r="E11" i="30"/>
  <c r="E10" i="30"/>
  <c r="E9" i="30"/>
  <c r="E7" i="30"/>
  <c r="E6" i="30"/>
  <c r="E51" i="119" l="1"/>
  <c r="E50" i="119"/>
  <c r="E49" i="119"/>
  <c r="E48" i="119"/>
  <c r="E47" i="119"/>
  <c r="E46" i="119"/>
  <c r="E45" i="119"/>
  <c r="E44" i="119"/>
  <c r="E43" i="119"/>
  <c r="E42" i="119"/>
  <c r="E41" i="119"/>
  <c r="E40" i="119"/>
  <c r="E39" i="119"/>
  <c r="E38" i="119"/>
  <c r="E37" i="119"/>
  <c r="E36" i="119"/>
  <c r="E35" i="119"/>
  <c r="E34" i="119"/>
  <c r="E33" i="119"/>
  <c r="E32" i="119"/>
  <c r="E31" i="119"/>
  <c r="E30" i="119"/>
  <c r="E29" i="119"/>
  <c r="E28" i="119"/>
  <c r="E27" i="119"/>
  <c r="E26" i="119"/>
  <c r="E25" i="119"/>
  <c r="E23" i="119"/>
  <c r="E22" i="119"/>
  <c r="E21" i="119"/>
  <c r="E20" i="119"/>
  <c r="E19" i="119"/>
  <c r="E18" i="119"/>
  <c r="E17" i="119"/>
  <c r="E16" i="119"/>
  <c r="E15" i="119"/>
  <c r="E14" i="119"/>
  <c r="E13" i="119"/>
  <c r="E12" i="119"/>
  <c r="E11" i="119"/>
  <c r="E10" i="119"/>
  <c r="E9" i="119"/>
  <c r="E7" i="119"/>
  <c r="E6" i="119"/>
  <c r="E51" i="103" l="1"/>
  <c r="E50" i="103"/>
  <c r="E49" i="103"/>
  <c r="E48" i="103"/>
  <c r="E47" i="103"/>
  <c r="E46" i="103"/>
  <c r="E45" i="103"/>
  <c r="E44" i="103"/>
  <c r="E51" i="132" l="1"/>
  <c r="E50" i="132"/>
  <c r="E49" i="132"/>
  <c r="E48" i="132"/>
  <c r="E47" i="132"/>
  <c r="E46" i="132"/>
  <c r="E45" i="132"/>
  <c r="E44" i="132"/>
  <c r="E43" i="132"/>
  <c r="E42" i="132"/>
  <c r="E41" i="132"/>
  <c r="E40" i="132"/>
  <c r="E39" i="132"/>
  <c r="E38" i="132"/>
  <c r="E37" i="132"/>
  <c r="E36" i="132"/>
  <c r="E35" i="132"/>
  <c r="E34" i="132"/>
  <c r="E33" i="132"/>
  <c r="E32" i="132"/>
  <c r="E31" i="132"/>
  <c r="E30" i="132"/>
  <c r="E29" i="132"/>
  <c r="E28" i="132"/>
  <c r="E27" i="132"/>
  <c r="E26" i="132"/>
  <c r="E25" i="132"/>
  <c r="E23" i="132"/>
  <c r="E22" i="132"/>
  <c r="E21" i="132"/>
  <c r="E20" i="132"/>
  <c r="E19" i="132"/>
  <c r="E18" i="132"/>
  <c r="E17" i="132"/>
  <c r="E16" i="132"/>
  <c r="E15" i="132"/>
  <c r="E14" i="132"/>
  <c r="E13" i="132"/>
  <c r="E12" i="132"/>
  <c r="E11" i="132"/>
  <c r="E10" i="132"/>
  <c r="E9" i="132"/>
  <c r="E7" i="132"/>
  <c r="E6" i="132"/>
  <c r="E51" i="101" l="1"/>
  <c r="E50" i="101"/>
  <c r="E49" i="101"/>
  <c r="E48" i="101"/>
  <c r="E47" i="101"/>
  <c r="E46" i="101"/>
  <c r="E45" i="101"/>
  <c r="E44" i="101"/>
  <c r="E43" i="101"/>
  <c r="E42" i="101"/>
  <c r="E41" i="101"/>
  <c r="E40" i="101"/>
  <c r="E39" i="101"/>
  <c r="E38" i="101"/>
  <c r="E37" i="101"/>
  <c r="E36" i="101"/>
  <c r="E35" i="101"/>
  <c r="E34" i="101"/>
  <c r="E33" i="101"/>
  <c r="E32" i="101"/>
  <c r="E31" i="101"/>
  <c r="E30" i="101"/>
  <c r="E29" i="101"/>
  <c r="E28" i="101"/>
  <c r="E27" i="101"/>
  <c r="E26" i="101"/>
  <c r="E25" i="101"/>
  <c r="E23" i="101"/>
  <c r="E22" i="101"/>
  <c r="E21" i="101"/>
  <c r="E20" i="101"/>
  <c r="E19" i="101"/>
  <c r="E18" i="101"/>
  <c r="E17" i="101"/>
  <c r="E16" i="101"/>
  <c r="E15" i="101"/>
  <c r="E14" i="101"/>
  <c r="E13" i="101"/>
  <c r="E12" i="101"/>
  <c r="E11" i="101"/>
  <c r="E10" i="101"/>
  <c r="E9" i="101"/>
  <c r="E7" i="101"/>
  <c r="E6" i="101"/>
  <c r="E51" i="112" l="1"/>
  <c r="E50" i="112"/>
  <c r="E49" i="112"/>
  <c r="E48" i="112"/>
  <c r="E47" i="112"/>
  <c r="E46" i="112"/>
  <c r="E45" i="112"/>
  <c r="E44" i="112"/>
  <c r="E43" i="112"/>
  <c r="E42" i="112"/>
  <c r="E41" i="112"/>
  <c r="E40" i="112"/>
  <c r="E39" i="112"/>
  <c r="E38" i="112"/>
  <c r="E37" i="112"/>
  <c r="E36" i="112"/>
  <c r="E35" i="112"/>
  <c r="E34" i="112"/>
  <c r="E33" i="112"/>
  <c r="E32" i="112"/>
  <c r="E31" i="112"/>
  <c r="E30" i="112"/>
  <c r="E29" i="112"/>
  <c r="E28" i="112"/>
  <c r="E27" i="112"/>
  <c r="E26" i="112"/>
  <c r="E25" i="112"/>
  <c r="E23" i="112"/>
  <c r="E22" i="112"/>
  <c r="E21" i="112"/>
  <c r="E20" i="112"/>
  <c r="E19" i="112"/>
  <c r="E18" i="112"/>
  <c r="E17" i="112"/>
  <c r="E16" i="112"/>
  <c r="E15" i="112"/>
  <c r="E14" i="112"/>
  <c r="E13" i="112"/>
  <c r="E12" i="112"/>
  <c r="E11" i="112"/>
  <c r="E10" i="112"/>
  <c r="E9" i="112"/>
  <c r="E7" i="112"/>
  <c r="E6" i="112"/>
  <c r="D52" i="114" l="1"/>
  <c r="D52" i="126"/>
  <c r="D52" i="119"/>
  <c r="D52" i="121"/>
  <c r="D52" i="38"/>
  <c r="D52" i="112"/>
  <c r="D52" i="113"/>
  <c r="D52" i="118"/>
  <c r="D52" i="103"/>
  <c r="D52" i="104"/>
  <c r="D52" i="102"/>
  <c r="D52" i="105"/>
  <c r="D52" i="132"/>
  <c r="D52" i="23"/>
  <c r="D52" i="101"/>
  <c r="D52" i="131"/>
  <c r="D52" i="30"/>
  <c r="D52" i="100"/>
  <c r="D52" i="125"/>
  <c r="E51" i="113" l="1"/>
  <c r="E50" i="113"/>
  <c r="E49" i="113"/>
  <c r="E48" i="113"/>
  <c r="E47" i="113"/>
  <c r="E46" i="113"/>
  <c r="E45" i="113"/>
  <c r="E44" i="113"/>
  <c r="E43" i="113"/>
  <c r="E42" i="113"/>
  <c r="E41" i="113"/>
  <c r="E40" i="113"/>
  <c r="E39" i="113"/>
  <c r="E38" i="113"/>
  <c r="E37" i="113"/>
  <c r="E36" i="113"/>
  <c r="E35" i="113"/>
  <c r="E34" i="113"/>
  <c r="E33" i="113"/>
  <c r="E32" i="113"/>
  <c r="E31" i="113"/>
  <c r="E30" i="113"/>
  <c r="E29" i="113"/>
  <c r="E28" i="113"/>
  <c r="E27" i="113"/>
  <c r="E26" i="113"/>
  <c r="E25" i="113"/>
  <c r="E23" i="113"/>
  <c r="E22" i="113"/>
  <c r="E21" i="113"/>
  <c r="E20" i="113"/>
  <c r="E19" i="113"/>
  <c r="E18" i="113"/>
  <c r="E17" i="113"/>
  <c r="E16" i="113"/>
  <c r="E15" i="113"/>
  <c r="E14" i="113"/>
  <c r="E13" i="113"/>
  <c r="E12" i="113"/>
  <c r="E11" i="113"/>
  <c r="E10" i="113"/>
  <c r="E9" i="113"/>
  <c r="E7" i="113"/>
  <c r="E6" i="113"/>
  <c r="E51" i="23" l="1"/>
  <c r="E50" i="23"/>
  <c r="E49" i="23"/>
  <c r="E48" i="23"/>
  <c r="E47" i="23"/>
  <c r="E46" i="23"/>
  <c r="E45" i="23"/>
  <c r="E44" i="23"/>
  <c r="E43" i="23"/>
  <c r="E42" i="23"/>
  <c r="E41" i="23"/>
  <c r="E40" i="23"/>
  <c r="E39" i="23"/>
  <c r="E38" i="23"/>
  <c r="E37" i="23"/>
  <c r="E36" i="23"/>
  <c r="E35" i="23"/>
  <c r="E34" i="23"/>
  <c r="E33" i="23"/>
  <c r="E32" i="23"/>
  <c r="E31" i="23"/>
  <c r="E30" i="23"/>
  <c r="E29" i="23"/>
  <c r="E28" i="23"/>
  <c r="E27" i="23"/>
  <c r="E26" i="23"/>
  <c r="E25" i="23"/>
  <c r="E23" i="23"/>
  <c r="E22" i="23"/>
  <c r="E21" i="23"/>
  <c r="E20" i="23"/>
  <c r="E19" i="23"/>
  <c r="E18" i="23"/>
  <c r="E17" i="23"/>
  <c r="E16" i="23"/>
  <c r="E15" i="23"/>
  <c r="E14" i="23"/>
  <c r="E13" i="23"/>
  <c r="E12" i="23"/>
  <c r="E11" i="23"/>
  <c r="E10" i="23"/>
  <c r="E9" i="23"/>
  <c r="E7" i="23"/>
  <c r="E6" i="23"/>
  <c r="H52" i="132" l="1"/>
  <c r="G52" i="132"/>
  <c r="F52" i="132" l="1"/>
  <c r="E52" i="132" s="1"/>
  <c r="E9" i="105" l="1"/>
  <c r="H52" i="131" l="1"/>
  <c r="F52" i="131" l="1"/>
  <c r="E52" i="131" s="1"/>
  <c r="H52" i="126" l="1"/>
  <c r="H52" i="119"/>
  <c r="H52" i="121"/>
  <c r="H52" i="38"/>
  <c r="H52" i="113"/>
  <c r="H52" i="118"/>
  <c r="H52" i="103"/>
  <c r="H52" i="104"/>
  <c r="H52" i="102"/>
  <c r="H52" i="23"/>
  <c r="H52" i="101"/>
  <c r="H52" i="30"/>
  <c r="H52" i="100"/>
  <c r="H52" i="112"/>
  <c r="H52" i="114"/>
  <c r="H52" i="105"/>
  <c r="H52" i="125"/>
  <c r="G52" i="126" l="1"/>
  <c r="F52" i="126" l="1"/>
  <c r="E52" i="126" s="1"/>
  <c r="E51" i="125"/>
  <c r="E50" i="125"/>
  <c r="E49" i="125"/>
  <c r="E48" i="125"/>
  <c r="E47" i="125"/>
  <c r="E46" i="125"/>
  <c r="E45" i="125"/>
  <c r="E44" i="125"/>
  <c r="E43" i="125"/>
  <c r="E42" i="125"/>
  <c r="E41" i="125"/>
  <c r="E40" i="125"/>
  <c r="E39" i="125"/>
  <c r="E38" i="125"/>
  <c r="E37" i="125"/>
  <c r="E36" i="125"/>
  <c r="E35" i="125"/>
  <c r="E34" i="125"/>
  <c r="E33" i="125"/>
  <c r="E32" i="125"/>
  <c r="E31" i="125"/>
  <c r="E30" i="125"/>
  <c r="E29" i="125"/>
  <c r="E28" i="125"/>
  <c r="E27" i="125"/>
  <c r="E26" i="125"/>
  <c r="E25" i="125"/>
  <c r="G52" i="125"/>
  <c r="E23" i="125"/>
  <c r="E22" i="125"/>
  <c r="E21" i="125"/>
  <c r="E20" i="125"/>
  <c r="E19" i="125"/>
  <c r="E18" i="125"/>
  <c r="E17" i="125"/>
  <c r="E16" i="125"/>
  <c r="E15" i="125"/>
  <c r="E14" i="125"/>
  <c r="E13" i="125"/>
  <c r="E12" i="125"/>
  <c r="E11" i="125"/>
  <c r="E10" i="125"/>
  <c r="E9" i="125"/>
  <c r="E7" i="125"/>
  <c r="E6" i="125"/>
  <c r="F52" i="125" l="1"/>
  <c r="E52" i="125" s="1"/>
  <c r="G52" i="121" l="1"/>
  <c r="F52" i="121"/>
  <c r="E52" i="121" l="1"/>
  <c r="G52" i="119" l="1"/>
  <c r="F52" i="119"/>
  <c r="E52" i="119" l="1"/>
  <c r="G52" i="118" l="1"/>
  <c r="F52" i="118"/>
  <c r="E52" i="118" l="1"/>
  <c r="E51" i="114" l="1"/>
  <c r="E50" i="114"/>
  <c r="E49" i="114"/>
  <c r="E48" i="114"/>
  <c r="E47" i="114"/>
  <c r="E46" i="114"/>
  <c r="E45" i="114"/>
  <c r="E44" i="114"/>
  <c r="E43" i="114"/>
  <c r="E42" i="114"/>
  <c r="E41" i="114"/>
  <c r="E40" i="114"/>
  <c r="E39" i="114"/>
  <c r="E38" i="114"/>
  <c r="E37" i="114"/>
  <c r="E36" i="114"/>
  <c r="E35" i="114"/>
  <c r="E34" i="114"/>
  <c r="E33" i="114"/>
  <c r="E32" i="114"/>
  <c r="E31" i="114"/>
  <c r="E30" i="114"/>
  <c r="E29" i="114"/>
  <c r="E28" i="114"/>
  <c r="E27" i="114"/>
  <c r="E26" i="114"/>
  <c r="E25" i="114"/>
  <c r="G52" i="114"/>
  <c r="F52" i="114"/>
  <c r="E23" i="114"/>
  <c r="E22" i="114"/>
  <c r="E21" i="114"/>
  <c r="E20" i="114"/>
  <c r="E19" i="114"/>
  <c r="E18" i="114"/>
  <c r="E17" i="114"/>
  <c r="E16" i="114"/>
  <c r="E15" i="114"/>
  <c r="E14" i="114"/>
  <c r="E13" i="114"/>
  <c r="E12" i="114"/>
  <c r="E11" i="114"/>
  <c r="E10" i="114"/>
  <c r="E9" i="114"/>
  <c r="E7" i="114"/>
  <c r="E6" i="114"/>
  <c r="E52" i="114" l="1"/>
  <c r="G52" i="113" l="1"/>
  <c r="F52" i="113"/>
  <c r="E52" i="113" l="1"/>
  <c r="G52" i="112" l="1"/>
  <c r="F52" i="112" l="1"/>
  <c r="E52" i="112" s="1"/>
  <c r="E51" i="105" l="1"/>
  <c r="E50" i="105"/>
  <c r="E49" i="105"/>
  <c r="E48" i="105"/>
  <c r="E47" i="105"/>
  <c r="E46" i="105"/>
  <c r="E45" i="105"/>
  <c r="E44" i="105"/>
  <c r="E43" i="105"/>
  <c r="E42" i="105"/>
  <c r="E41" i="105"/>
  <c r="E40" i="105"/>
  <c r="E39" i="105"/>
  <c r="E38" i="105"/>
  <c r="E37" i="105"/>
  <c r="E36" i="105"/>
  <c r="E35" i="105"/>
  <c r="E34" i="105"/>
  <c r="E33" i="105"/>
  <c r="E32" i="105"/>
  <c r="E31" i="105"/>
  <c r="E30" i="105"/>
  <c r="E29" i="105"/>
  <c r="E28" i="105"/>
  <c r="E27" i="105"/>
  <c r="E26" i="105"/>
  <c r="E25" i="105"/>
  <c r="G52" i="105"/>
  <c r="E23" i="105"/>
  <c r="E22" i="105"/>
  <c r="E21" i="105"/>
  <c r="E20" i="105"/>
  <c r="E19" i="105"/>
  <c r="E18" i="105"/>
  <c r="E17" i="105"/>
  <c r="E16" i="105"/>
  <c r="E15" i="105"/>
  <c r="E14" i="105"/>
  <c r="E13" i="105"/>
  <c r="E12" i="105"/>
  <c r="E11" i="105"/>
  <c r="E10" i="105"/>
  <c r="E7" i="105"/>
  <c r="E6" i="105"/>
  <c r="F52" i="105" l="1"/>
  <c r="E52" i="105" s="1"/>
  <c r="G52" i="104" l="1"/>
  <c r="F52" i="104" l="1"/>
  <c r="E52" i="104" s="1"/>
  <c r="G52" i="103" l="1"/>
  <c r="F52" i="103" l="1"/>
  <c r="E52" i="103" s="1"/>
  <c r="G52" i="102" l="1"/>
  <c r="F52" i="102"/>
  <c r="E52" i="102" l="1"/>
  <c r="G52" i="101" l="1"/>
  <c r="F52" i="101"/>
  <c r="E52" i="101" l="1"/>
  <c r="E51" i="100" l="1"/>
  <c r="E50" i="100"/>
  <c r="E49" i="100"/>
  <c r="E48" i="100"/>
  <c r="E47" i="100"/>
  <c r="E46" i="100"/>
  <c r="E45" i="100"/>
  <c r="E44" i="100"/>
  <c r="E43" i="100"/>
  <c r="E42" i="100"/>
  <c r="E41" i="100"/>
  <c r="E40" i="100"/>
  <c r="E39" i="100"/>
  <c r="E38" i="100"/>
  <c r="E37" i="100"/>
  <c r="E36" i="100"/>
  <c r="E35" i="100"/>
  <c r="E34" i="100"/>
  <c r="E33" i="100"/>
  <c r="E32" i="100"/>
  <c r="E31" i="100"/>
  <c r="E30" i="100"/>
  <c r="E29" i="100"/>
  <c r="E28" i="100"/>
  <c r="E27" i="100"/>
  <c r="E26" i="100"/>
  <c r="E25" i="100"/>
  <c r="G52" i="100"/>
  <c r="F52" i="100"/>
  <c r="E23" i="100"/>
  <c r="E22" i="100"/>
  <c r="E21" i="100"/>
  <c r="E20" i="100"/>
  <c r="E19" i="100"/>
  <c r="E18" i="100"/>
  <c r="E17" i="100"/>
  <c r="E16" i="100"/>
  <c r="E15" i="100"/>
  <c r="E14" i="100"/>
  <c r="E13" i="100"/>
  <c r="E12" i="100"/>
  <c r="E11" i="100"/>
  <c r="E10" i="100"/>
  <c r="E9" i="100"/>
  <c r="E7" i="100"/>
  <c r="E6" i="100"/>
  <c r="E52" i="100" l="1"/>
  <c r="F52" i="38" l="1"/>
  <c r="E52" i="38" l="1"/>
  <c r="G52" i="30" l="1"/>
  <c r="F52" i="30"/>
  <c r="E52" i="30" l="1"/>
  <c r="G52" i="23" l="1"/>
  <c r="F52" i="23"/>
  <c r="E52" i="23" l="1"/>
</calcChain>
</file>

<file path=xl/sharedStrings.xml><?xml version="1.0" encoding="utf-8"?>
<sst xmlns="http://schemas.openxmlformats.org/spreadsheetml/2006/main" count="3385" uniqueCount="371">
  <si>
    <t>Всего по базовой программе ОМС</t>
  </si>
  <si>
    <t xml:space="preserve">Профиль медицинской помощи      </t>
  </si>
  <si>
    <t xml:space="preserve">Профиль койки            </t>
  </si>
  <si>
    <t xml:space="preserve">акушерство и гинекология      </t>
  </si>
  <si>
    <t xml:space="preserve">для беременных и рожениц,          </t>
  </si>
  <si>
    <t xml:space="preserve">патологии беременности,            </t>
  </si>
  <si>
    <t xml:space="preserve">гинекологические,                  </t>
  </si>
  <si>
    <t xml:space="preserve">аллергология и иммунология           </t>
  </si>
  <si>
    <t xml:space="preserve">аллергологические                  </t>
  </si>
  <si>
    <t xml:space="preserve">гастроэнтерология                    </t>
  </si>
  <si>
    <t xml:space="preserve">гастроэнтерологические             </t>
  </si>
  <si>
    <t xml:space="preserve">гематология                          </t>
  </si>
  <si>
    <t xml:space="preserve">гематологические                   </t>
  </si>
  <si>
    <t xml:space="preserve">гериатрия                            </t>
  </si>
  <si>
    <t xml:space="preserve">геронтологические                  </t>
  </si>
  <si>
    <t>дерматовенерология</t>
  </si>
  <si>
    <t>дерматологические</t>
  </si>
  <si>
    <t xml:space="preserve">детская кардиология                  </t>
  </si>
  <si>
    <t xml:space="preserve">кардиологические для детей         </t>
  </si>
  <si>
    <t xml:space="preserve">детская онкология                    </t>
  </si>
  <si>
    <t xml:space="preserve">онкологические для детей           </t>
  </si>
  <si>
    <t xml:space="preserve">детская урология-андрология          </t>
  </si>
  <si>
    <t xml:space="preserve">уроандрологические для детей       </t>
  </si>
  <si>
    <t xml:space="preserve">детская хирургия                     </t>
  </si>
  <si>
    <t xml:space="preserve">хирургические для детей            </t>
  </si>
  <si>
    <t xml:space="preserve">детская эндокринология               </t>
  </si>
  <si>
    <t xml:space="preserve">эндокринологические для детей      </t>
  </si>
  <si>
    <t>инфекционные болезни</t>
  </si>
  <si>
    <t>инфекционные</t>
  </si>
  <si>
    <t xml:space="preserve">кардиология </t>
  </si>
  <si>
    <t xml:space="preserve">кардиологические,                  </t>
  </si>
  <si>
    <t>кардиологические для больных с острым инфарктом миокарда</t>
  </si>
  <si>
    <t xml:space="preserve">колопроктология                      </t>
  </si>
  <si>
    <t xml:space="preserve">проктологические                   </t>
  </si>
  <si>
    <t xml:space="preserve">медицинская реабилитация             </t>
  </si>
  <si>
    <t>всего, в том числе:</t>
  </si>
  <si>
    <t xml:space="preserve">реабилитационные соматические,     </t>
  </si>
  <si>
    <t xml:space="preserve">реабилитационные для больных с   заболеваниями центральной нервной системы и органов чувств </t>
  </si>
  <si>
    <t xml:space="preserve">  реабилитационные для больных с заболеваниями опорно-двигательного аппарата и периферической нервной системы </t>
  </si>
  <si>
    <t xml:space="preserve">неврология </t>
  </si>
  <si>
    <t xml:space="preserve">неврологические,                   </t>
  </si>
  <si>
    <t xml:space="preserve">неврологические для больных с острыми нарушениями мозгового кровообращения       </t>
  </si>
  <si>
    <t>психоневрологические для детей</t>
  </si>
  <si>
    <t xml:space="preserve">нейрохирургия                        </t>
  </si>
  <si>
    <t xml:space="preserve">нейрохирургические                 </t>
  </si>
  <si>
    <t>неонатология</t>
  </si>
  <si>
    <t xml:space="preserve">патологии новорожденных и  недоношенных детей  </t>
  </si>
  <si>
    <t xml:space="preserve">нефрология                           </t>
  </si>
  <si>
    <t xml:space="preserve">нефрологические                    </t>
  </si>
  <si>
    <t>онкология</t>
  </si>
  <si>
    <t>онкологические</t>
  </si>
  <si>
    <t xml:space="preserve">оториноларингология  </t>
  </si>
  <si>
    <t>оториноларингологические</t>
  </si>
  <si>
    <t xml:space="preserve">офтальмология                        </t>
  </si>
  <si>
    <t xml:space="preserve">офтальмологические                 </t>
  </si>
  <si>
    <t xml:space="preserve">педиатрия                            </t>
  </si>
  <si>
    <t xml:space="preserve">педиатрические соматические        </t>
  </si>
  <si>
    <t xml:space="preserve">пульмонология                        </t>
  </si>
  <si>
    <t xml:space="preserve">пульмонологические                 </t>
  </si>
  <si>
    <t xml:space="preserve">радиология, радиотерапия             </t>
  </si>
  <si>
    <t xml:space="preserve">радиологические                    </t>
  </si>
  <si>
    <t xml:space="preserve">ревматология                         </t>
  </si>
  <si>
    <t xml:space="preserve">ревматологические                  </t>
  </si>
  <si>
    <t xml:space="preserve">сердечно-сосудистая хирургия         </t>
  </si>
  <si>
    <t xml:space="preserve">кардиохирургические,               </t>
  </si>
  <si>
    <t xml:space="preserve">сосудистой хирургии                </t>
  </si>
  <si>
    <t xml:space="preserve">терапия                              </t>
  </si>
  <si>
    <t xml:space="preserve">терапевтические                    </t>
  </si>
  <si>
    <t xml:space="preserve">торакальная хирургия                 </t>
  </si>
  <si>
    <t xml:space="preserve">торакальной хирургии               </t>
  </si>
  <si>
    <t xml:space="preserve">травматология и ортопедия            </t>
  </si>
  <si>
    <t xml:space="preserve">травматологические,                </t>
  </si>
  <si>
    <t xml:space="preserve">ортопедические                     </t>
  </si>
  <si>
    <t xml:space="preserve">урология                             </t>
  </si>
  <si>
    <t xml:space="preserve">урологические                      </t>
  </si>
  <si>
    <t xml:space="preserve">хирургия </t>
  </si>
  <si>
    <t>хирургические</t>
  </si>
  <si>
    <t xml:space="preserve">хирургия (комбустиология)            </t>
  </si>
  <si>
    <t xml:space="preserve">ожоговые                           </t>
  </si>
  <si>
    <t xml:space="preserve">челюстно-лицевая хирургия            </t>
  </si>
  <si>
    <t xml:space="preserve">челюстно-лицевой хирургии          </t>
  </si>
  <si>
    <t xml:space="preserve">эндокринология                       </t>
  </si>
  <si>
    <t xml:space="preserve">эндокринологические                </t>
  </si>
  <si>
    <t>Наименование МО</t>
  </si>
  <si>
    <t>ОБУЗ "ИвОКБ"</t>
  </si>
  <si>
    <t>ОБУЗ "Тейковская ЦРБ"</t>
  </si>
  <si>
    <t>ОБУЗ Фурмановская ЦРБ</t>
  </si>
  <si>
    <t>ОБУЗ "Родниковская ЦРБ"</t>
  </si>
  <si>
    <t>Помощь, оказанная в др.территориях</t>
  </si>
  <si>
    <t>Свод территории с частниками</t>
  </si>
  <si>
    <t>Наименование МО    ОБУЗ "Кохомская городская больница"</t>
  </si>
  <si>
    <t>В том числе</t>
  </si>
  <si>
    <t>для медицинской помощи по профилю "онкология" (случаи госпитализации)</t>
  </si>
  <si>
    <t xml:space="preserve"> ВМП, случаи госпитализации</t>
  </si>
  <si>
    <t>Наименование  МО   ОБУЗ Вичугская ЦРБ</t>
  </si>
  <si>
    <t>Наименование  МО  ОБУЗ "Кинешемская ЦРБ"</t>
  </si>
  <si>
    <t>ОБУЗ "Шуйская ЦРБ"</t>
  </si>
  <si>
    <t>Наименование  МО    ОБУЗ  1 ГКБ</t>
  </si>
  <si>
    <t xml:space="preserve"> Наименование  МО   ОБУЗ "ГКБ № 4"</t>
  </si>
  <si>
    <t xml:space="preserve">Наименование МО    </t>
  </si>
  <si>
    <t>ОБУЗ  ГКБ  №7</t>
  </si>
  <si>
    <t>ОБУЗ "ДГКБ  №5" г. Иваново</t>
  </si>
  <si>
    <t xml:space="preserve">Наименование  МО    ОБУЗ "Родильный дом № 4" </t>
  </si>
  <si>
    <t>Наименование  МО    ОБУЗ "ОДКБ"</t>
  </si>
  <si>
    <t>Наименование  МО     ФГБУЗ  МЦ "Решма" ФМБА России</t>
  </si>
  <si>
    <t xml:space="preserve">Наименование  МО   ОБУЗ ИКБ им. Куваевых </t>
  </si>
  <si>
    <t xml:space="preserve">ФГБУ "Ив НИИ М и Д им. В.Н. Городкова" Минздрава России </t>
  </si>
  <si>
    <t>Наименование  МО   ОБУЗ "ГКБ № 3 г. Иванова"</t>
  </si>
  <si>
    <t>ОБУЗ ГКБ № 8</t>
  </si>
  <si>
    <t>Всего</t>
  </si>
  <si>
    <t>Взрослые</t>
  </si>
  <si>
    <t>Дети в возрасте от 0-17 лет</t>
  </si>
  <si>
    <t xml:space="preserve">Наименование МО   ЧУЗ "КБ "РЖД-Медицина" г. Иваново" </t>
  </si>
  <si>
    <t>Всего по Ивановской области</t>
  </si>
  <si>
    <t>Итого по ТПГГ</t>
  </si>
  <si>
    <t>медицинская реабилитация (случаи госпитализации)</t>
  </si>
  <si>
    <t>всего</t>
  </si>
  <si>
    <t>взр.</t>
  </si>
  <si>
    <t>дети</t>
  </si>
  <si>
    <t>Плановые объемы медицинской помощи, оказываемой в условиях круглосуточного стационара, на 2021 год</t>
  </si>
  <si>
    <t>Число случаев госпитализации на 2021 год</t>
  </si>
  <si>
    <t xml:space="preserve"> в том числе переведенные</t>
  </si>
  <si>
    <t>ё</t>
  </si>
  <si>
    <t>Плановые объемы скорой медицинской помощи на 2021 год</t>
  </si>
  <si>
    <t>Всего вызовов</t>
  </si>
  <si>
    <t xml:space="preserve">в том числе  с проведением тромболизиса </t>
  </si>
  <si>
    <t xml:space="preserve">Скорая медицинская помощь, всего </t>
  </si>
  <si>
    <t>Наименование МО         ОБУЗ" Кинешемская ЦРБ"</t>
  </si>
  <si>
    <t xml:space="preserve">Скорая медицинская помощь </t>
  </si>
  <si>
    <t>Наименование МО      ОБУЗ "ССМП"</t>
  </si>
  <si>
    <t>Плановые объемы медицинской помощи в амбулаторных условиях, оказываемой с профилактической и иными целями, на 2021 год</t>
  </si>
  <si>
    <t>Наименование медицинской организации         ОБУЗ "ГКБ  № 4"</t>
  </si>
  <si>
    <t>Наименование должности специалиста</t>
  </si>
  <si>
    <t>Комплесные посещения для проведения профилактических медицинских осмотров</t>
  </si>
  <si>
    <t>Комплесные посещения для проведения диспансеризации</t>
  </si>
  <si>
    <t>Посещения с иными целями</t>
  </si>
  <si>
    <t>Профилактические медицинские осмотры несовершеннолетних</t>
  </si>
  <si>
    <t>Профилактические медицинскуие осмотры (включая 1-е посещение для проведения диспансерного наблююения), взр.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</si>
  <si>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</si>
  <si>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Диспансеризация пребывающих в стационарных учреждениях детей-сирот и детей, находящихся в трудной жизненной ситуации</t>
  </si>
  <si>
    <t>1 этап диспрансеризации, взр.</t>
  </si>
  <si>
    <t>Посещения для проведения диспансерного наблюдения (за исключением 1-го посещения)</t>
  </si>
  <si>
    <t>Посещения для проведения 2-го этапа диспансеризации</t>
  </si>
  <si>
    <t>Разовые посещения в связи с заболеванием</t>
  </si>
  <si>
    <t>Посещения центров здоровья</t>
  </si>
  <si>
    <t>посещения медицинских работников,  имеющих среднее медицинское образование, ведущих самостоятельный прием</t>
  </si>
  <si>
    <t>Посещения центров аибулаторной онкологической помощи</t>
  </si>
  <si>
    <t>Посещения с другими целями (патронаж, выдача справок и иных медицинских документов и др.)</t>
  </si>
  <si>
    <t>Врач-акушер-гинеколог</t>
  </si>
  <si>
    <t>Врач-аллерголог-иммунолог</t>
  </si>
  <si>
    <t>Врач-гастроэнтеролог</t>
  </si>
  <si>
    <t>Врач-гематолог</t>
  </si>
  <si>
    <t>Врач-гериатр</t>
  </si>
  <si>
    <t>Врач-детский онколог</t>
  </si>
  <si>
    <t>Врач-детский уролог-андролог</t>
  </si>
  <si>
    <t>Врач-детский хирург</t>
  </si>
  <si>
    <t>Врач-детский эндокринолог</t>
  </si>
  <si>
    <t>Врач-дерматовенеролог</t>
  </si>
  <si>
    <t>Врач-инфекционист</t>
  </si>
  <si>
    <t>Врач-кардиолог</t>
  </si>
  <si>
    <t>Врач-детский кардиолог</t>
  </si>
  <si>
    <t>Врач-колопроктолог</t>
  </si>
  <si>
    <t>Врач-невролог</t>
  </si>
  <si>
    <t>Врач-невролог  (медицинская реабилитация)</t>
  </si>
  <si>
    <t>Врач-нейрохирург</t>
  </si>
  <si>
    <t>Врач-нефролог</t>
  </si>
  <si>
    <t>Врач общей практики (семейный врач)</t>
  </si>
  <si>
    <t>Врач-онколог</t>
  </si>
  <si>
    <t>Врач-онколог (гастроэнтеролог)</t>
  </si>
  <si>
    <t>Врач-онколог (гинеколог)</t>
  </si>
  <si>
    <t>Врач-онколог (колопроктолог)</t>
  </si>
  <si>
    <t>Врач-онколог (маммолог)</t>
  </si>
  <si>
    <t>Врач-онколог (пульмонолог)</t>
  </si>
  <si>
    <t>Врач-онколог (уролог)</t>
  </si>
  <si>
    <t>Врач-онколог (химиотерапевт)</t>
  </si>
  <si>
    <t>Врач-онколог (хирург общий)</t>
  </si>
  <si>
    <t>Врач-онколог (хирург челюстно-лицевой)</t>
  </si>
  <si>
    <t>Врач-ортодонт</t>
  </si>
  <si>
    <t>Врач-оториноларинголог</t>
  </si>
  <si>
    <t>Врач-оториноларинголог (фониатр)</t>
  </si>
  <si>
    <t>Врач-офтальмолог</t>
  </si>
  <si>
    <t>Врач-педиатр</t>
  </si>
  <si>
    <t>Врач-педиатр участковый</t>
  </si>
  <si>
    <t>Врач-педиатр центра здоровья</t>
  </si>
  <si>
    <t>Врач-педиатр (медицинская реабилитация)</t>
  </si>
  <si>
    <t>Врач по лечебной физкультуре</t>
  </si>
  <si>
    <t>Врач по медицинской  профилактике центра здоровья</t>
  </si>
  <si>
    <t>Врач-психотерапевт</t>
  </si>
  <si>
    <t>Врач-психотерапевт (медицинская реабилитация)</t>
  </si>
  <si>
    <t>Врач-пульмонолог</t>
  </si>
  <si>
    <t>Врач-радиотерапевт</t>
  </si>
  <si>
    <t>Врач-ревматолог</t>
  </si>
  <si>
    <t>Врач-сердечно-сосудистый хирург</t>
  </si>
  <si>
    <t xml:space="preserve">Врач-стоматолог </t>
  </si>
  <si>
    <t>Врач-стоматолог детский</t>
  </si>
  <si>
    <t>Врач-стоматолог-терапевт</t>
  </si>
  <si>
    <t>Врач-стоматолог-хирург</t>
  </si>
  <si>
    <t>Врач-сурдолог-оториноларинголог</t>
  </si>
  <si>
    <t>Врач-терапевт</t>
  </si>
  <si>
    <t>Врач-терапевт-участковый</t>
  </si>
  <si>
    <t>Врач-терапевт (медицинская реабилитация)</t>
  </si>
  <si>
    <t>Врач торакальный хирург</t>
  </si>
  <si>
    <t>Врач травматолог-ортопед</t>
  </si>
  <si>
    <t xml:space="preserve">Врач-травматолог-ортопед (медицинская реабилитация) </t>
  </si>
  <si>
    <t>Врач-уролог</t>
  </si>
  <si>
    <t>Врач-хирург</t>
  </si>
  <si>
    <t>Врач-челюстно-лицевой хирург</t>
  </si>
  <si>
    <t>Врач-эндокринолог</t>
  </si>
  <si>
    <t>Зубной врач</t>
  </si>
  <si>
    <t>Фельдшер (самостоятельный прием)</t>
  </si>
  <si>
    <t>Акушер (самостоятельный прием)</t>
  </si>
  <si>
    <t xml:space="preserve">Наименование медицинской организации          СВОД </t>
  </si>
  <si>
    <t>Плановые объемы медицинской помощи, оказываемой в условиях дневного стационара, на 2021 год</t>
  </si>
  <si>
    <t xml:space="preserve">Наименование МО   ЧУЗ "КБ "РЖД-Медицина" г. Иваново"  </t>
  </si>
  <si>
    <t xml:space="preserve">Профиль медицинской помощи   </t>
  </si>
  <si>
    <t>Профиль пациенто-мест</t>
  </si>
  <si>
    <t>Число случаев лечения</t>
  </si>
  <si>
    <t>Количество пациенто-мест, согласно приказа № 279 от 20.12.2019г</t>
  </si>
  <si>
    <t>первичная медицинская помощь</t>
  </si>
  <si>
    <t xml:space="preserve">первичная специализированная медицинская помощь </t>
  </si>
  <si>
    <t xml:space="preserve">специализированная медицинская помощь </t>
  </si>
  <si>
    <t>в том числе для медицинской помощи по профилю"онкология"</t>
  </si>
  <si>
    <t>Дети</t>
  </si>
  <si>
    <t>акушерство и гинекология</t>
  </si>
  <si>
    <t>гинекологические</t>
  </si>
  <si>
    <t>патологии берменности</t>
  </si>
  <si>
    <t>гинекологические для вспомогательных репродуктивных технологий (ЭКО)</t>
  </si>
  <si>
    <t>гастроэнтерология</t>
  </si>
  <si>
    <t>гастроэнтерологические</t>
  </si>
  <si>
    <t>гематология</t>
  </si>
  <si>
    <t>гематологические</t>
  </si>
  <si>
    <t>гериатрия</t>
  </si>
  <si>
    <t>геронтологические</t>
  </si>
  <si>
    <t>детская урология-андрология</t>
  </si>
  <si>
    <t xml:space="preserve">уроандрологические для детей   </t>
  </si>
  <si>
    <t>детская онкология</t>
  </si>
  <si>
    <t>онкологические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</si>
  <si>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</si>
  <si>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</si>
  <si>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</si>
  <si>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</si>
  <si>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кардиология</t>
  </si>
  <si>
    <t>кардиологические</t>
  </si>
  <si>
    <t>медицинская реабилитация, всего</t>
  </si>
  <si>
    <t>в том числе:</t>
  </si>
  <si>
    <t>реабилитационные соматические</t>
  </si>
  <si>
    <t>реабилитационные для больных с заболеваниями ЦНС и органов чувств</t>
  </si>
  <si>
    <t>реабилитационные для больных с заболеваниями ОДА и ПНС</t>
  </si>
  <si>
    <t>неврология</t>
  </si>
  <si>
    <t>неврологические</t>
  </si>
  <si>
    <t>оториноларингология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</si>
  <si>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</si>
  <si>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</si>
  <si>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</si>
  <si>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</si>
  <si>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</si>
  <si>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</si>
  <si>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 xml:space="preserve">радиология, радиотерапия </t>
  </si>
  <si>
    <t>радиологические</t>
  </si>
  <si>
    <t>ревматология</t>
  </si>
  <si>
    <t xml:space="preserve">ревматологические </t>
  </si>
  <si>
    <t>стоматология детская</t>
  </si>
  <si>
    <t>стоматологические для детей</t>
  </si>
  <si>
    <t>терапия</t>
  </si>
  <si>
    <t>терапевтические</t>
  </si>
  <si>
    <t>травматология и ортопедия:</t>
  </si>
  <si>
    <t>травматологические</t>
  </si>
  <si>
    <t>ортопедические</t>
  </si>
  <si>
    <t>урология</t>
  </si>
  <si>
    <t>урологические</t>
  </si>
  <si>
    <t>хирургия</t>
  </si>
  <si>
    <t>эндокринология</t>
  </si>
  <si>
    <t>эндокринологические</t>
  </si>
  <si>
    <t>общая врачебная пратика</t>
  </si>
  <si>
    <t>общей врачебной практики</t>
  </si>
  <si>
    <t>Помощь, оказанная в других территориях</t>
  </si>
  <si>
    <t>Плановые объемы медицинской помощи, оказываемой в амбулаторно-поликлинических условиях, на 2021 год</t>
  </si>
  <si>
    <t>Свод территория с частниками</t>
  </si>
  <si>
    <t xml:space="preserve">Наименование должности специалиста*                               </t>
  </si>
  <si>
    <t>Посещения с профилактической и иными целями</t>
  </si>
  <si>
    <t>Посещения в неотложной форме</t>
  </si>
  <si>
    <t>Обращения по заболеванию</t>
  </si>
  <si>
    <t>Посещения к стоматологу, УЕТ</t>
  </si>
  <si>
    <t>В том числе:</t>
  </si>
  <si>
    <t>консультативно-диагностический центр</t>
  </si>
  <si>
    <t>женская консультация</t>
  </si>
  <si>
    <t>Комплексные посещения для проведения профилактических медицинских осмотров</t>
  </si>
  <si>
    <t>Комплексные посещения для проведения диспансеризации</t>
  </si>
  <si>
    <t>Посещения с иной целью</t>
  </si>
  <si>
    <t>*- в соответствии с приказом МЗ РФ от 20.121.2012 № 1183н «Об утверждении номенклатуры и должностей медицинских работников и фармацевтических работников»</t>
  </si>
  <si>
    <t xml:space="preserve"> Наименование МО    ОБУЗ "ГКБ № 4"</t>
  </si>
  <si>
    <t>Наименование МО    ОБУЗ  "ИвОКБ"</t>
  </si>
  <si>
    <t>Объемы медицинских услуг для учреждений здравоохранения на 2021 год</t>
  </si>
  <si>
    <t xml:space="preserve"> Свод территория с частниками</t>
  </si>
  <si>
    <t>Наименование услуги</t>
  </si>
  <si>
    <t>Количество услуг</t>
  </si>
  <si>
    <t>Помощь,оказанная в др.территориях</t>
  </si>
  <si>
    <t>В амбулаторно-поликлинических условиях</t>
  </si>
  <si>
    <t>в рамках базовой программы ОМС</t>
  </si>
  <si>
    <t>объемы медицинских услуг, установленные по федеральному нормативу</t>
  </si>
  <si>
    <t>Компьютерная томография:</t>
  </si>
  <si>
    <t>без контрастирования</t>
  </si>
  <si>
    <t>с болюсным контрастированием</t>
  </si>
  <si>
    <t>с внутривенным контрастированием</t>
  </si>
  <si>
    <t xml:space="preserve">легких без контрастирования (COVID-19) </t>
  </si>
  <si>
    <t>Магниторезонансная томография:</t>
  </si>
  <si>
    <t>иные</t>
  </si>
  <si>
    <t>Ультразвуковое исследование сердечно-сосудистой системы:</t>
  </si>
  <si>
    <t>эхокардиография</t>
  </si>
  <si>
    <t>допплерография сосудов</t>
  </si>
  <si>
    <t>дуплексное сканирование сосудов</t>
  </si>
  <si>
    <t>Эндоскопическое диагностическое исследование:</t>
  </si>
  <si>
    <t>бронхоскопия</t>
  </si>
  <si>
    <t>эзофагогастродуоденоскопия</t>
  </si>
  <si>
    <t>интестиноскопия</t>
  </si>
  <si>
    <t>колоноскопия</t>
  </si>
  <si>
    <t>ректосигмоидоскопия</t>
  </si>
  <si>
    <t>видеокапсульные исследования</t>
  </si>
  <si>
    <t>эндосонография</t>
  </si>
  <si>
    <t>Патологоанатомическое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</si>
  <si>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Прижизненное патолого-анатомическое исследование I, II, III, IV категорий сложности</t>
  </si>
  <si>
    <t>Прижизненное патолого-анатомическое исследование V категорий сложности</t>
  </si>
  <si>
    <t>Пересмотр биопсийного (операционного и диагностического) материала</t>
  </si>
  <si>
    <t xml:space="preserve">Молекулярно-генетические исследования с целью выявления онкологических заболеваний </t>
  </si>
  <si>
    <t>молекулярно-генетическое исследование мутаций в гене BRАF</t>
  </si>
  <si>
    <t>молекулярно-генетическое исследование мутаций в гене EGFR</t>
  </si>
  <si>
    <t>молекулярно-генетическое исследование мутаций в гене KRАS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</si>
  <si>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</si>
  <si>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FISH HER2</t>
  </si>
  <si>
    <t>молекулярно-генетическое исследование мутаций в гене ВRСА 1/ ВRСА 2</t>
  </si>
  <si>
    <t>выполнение с применением метода секвенирования нового поколения NGC ВRСА 1/ ВRСА 2</t>
  </si>
  <si>
    <t>определение микросателлитной нестабильности МSI</t>
  </si>
  <si>
    <t>молекулярно-генетическое исследование мутаций гена АLК методом флюоресцентной гибридизации in situ (FISН)</t>
  </si>
  <si>
    <t>Определение амплификации гена ЕRВВ2 (НЕR2/Nеи) методом флюоресцентной гибридизации  in situ (FISН)</t>
  </si>
  <si>
    <t>Тестирование на выявление новой коронавирусной инфекции (COVID-19)</t>
  </si>
  <si>
    <t>объемы медицинских услуг, установленные дополнительно</t>
  </si>
  <si>
    <t xml:space="preserve">Гемодиализ интермиттирующий высокопоточный </t>
  </si>
  <si>
    <t>Перитонеальный диализ</t>
  </si>
  <si>
    <t>Сцинтиграфия</t>
  </si>
  <si>
    <t>Комплексное исследование для диагностики фоновых и предраковых заболеваний репродуктивных органов у женщины</t>
  </si>
  <si>
    <t>Нагрузочное ЭКГ-тестирование (велоэргометрия)</t>
  </si>
  <si>
    <t>Маммография</t>
  </si>
  <si>
    <t>Маммография (с использованием передвижного маммографа)</t>
  </si>
  <si>
    <t>Оптическое исследование сетчатки с помощью компьютерного анализатора</t>
  </si>
  <si>
    <t>Секторальная лазеркоагуляция сетчатки</t>
  </si>
  <si>
    <t xml:space="preserve">Комплексное исследование для диагностики нарушений зрения  </t>
  </si>
  <si>
    <t>Рентгеноденситометрия</t>
  </si>
  <si>
    <t xml:space="preserve">     одной области</t>
  </si>
  <si>
    <t xml:space="preserve">     двух областей</t>
  </si>
  <si>
    <t>Позитронно-эмиссионная компьютерная томография (ПЭТ-КТ)</t>
  </si>
  <si>
    <t>Дистанционное наблюдение за показателями артериального давления:</t>
  </si>
  <si>
    <t>при подборе лекарственной терапии</t>
  </si>
  <si>
    <t>при контроле эффективности лекарственной терапии</t>
  </si>
  <si>
    <t>Хирургическое лечение вторичной катаракты методом лазерной дисцизии задней капсулы хрусталика</t>
  </si>
  <si>
    <t>сверх базовой программы ОМС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</si>
  <si>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</si>
  <si>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</si>
  <si>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В условиях круглосуточного стационара</t>
  </si>
  <si>
    <t>Гемодиафильтрация продленная, услуга</t>
  </si>
  <si>
    <t>Гемодиафильтрация продолжительная, сутки</t>
  </si>
  <si>
    <t>Наименование МО   ОБУЗ "Кохомская городская больница"</t>
  </si>
  <si>
    <t>Наименование МО   ОБУЗ 1 ГКБ</t>
  </si>
  <si>
    <t xml:space="preserve">Наименование МО   ОБУЗ  ГКБ № 7 </t>
  </si>
  <si>
    <t xml:space="preserve"> Наименование МО    ОБУЗ "ИвОКБ"</t>
  </si>
  <si>
    <t>Наименование МО   ОБУЗ  "Кардиологический диспансер"</t>
  </si>
  <si>
    <t>Наименование МО: ОБУЗ "ИвООД"</t>
  </si>
  <si>
    <t>Наименование МО  Нефросовет</t>
  </si>
  <si>
    <t>Наименование МО  МЧУ "Нефросовет-Иваново"</t>
  </si>
  <si>
    <t>Наименование МО    ООО "33МедикАл"</t>
  </si>
  <si>
    <t>Наименование МО  ООО "ЦЕНТРЫ ДИАЛИЗА "АВИЦЕННА"</t>
  </si>
  <si>
    <t>Приложение 3
к протоколу Комиссии по разработке
территориальной программы обязательного
медицинского страхования
от 01.12.2021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</si>
</sst>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[$-419]General"/>
    <numFmt numFmtId="165" formatCode="_-* #,##0.00\ &quot;₽&quot;_-;\-* #,##0.00\ &quot;₽&quot;_-;_-* &quot;-&quot;??\ &quot;₽&quot;_-;_-@_-"/>
    <numFmt numFmtId="166" formatCode="#,##0.00&quot; &quot;[$руб.-419];[Red]&quot;-&quot;#,##0.00&quot; &quot;[$руб.-419]"/>
    <numFmt numFmtId="167" formatCode="_-* #,##0.00\ _₽_-;\-* #,##0.00\ _₽_-;_-* &quot;-&quot;??\ _₽_-;_-@_-"/>
    <numFmt numFmtId="168" formatCode="_-* #,##0.00\ _р_._-;\-* #,##0.00\ _р_._-;_-* &quot;-&quot;??\ _р_._-;_-@_-"/>
    <numFmt numFmtId="169" formatCode="_-* #,##0\ _₽_-;\-* #,##0\ _₽_-;_-* &quot;-&quot;??\ _₽_-;_-@_-"/>
  </numFmts>
  <fonts count="7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0"/>
      <color theme="1"/>
      <name val="Arial Cyr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Courier New"/>
      <family val="3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name val="Times New Roman Cyr"/>
      <family val="1"/>
      <charset val="204"/>
    </font>
    <font>
      <sz val="8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9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name val="Times New Roman Cyr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theme="1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Narrow"/>
      <family val="2"/>
      <charset val="204"/>
    </font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26282F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 Cyr"/>
      <charset val="204"/>
    </font>
    <font>
      <b/>
      <sz val="14"/>
      <name val="Times New Roman Cyr"/>
      <charset val="204"/>
    </font>
    <font>
      <sz val="12"/>
      <color rgb="FF000000"/>
      <name val="Times New Roman"/>
      <family val="1"/>
      <charset val="204"/>
    </font>
    <font>
      <sz val="11"/>
      <name val="Times New Roman Cyr"/>
      <charset val="204"/>
    </font>
  </fonts>
  <fills count="3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61">
    <xf numFmtId="0" fontId="0" fillId="0" borderId="0"/>
    <xf numFmtId="0" fontId="3" fillId="0" borderId="0"/>
    <xf numFmtId="164" fontId="8" fillId="0" borderId="0"/>
    <xf numFmtId="0" fontId="3" fillId="0" borderId="0"/>
    <xf numFmtId="0" fontId="12" fillId="0" borderId="0"/>
    <xf numFmtId="0" fontId="14" fillId="0" borderId="0"/>
    <xf numFmtId="0" fontId="19" fillId="0" borderId="0"/>
    <xf numFmtId="44" fontId="14" fillId="0" borderId="0" applyFont="0" applyFill="0" applyBorder="0" applyAlignment="0" applyProtection="0"/>
    <xf numFmtId="0" fontId="27" fillId="0" borderId="0"/>
    <xf numFmtId="0" fontId="3" fillId="0" borderId="0"/>
    <xf numFmtId="165" fontId="14" fillId="0" borderId="0" applyFont="0" applyFill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6" borderId="0" applyNumberFormat="0" applyBorder="0" applyAlignment="0" applyProtection="0"/>
    <xf numFmtId="0" fontId="45" fillId="10" borderId="0" applyNumberFormat="0" applyBorder="0" applyAlignment="0" applyProtection="0"/>
    <xf numFmtId="0" fontId="46" fillId="27" borderId="57" applyNumberFormat="0" applyAlignment="0" applyProtection="0"/>
    <xf numFmtId="0" fontId="47" fillId="28" borderId="58" applyNumberFormat="0" applyAlignment="0" applyProtection="0"/>
    <xf numFmtId="0" fontId="12" fillId="0" borderId="0"/>
    <xf numFmtId="0" fontId="48" fillId="0" borderId="0"/>
    <xf numFmtId="0" fontId="49" fillId="0" borderId="0" applyNumberFormat="0" applyFill="0" applyBorder="0" applyAlignment="0" applyProtection="0"/>
    <xf numFmtId="0" fontId="50" fillId="11" borderId="0" applyNumberFormat="0" applyBorder="0" applyAlignment="0" applyProtection="0"/>
    <xf numFmtId="0" fontId="51" fillId="0" borderId="0">
      <alignment horizontal="center"/>
    </xf>
    <xf numFmtId="0" fontId="52" fillId="0" borderId="59" applyNumberFormat="0" applyFill="0" applyAlignment="0" applyProtection="0"/>
    <xf numFmtId="0" fontId="53" fillId="0" borderId="60" applyNumberFormat="0" applyFill="0" applyAlignment="0" applyProtection="0"/>
    <xf numFmtId="0" fontId="54" fillId="0" borderId="61" applyNumberFormat="0" applyFill="0" applyAlignment="0" applyProtection="0"/>
    <xf numFmtId="0" fontId="54" fillId="0" borderId="0" applyNumberFormat="0" applyFill="0" applyBorder="0" applyAlignment="0" applyProtection="0"/>
    <xf numFmtId="0" fontId="51" fillId="0" borderId="0">
      <alignment horizontal="center" textRotation="90"/>
    </xf>
    <xf numFmtId="0" fontId="55" fillId="14" borderId="57" applyNumberFormat="0" applyAlignment="0" applyProtection="0"/>
    <xf numFmtId="0" fontId="56" fillId="0" borderId="62" applyNumberFormat="0" applyFill="0" applyAlignment="0" applyProtection="0"/>
    <xf numFmtId="0" fontId="57" fillId="29" borderId="0" applyNumberFormat="0" applyBorder="0" applyAlignment="0" applyProtection="0"/>
    <xf numFmtId="0" fontId="58" fillId="0" borderId="0"/>
    <xf numFmtId="0" fontId="12" fillId="30" borderId="63" applyNumberFormat="0" applyFont="0" applyAlignment="0" applyProtection="0"/>
    <xf numFmtId="0" fontId="59" fillId="27" borderId="64" applyNumberFormat="0" applyAlignment="0" applyProtection="0"/>
    <xf numFmtId="0" fontId="60" fillId="0" borderId="0"/>
    <xf numFmtId="166" fontId="60" fillId="0" borderId="0"/>
    <xf numFmtId="0" fontId="61" fillId="0" borderId="0" applyNumberFormat="0" applyFill="0" applyBorder="0" applyAlignment="0" applyProtection="0"/>
    <xf numFmtId="0" fontId="62" fillId="0" borderId="65" applyNumberFormat="0" applyFill="0" applyAlignment="0" applyProtection="0"/>
    <xf numFmtId="0" fontId="63" fillId="0" borderId="0" applyNumberFormat="0" applyFill="0" applyBorder="0" applyAlignment="0" applyProtection="0"/>
    <xf numFmtId="0" fontId="44" fillId="23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5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6" borderId="0" applyNumberFormat="0" applyBorder="0" applyAlignment="0" applyProtection="0"/>
    <xf numFmtId="0" fontId="44" fillId="26" borderId="0" applyNumberFormat="0" applyBorder="0" applyAlignment="0" applyProtection="0"/>
    <xf numFmtId="0" fontId="55" fillId="14" borderId="57" applyNumberFormat="0" applyAlignment="0" applyProtection="0"/>
    <xf numFmtId="0" fontId="55" fillId="14" borderId="57" applyNumberFormat="0" applyAlignment="0" applyProtection="0"/>
    <xf numFmtId="0" fontId="59" fillId="27" borderId="64" applyNumberFormat="0" applyAlignment="0" applyProtection="0"/>
    <xf numFmtId="0" fontId="59" fillId="27" borderId="64" applyNumberFormat="0" applyAlignment="0" applyProtection="0"/>
    <xf numFmtId="0" fontId="46" fillId="27" borderId="57" applyNumberFormat="0" applyAlignment="0" applyProtection="0"/>
    <xf numFmtId="0" fontId="46" fillId="27" borderId="57" applyNumberFormat="0" applyAlignment="0" applyProtection="0"/>
    <xf numFmtId="0" fontId="52" fillId="0" borderId="59" applyNumberFormat="0" applyFill="0" applyAlignment="0" applyProtection="0"/>
    <xf numFmtId="0" fontId="52" fillId="0" borderId="59" applyNumberFormat="0" applyFill="0" applyAlignment="0" applyProtection="0"/>
    <xf numFmtId="0" fontId="53" fillId="0" borderId="60" applyNumberFormat="0" applyFill="0" applyAlignment="0" applyProtection="0"/>
    <xf numFmtId="0" fontId="53" fillId="0" borderId="60" applyNumberFormat="0" applyFill="0" applyAlignment="0" applyProtection="0"/>
    <xf numFmtId="0" fontId="54" fillId="0" borderId="61" applyNumberFormat="0" applyFill="0" applyAlignment="0" applyProtection="0"/>
    <xf numFmtId="0" fontId="54" fillId="0" borderId="61" applyNumberFormat="0" applyFill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62" fillId="0" borderId="65" applyNumberFormat="0" applyFill="0" applyAlignment="0" applyProtection="0"/>
    <xf numFmtId="0" fontId="62" fillId="0" borderId="65" applyNumberFormat="0" applyFill="0" applyAlignment="0" applyProtection="0"/>
    <xf numFmtId="0" fontId="47" fillId="28" borderId="58" applyNumberFormat="0" applyAlignment="0" applyProtection="0"/>
    <xf numFmtId="0" fontId="47" fillId="28" borderId="58" applyNumberFormat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57" fillId="29" borderId="0" applyNumberFormat="0" applyBorder="0" applyAlignment="0" applyProtection="0"/>
    <xf numFmtId="0" fontId="57" fillId="29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8" fillId="0" borderId="0"/>
    <xf numFmtId="0" fontId="65" fillId="0" borderId="0"/>
    <xf numFmtId="0" fontId="14" fillId="0" borderId="0"/>
    <xf numFmtId="0" fontId="14" fillId="0" borderId="0"/>
    <xf numFmtId="0" fontId="14" fillId="0" borderId="0"/>
    <xf numFmtId="0" fontId="6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9" fillId="0" borderId="0"/>
    <xf numFmtId="0" fontId="1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6" fillId="0" borderId="0"/>
    <xf numFmtId="0" fontId="19" fillId="0" borderId="0"/>
    <xf numFmtId="0" fontId="64" fillId="0" borderId="0"/>
    <xf numFmtId="0" fontId="6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4" fillId="0" borderId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65" fillId="30" borderId="63" applyNumberFormat="0" applyFont="0" applyAlignment="0" applyProtection="0"/>
    <xf numFmtId="0" fontId="65" fillId="30" borderId="63" applyNumberFormat="0" applyFont="0" applyAlignment="0" applyProtection="0"/>
    <xf numFmtId="0" fontId="65" fillId="30" borderId="63" applyNumberFormat="0" applyFont="0" applyAlignment="0" applyProtection="0"/>
    <xf numFmtId="0" fontId="12" fillId="30" borderId="63" applyNumberFormat="0" applyFont="0" applyAlignment="0" applyProtection="0"/>
    <xf numFmtId="9" fontId="3" fillId="0" borderId="0" applyFont="0" applyFill="0" applyBorder="0" applyAlignment="0" applyProtection="0"/>
    <xf numFmtId="0" fontId="56" fillId="0" borderId="62" applyNumberFormat="0" applyFill="0" applyAlignment="0" applyProtection="0"/>
    <xf numFmtId="0" fontId="56" fillId="0" borderId="62" applyNumberFormat="0" applyFill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9" fillId="0" borderId="0" applyFont="0" applyFill="0" applyBorder="0" applyAlignment="0" applyProtection="0"/>
    <xf numFmtId="167" fontId="6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0" fillId="11" borderId="0" applyNumberFormat="0" applyBorder="0" applyAlignment="0" applyProtection="0"/>
    <xf numFmtId="0" fontId="50" fillId="11" borderId="0" applyNumberFormat="0" applyBorder="0" applyAlignment="0" applyProtection="0"/>
    <xf numFmtId="167" fontId="14" fillId="0" borderId="0" applyFont="0" applyFill="0" applyBorder="0" applyAlignment="0" applyProtection="0"/>
  </cellStyleXfs>
  <cellXfs count="628">
    <xf numFmtId="0" fontId="0" fillId="0" borderId="0" xfId="0"/>
    <xf numFmtId="0" fontId="2" fillId="0" borderId="0" xfId="0" applyFont="1" applyFill="1"/>
    <xf numFmtId="0" fontId="4" fillId="0" borderId="0" xfId="0" applyFont="1"/>
    <xf numFmtId="0" fontId="6" fillId="0" borderId="0" xfId="0" applyFont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/>
    <xf numFmtId="0" fontId="0" fillId="0" borderId="0" xfId="0" applyBorder="1"/>
    <xf numFmtId="0" fontId="7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top"/>
    </xf>
    <xf numFmtId="0" fontId="7" fillId="0" borderId="0" xfId="0" applyFont="1"/>
    <xf numFmtId="0" fontId="4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9" fillId="0" borderId="0" xfId="0" applyFont="1"/>
    <xf numFmtId="0" fontId="2" fillId="0" borderId="0" xfId="0" applyFont="1"/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Fill="1" applyBorder="1"/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top"/>
    </xf>
    <xf numFmtId="0" fontId="11" fillId="0" borderId="0" xfId="0" applyFont="1"/>
    <xf numFmtId="0" fontId="13" fillId="0" borderId="1" xfId="0" applyFont="1" applyFill="1" applyBorder="1" applyAlignment="1">
      <alignment horizontal="center" vertical="center" wrapText="1"/>
    </xf>
    <xf numFmtId="0" fontId="14" fillId="0" borderId="0" xfId="5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3" fontId="4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/>
    <xf numFmtId="0" fontId="16" fillId="0" borderId="0" xfId="0" applyFont="1" applyFill="1" applyBorder="1"/>
    <xf numFmtId="0" fontId="18" fillId="0" borderId="0" xfId="0" applyFont="1" applyFill="1" applyAlignment="1"/>
    <xf numFmtId="0" fontId="6" fillId="0" borderId="0" xfId="5" applyFont="1"/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justify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0" xfId="5" applyFont="1"/>
    <xf numFmtId="0" fontId="4" fillId="0" borderId="4" xfId="5" applyFont="1" applyBorder="1" applyAlignment="1">
      <alignment horizontal="justify" vertical="center" wrapText="1"/>
    </xf>
    <xf numFmtId="0" fontId="4" fillId="0" borderId="1" xfId="5" applyFont="1" applyFill="1" applyBorder="1" applyAlignment="1">
      <alignment horizontal="center" vertical="center"/>
    </xf>
    <xf numFmtId="0" fontId="4" fillId="0" borderId="1" xfId="5" applyFont="1" applyBorder="1" applyAlignment="1">
      <alignment horizontal="justify" vertical="center" wrapText="1"/>
    </xf>
    <xf numFmtId="0" fontId="4" fillId="0" borderId="1" xfId="5" applyFont="1" applyBorder="1"/>
    <xf numFmtId="0" fontId="4" fillId="0" borderId="1" xfId="5" applyFont="1" applyBorder="1" applyAlignment="1">
      <alignment wrapText="1"/>
    </xf>
    <xf numFmtId="0" fontId="4" fillId="0" borderId="1" xfId="5" applyFont="1" applyBorder="1" applyAlignment="1">
      <alignment horizontal="right" vertical="center" wrapText="1"/>
    </xf>
    <xf numFmtId="0" fontId="4" fillId="0" borderId="1" xfId="5" applyFont="1" applyFill="1" applyBorder="1" applyAlignment="1">
      <alignment horizontal="justify" vertical="center" wrapText="1"/>
    </xf>
    <xf numFmtId="0" fontId="4" fillId="0" borderId="1" xfId="5" applyFont="1" applyBorder="1" applyAlignment="1">
      <alignment vertical="center" wrapText="1"/>
    </xf>
    <xf numFmtId="0" fontId="4" fillId="0" borderId="1" xfId="5" applyFont="1" applyBorder="1" applyAlignment="1">
      <alignment horizontal="left" vertical="top" wrapText="1"/>
    </xf>
    <xf numFmtId="0" fontId="4" fillId="0" borderId="1" xfId="5" applyFont="1" applyFill="1" applyBorder="1" applyAlignment="1">
      <alignment horizontal="center" vertical="center" wrapText="1"/>
    </xf>
    <xf numFmtId="0" fontId="4" fillId="0" borderId="1" xfId="5" applyFont="1" applyFill="1" applyBorder="1"/>
    <xf numFmtId="0" fontId="1" fillId="0" borderId="1" xfId="5" applyFont="1" applyFill="1" applyBorder="1" applyAlignment="1">
      <alignment horizontal="center" vertical="center" wrapText="1"/>
    </xf>
    <xf numFmtId="0" fontId="6" fillId="0" borderId="1" xfId="5" applyFont="1" applyBorder="1"/>
    <xf numFmtId="0" fontId="6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4" fillId="0" borderId="0" xfId="5" applyFont="1" applyBorder="1"/>
    <xf numFmtId="0" fontId="7" fillId="0" borderId="0" xfId="5" applyFont="1" applyAlignment="1">
      <alignment horizontal="justify" vertical="center"/>
    </xf>
    <xf numFmtId="0" fontId="4" fillId="0" borderId="0" xfId="5" applyFont="1" applyAlignment="1">
      <alignment horizontal="left" vertical="top"/>
    </xf>
    <xf numFmtId="0" fontId="7" fillId="0" borderId="0" xfId="5" applyFont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4" fillId="4" borderId="1" xfId="0" applyFont="1" applyFill="1" applyBorder="1"/>
    <xf numFmtId="0" fontId="4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3" xfId="5" applyFont="1" applyFill="1" applyBorder="1" applyAlignment="1">
      <alignment horizontal="center" vertical="center" wrapText="1"/>
    </xf>
    <xf numFmtId="0" fontId="18" fillId="4" borderId="1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4" fillId="0" borderId="4" xfId="5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5" borderId="1" xfId="0" applyFont="1" applyFill="1" applyBorder="1"/>
    <xf numFmtId="0" fontId="4" fillId="5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6" xfId="0" applyFont="1" applyBorder="1" applyAlignment="1">
      <alignment horizontal="right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justify" vertical="center" wrapText="1"/>
    </xf>
    <xf numFmtId="0" fontId="4" fillId="3" borderId="4" xfId="0" applyFont="1" applyFill="1" applyBorder="1" applyAlignment="1">
      <alignment horizontal="center" vertical="center"/>
    </xf>
    <xf numFmtId="0" fontId="0" fillId="3" borderId="0" xfId="0" applyFill="1"/>
    <xf numFmtId="0" fontId="4" fillId="3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4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21" fillId="0" borderId="0" xfId="0" applyFont="1" applyBorder="1"/>
    <xf numFmtId="0" fontId="20" fillId="0" borderId="0" xfId="0" applyFont="1"/>
    <xf numFmtId="0" fontId="4" fillId="0" borderId="4" xfId="0" applyFont="1" applyFill="1" applyBorder="1" applyAlignment="1">
      <alignment horizontal="center" vertical="center"/>
    </xf>
    <xf numFmtId="3" fontId="23" fillId="0" borderId="0" xfId="0" applyNumberFormat="1" applyFont="1" applyBorder="1"/>
    <xf numFmtId="4" fontId="24" fillId="0" borderId="0" xfId="0" applyNumberFormat="1" applyFont="1" applyFill="1" applyBorder="1" applyAlignment="1">
      <alignment horizontal="center" vertical="center" wrapText="1"/>
    </xf>
    <xf numFmtId="4" fontId="26" fillId="0" borderId="0" xfId="0" applyNumberFormat="1" applyFont="1" applyFill="1" applyBorder="1" applyAlignment="1">
      <alignment horizontal="center" vertical="center" wrapText="1"/>
    </xf>
    <xf numFmtId="4" fontId="28" fillId="0" borderId="23" xfId="8" applyNumberFormat="1" applyFont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/>
    </xf>
    <xf numFmtId="3" fontId="29" fillId="0" borderId="11" xfId="0" applyNumberFormat="1" applyFont="1" applyFill="1" applyBorder="1" applyAlignment="1">
      <alignment horizontal="center" vertical="center"/>
    </xf>
    <xf numFmtId="4" fontId="15" fillId="0" borderId="23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" fontId="15" fillId="0" borderId="24" xfId="0" applyNumberFormat="1" applyFont="1" applyBorder="1" applyAlignment="1">
      <alignment horizontal="center" vertical="center"/>
    </xf>
    <xf numFmtId="3" fontId="15" fillId="0" borderId="12" xfId="0" applyNumberFormat="1" applyFont="1" applyBorder="1" applyAlignment="1">
      <alignment horizontal="center" vertical="center"/>
    </xf>
    <xf numFmtId="3" fontId="15" fillId="0" borderId="14" xfId="0" applyNumberFormat="1" applyFont="1" applyBorder="1" applyAlignment="1">
      <alignment horizontal="center" vertical="center"/>
    </xf>
    <xf numFmtId="4" fontId="0" fillId="0" borderId="0" xfId="0" applyNumberFormat="1"/>
    <xf numFmtId="4" fontId="28" fillId="0" borderId="12" xfId="8" applyNumberFormat="1" applyFont="1" applyBorder="1" applyAlignment="1">
      <alignment horizontal="center" vertical="center" wrapText="1"/>
    </xf>
    <xf numFmtId="3" fontId="29" fillId="0" borderId="13" xfId="0" applyNumberFormat="1" applyFont="1" applyFill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top" wrapText="1"/>
    </xf>
    <xf numFmtId="0" fontId="33" fillId="0" borderId="30" xfId="0" applyFont="1" applyBorder="1" applyAlignment="1">
      <alignment horizontal="center" vertical="center"/>
    </xf>
    <xf numFmtId="0" fontId="4" fillId="0" borderId="37" xfId="0" applyFont="1" applyBorder="1" applyAlignment="1">
      <alignment horizontal="left" vertical="top" wrapText="1"/>
    </xf>
    <xf numFmtId="3" fontId="34" fillId="3" borderId="8" xfId="0" applyNumberFormat="1" applyFont="1" applyFill="1" applyBorder="1" applyAlignment="1">
      <alignment horizontal="center" vertical="center"/>
    </xf>
    <xf numFmtId="3" fontId="34" fillId="3" borderId="5" xfId="0" applyNumberFormat="1" applyFont="1" applyFill="1" applyBorder="1" applyAlignment="1">
      <alignment horizontal="center" vertical="center"/>
    </xf>
    <xf numFmtId="3" fontId="34" fillId="3" borderId="38" xfId="0" applyNumberFormat="1" applyFont="1" applyFill="1" applyBorder="1" applyAlignment="1">
      <alignment horizontal="center" vertical="center"/>
    </xf>
    <xf numFmtId="1" fontId="34" fillId="3" borderId="5" xfId="0" applyNumberFormat="1" applyFont="1" applyFill="1" applyBorder="1" applyAlignment="1">
      <alignment horizontal="center" vertical="center"/>
    </xf>
    <xf numFmtId="0" fontId="0" fillId="3" borderId="9" xfId="0" applyFill="1" applyBorder="1"/>
    <xf numFmtId="0" fontId="4" fillId="0" borderId="39" xfId="0" applyFont="1" applyBorder="1" applyAlignment="1">
      <alignment horizontal="left" vertical="top" wrapText="1"/>
    </xf>
    <xf numFmtId="3" fontId="34" fillId="3" borderId="10" xfId="0" applyNumberFormat="1" applyFont="1" applyFill="1" applyBorder="1" applyAlignment="1">
      <alignment horizontal="center" vertical="center"/>
    </xf>
    <xf numFmtId="3" fontId="34" fillId="3" borderId="16" xfId="0" applyNumberFormat="1" applyFont="1" applyFill="1" applyBorder="1" applyAlignment="1">
      <alignment horizontal="center" vertical="center"/>
    </xf>
    <xf numFmtId="3" fontId="34" fillId="3" borderId="31" xfId="0" applyNumberFormat="1" applyFont="1" applyFill="1" applyBorder="1" applyAlignment="1">
      <alignment horizontal="center" vertical="center"/>
    </xf>
    <xf numFmtId="1" fontId="34" fillId="3" borderId="16" xfId="0" applyNumberFormat="1" applyFont="1" applyFill="1" applyBorder="1" applyAlignment="1">
      <alignment horizontal="center" vertical="center"/>
    </xf>
    <xf numFmtId="0" fontId="0" fillId="3" borderId="11" xfId="0" applyFill="1" applyBorder="1"/>
    <xf numFmtId="0" fontId="4" fillId="0" borderId="40" xfId="0" applyFont="1" applyBorder="1" applyAlignment="1">
      <alignment horizontal="left" vertical="top" wrapText="1"/>
    </xf>
    <xf numFmtId="3" fontId="34" fillId="3" borderId="12" xfId="0" applyNumberFormat="1" applyFont="1" applyFill="1" applyBorder="1" applyAlignment="1">
      <alignment horizontal="center" vertical="center"/>
    </xf>
    <xf numFmtId="3" fontId="34" fillId="3" borderId="13" xfId="0" applyNumberFormat="1" applyFont="1" applyFill="1" applyBorder="1" applyAlignment="1">
      <alignment horizontal="center" vertical="center"/>
    </xf>
    <xf numFmtId="3" fontId="34" fillId="3" borderId="41" xfId="0" applyNumberFormat="1" applyFont="1" applyFill="1" applyBorder="1" applyAlignment="1">
      <alignment horizontal="center" vertical="center"/>
    </xf>
    <xf numFmtId="1" fontId="34" fillId="3" borderId="13" xfId="0" applyNumberFormat="1" applyFont="1" applyFill="1" applyBorder="1" applyAlignment="1">
      <alignment horizontal="center" vertical="center"/>
    </xf>
    <xf numFmtId="0" fontId="0" fillId="3" borderId="14" xfId="0" applyFill="1" applyBorder="1"/>
    <xf numFmtId="0" fontId="1" fillId="0" borderId="42" xfId="0" applyFont="1" applyFill="1" applyBorder="1" applyAlignment="1">
      <alignment horizontal="center" vertical="center" wrapText="1"/>
    </xf>
    <xf numFmtId="3" fontId="35" fillId="7" borderId="43" xfId="0" applyNumberFormat="1" applyFont="1" applyFill="1" applyBorder="1" applyAlignment="1">
      <alignment horizontal="center" vertical="center"/>
    </xf>
    <xf numFmtId="3" fontId="35" fillId="7" borderId="44" xfId="0" applyNumberFormat="1" applyFont="1" applyFill="1" applyBorder="1" applyAlignment="1">
      <alignment horizontal="center" vertical="center"/>
    </xf>
    <xf numFmtId="3" fontId="35" fillId="7" borderId="45" xfId="0" applyNumberFormat="1" applyFont="1" applyFill="1" applyBorder="1" applyAlignment="1">
      <alignment horizontal="center" vertical="center"/>
    </xf>
    <xf numFmtId="3" fontId="35" fillId="7" borderId="46" xfId="0" applyNumberFormat="1" applyFont="1" applyFill="1" applyBorder="1" applyAlignment="1">
      <alignment horizontal="center" vertical="center"/>
    </xf>
    <xf numFmtId="3" fontId="35" fillId="7" borderId="47" xfId="0" applyNumberFormat="1" applyFont="1" applyFill="1" applyBorder="1" applyAlignment="1">
      <alignment horizontal="center" vertical="center"/>
    </xf>
    <xf numFmtId="3" fontId="35" fillId="7" borderId="48" xfId="0" applyNumberFormat="1" applyFont="1" applyFill="1" applyBorder="1" applyAlignment="1">
      <alignment horizontal="center" vertical="center"/>
    </xf>
    <xf numFmtId="3" fontId="34" fillId="0" borderId="16" xfId="0" applyNumberFormat="1" applyFont="1" applyFill="1" applyBorder="1" applyAlignment="1">
      <alignment horizontal="center" vertical="center"/>
    </xf>
    <xf numFmtId="0" fontId="16" fillId="3" borderId="11" xfId="0" applyFont="1" applyFill="1" applyBorder="1"/>
    <xf numFmtId="3" fontId="34" fillId="0" borderId="10" xfId="0" applyNumberFormat="1" applyFont="1" applyFill="1" applyBorder="1" applyAlignment="1">
      <alignment horizontal="center" vertical="center"/>
    </xf>
    <xf numFmtId="3" fontId="34" fillId="0" borderId="12" xfId="0" applyNumberFormat="1" applyFont="1" applyFill="1" applyBorder="1" applyAlignment="1">
      <alignment horizontal="center" vertical="center"/>
    </xf>
    <xf numFmtId="3" fontId="34" fillId="0" borderId="13" xfId="0" applyNumberFormat="1" applyFont="1" applyFill="1" applyBorder="1" applyAlignment="1">
      <alignment horizontal="center" vertical="center"/>
    </xf>
    <xf numFmtId="3" fontId="34" fillId="0" borderId="8" xfId="0" applyNumberFormat="1" applyFont="1" applyFill="1" applyBorder="1" applyAlignment="1">
      <alignment horizontal="center" vertical="center"/>
    </xf>
    <xf numFmtId="3" fontId="34" fillId="0" borderId="5" xfId="0" applyNumberFormat="1" applyFont="1" applyFill="1" applyBorder="1" applyAlignment="1">
      <alignment horizontal="center" vertical="center"/>
    </xf>
    <xf numFmtId="3" fontId="34" fillId="0" borderId="9" xfId="0" applyNumberFormat="1" applyFont="1" applyFill="1" applyBorder="1" applyAlignment="1">
      <alignment horizontal="center" vertical="center"/>
    </xf>
    <xf numFmtId="3" fontId="34" fillId="0" borderId="11" xfId="0" applyNumberFormat="1" applyFont="1" applyFill="1" applyBorder="1" applyAlignment="1">
      <alignment horizontal="center" vertical="center"/>
    </xf>
    <xf numFmtId="3" fontId="34" fillId="0" borderId="14" xfId="0" applyNumberFormat="1" applyFont="1" applyFill="1" applyBorder="1" applyAlignment="1">
      <alignment horizontal="center" vertical="center"/>
    </xf>
    <xf numFmtId="0" fontId="39" fillId="7" borderId="42" xfId="0" applyFont="1" applyFill="1" applyBorder="1" applyAlignment="1">
      <alignment vertical="center" wrapText="1"/>
    </xf>
    <xf numFmtId="3" fontId="35" fillId="7" borderId="51" xfId="0" applyNumberFormat="1" applyFont="1" applyFill="1" applyBorder="1" applyAlignment="1">
      <alignment horizontal="center" vertical="center"/>
    </xf>
    <xf numFmtId="3" fontId="35" fillId="7" borderId="35" xfId="0" applyNumberFormat="1" applyFont="1" applyFill="1" applyBorder="1" applyAlignment="1">
      <alignment horizontal="center" vertical="center"/>
    </xf>
    <xf numFmtId="3" fontId="35" fillId="5" borderId="35" xfId="0" applyNumberFormat="1" applyFont="1" applyFill="1" applyBorder="1" applyAlignment="1">
      <alignment horizontal="center" vertical="center"/>
    </xf>
    <xf numFmtId="3" fontId="35" fillId="7" borderId="52" xfId="0" applyNumberFormat="1" applyFont="1" applyFill="1" applyBorder="1" applyAlignment="1">
      <alignment horizontal="center" vertical="center"/>
    </xf>
    <xf numFmtId="0" fontId="13" fillId="7" borderId="23" xfId="9" applyFont="1" applyFill="1" applyBorder="1" applyAlignment="1">
      <alignment horizontal="center"/>
    </xf>
    <xf numFmtId="0" fontId="40" fillId="7" borderId="16" xfId="0" applyFont="1" applyFill="1" applyBorder="1" applyAlignment="1">
      <alignment horizontal="center" vertical="center"/>
    </xf>
    <xf numFmtId="0" fontId="36" fillId="7" borderId="24" xfId="9" applyFont="1" applyFill="1" applyBorder="1" applyAlignment="1">
      <alignment horizontal="center"/>
    </xf>
    <xf numFmtId="3" fontId="41" fillId="7" borderId="16" xfId="0" applyNumberFormat="1" applyFont="1" applyFill="1" applyBorder="1" applyAlignment="1">
      <alignment horizontal="center" vertical="center"/>
    </xf>
    <xf numFmtId="0" fontId="16" fillId="0" borderId="0" xfId="0" applyFont="1"/>
    <xf numFmtId="0" fontId="31" fillId="0" borderId="0" xfId="0" applyFont="1" applyFill="1" applyAlignment="1">
      <alignment wrapText="1"/>
    </xf>
    <xf numFmtId="0" fontId="36" fillId="0" borderId="16" xfId="0" applyFont="1" applyFill="1" applyBorder="1" applyAlignment="1">
      <alignment horizontal="center" vertical="center" wrapText="1"/>
    </xf>
    <xf numFmtId="4" fontId="43" fillId="8" borderId="16" xfId="8" applyNumberFormat="1" applyFont="1" applyFill="1" applyBorder="1" applyAlignment="1">
      <alignment horizontal="center" vertical="center" textRotation="90"/>
    </xf>
    <xf numFmtId="0" fontId="18" fillId="0" borderId="16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/>
    </xf>
    <xf numFmtId="3" fontId="16" fillId="0" borderId="16" xfId="0" applyNumberFormat="1" applyFont="1" applyBorder="1" applyAlignment="1">
      <alignment horizontal="center" vertical="center"/>
    </xf>
    <xf numFmtId="3" fontId="29" fillId="8" borderId="16" xfId="8" applyNumberFormat="1" applyFont="1" applyFill="1" applyBorder="1" applyAlignment="1">
      <alignment horizontal="center" vertical="center"/>
    </xf>
    <xf numFmtId="0" fontId="18" fillId="0" borderId="16" xfId="0" applyFont="1" applyFill="1" applyBorder="1"/>
    <xf numFmtId="0" fontId="18" fillId="0" borderId="16" xfId="0" applyFont="1" applyFill="1" applyBorder="1" applyAlignment="1">
      <alignment wrapText="1"/>
    </xf>
    <xf numFmtId="0" fontId="18" fillId="0" borderId="16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 vertical="center" wrapText="1"/>
    </xf>
    <xf numFmtId="0" fontId="18" fillId="0" borderId="16" xfId="0" applyFont="1" applyFill="1" applyBorder="1" applyAlignment="1">
      <alignment horizontal="left" wrapText="1"/>
    </xf>
    <xf numFmtId="0" fontId="18" fillId="0" borderId="16" xfId="5" applyFont="1" applyFill="1" applyBorder="1"/>
    <xf numFmtId="0" fontId="18" fillId="0" borderId="16" xfId="5" applyFont="1" applyFill="1" applyBorder="1" applyAlignment="1">
      <alignment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vertical="center" wrapText="1"/>
    </xf>
    <xf numFmtId="0" fontId="39" fillId="0" borderId="16" xfId="0" applyFont="1" applyFill="1" applyBorder="1" applyAlignment="1">
      <alignment horizontal="center" vertical="center" wrapText="1"/>
    </xf>
    <xf numFmtId="0" fontId="39" fillId="0" borderId="31" xfId="0" applyFont="1" applyFill="1" applyBorder="1" applyAlignment="1">
      <alignment horizontal="center" vertical="center" wrapText="1"/>
    </xf>
    <xf numFmtId="0" fontId="42" fillId="0" borderId="0" xfId="0" applyFont="1"/>
    <xf numFmtId="0" fontId="36" fillId="0" borderId="68" xfId="0" applyFont="1" applyFill="1" applyBorder="1" applyAlignment="1">
      <alignment horizontal="center" vertical="center" wrapText="1"/>
    </xf>
    <xf numFmtId="0" fontId="18" fillId="0" borderId="68" xfId="0" applyFont="1" applyFill="1" applyBorder="1" applyAlignment="1">
      <alignment vertical="center" wrapText="1"/>
    </xf>
    <xf numFmtId="0" fontId="13" fillId="0" borderId="68" xfId="0" applyFont="1" applyFill="1" applyBorder="1" applyAlignment="1">
      <alignment horizontal="center" vertical="center" wrapText="1"/>
    </xf>
    <xf numFmtId="0" fontId="18" fillId="0" borderId="10" xfId="0" applyFont="1" applyFill="1" applyBorder="1"/>
    <xf numFmtId="0" fontId="18" fillId="0" borderId="10" xfId="0" applyFont="1" applyFill="1" applyBorder="1" applyAlignment="1">
      <alignment wrapText="1"/>
    </xf>
    <xf numFmtId="0" fontId="13" fillId="31" borderId="68" xfId="0" applyFont="1" applyFill="1" applyBorder="1" applyAlignment="1">
      <alignment horizontal="center" vertical="center" wrapText="1"/>
    </xf>
    <xf numFmtId="0" fontId="13" fillId="31" borderId="69" xfId="0" applyFont="1" applyFill="1" applyBorder="1" applyAlignment="1">
      <alignment horizontal="center" vertical="center" wrapText="1"/>
    </xf>
    <xf numFmtId="0" fontId="18" fillId="0" borderId="68" xfId="0" applyFont="1" applyFill="1" applyBorder="1" applyAlignment="1">
      <alignment horizontal="left"/>
    </xf>
    <xf numFmtId="0" fontId="18" fillId="0" borderId="68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left" wrapText="1"/>
    </xf>
    <xf numFmtId="0" fontId="18" fillId="0" borderId="68" xfId="5" applyFont="1" applyFill="1" applyBorder="1"/>
    <xf numFmtId="0" fontId="18" fillId="0" borderId="68" xfId="5" applyFont="1" applyFill="1" applyBorder="1" applyAlignment="1">
      <alignment vertical="center" wrapText="1"/>
    </xf>
    <xf numFmtId="0" fontId="18" fillId="0" borderId="70" xfId="0" applyFont="1" applyFill="1" applyBorder="1"/>
    <xf numFmtId="0" fontId="18" fillId="0" borderId="71" xfId="0" applyFont="1" applyFill="1" applyBorder="1" applyAlignment="1">
      <alignment vertical="center" wrapText="1"/>
    </xf>
    <xf numFmtId="0" fontId="13" fillId="0" borderId="71" xfId="0" applyFont="1" applyFill="1" applyBorder="1" applyAlignment="1">
      <alignment horizontal="center" vertical="center" wrapText="1"/>
    </xf>
    <xf numFmtId="0" fontId="1" fillId="32" borderId="68" xfId="0" applyFont="1" applyFill="1" applyBorder="1" applyAlignment="1">
      <alignment horizontal="center" vertical="center" wrapText="1"/>
    </xf>
    <xf numFmtId="3" fontId="16" fillId="3" borderId="0" xfId="0" applyNumberFormat="1" applyFont="1" applyFill="1" applyBorder="1" applyAlignment="1">
      <alignment horizontal="center" vertical="center"/>
    </xf>
    <xf numFmtId="0" fontId="6" fillId="32" borderId="68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top" wrapText="1"/>
    </xf>
    <xf numFmtId="0" fontId="16" fillId="4" borderId="21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left" vertical="top" wrapText="1"/>
    </xf>
    <xf numFmtId="0" fontId="16" fillId="4" borderId="10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left" vertical="top" wrapText="1"/>
    </xf>
    <xf numFmtId="0" fontId="16" fillId="3" borderId="10" xfId="0" applyFont="1" applyFill="1" applyBorder="1" applyAlignment="1">
      <alignment horizontal="center" vertical="center"/>
    </xf>
    <xf numFmtId="0" fontId="16" fillId="3" borderId="21" xfId="0" applyFont="1" applyFill="1" applyBorder="1" applyAlignment="1">
      <alignment horizontal="center" vertical="center"/>
    </xf>
    <xf numFmtId="2" fontId="16" fillId="3" borderId="23" xfId="0" applyNumberFormat="1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16" fillId="3" borderId="11" xfId="0" applyFont="1" applyFill="1" applyBorder="1" applyAlignment="1">
      <alignment horizontal="center" vertical="center"/>
    </xf>
    <xf numFmtId="0" fontId="16" fillId="3" borderId="0" xfId="0" applyFont="1" applyFill="1"/>
    <xf numFmtId="2" fontId="16" fillId="3" borderId="32" xfId="0" applyNumberFormat="1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left" vertical="top" wrapText="1"/>
    </xf>
    <xf numFmtId="0" fontId="16" fillId="2" borderId="10" xfId="0" applyFont="1" applyFill="1" applyBorder="1" applyAlignment="1">
      <alignment horizontal="center" vertical="center"/>
    </xf>
    <xf numFmtId="0" fontId="16" fillId="2" borderId="21" xfId="0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0" xfId="0" applyFont="1" applyFill="1"/>
    <xf numFmtId="0" fontId="4" fillId="0" borderId="24" xfId="0" applyFont="1" applyBorder="1" applyAlignment="1">
      <alignment horizontal="left" vertical="top" wrapText="1"/>
    </xf>
    <xf numFmtId="0" fontId="16" fillId="0" borderId="12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42" fillId="4" borderId="49" xfId="0" applyFont="1" applyFill="1" applyBorder="1" applyAlignment="1">
      <alignment horizontal="center" vertical="center"/>
    </xf>
    <xf numFmtId="2" fontId="42" fillId="4" borderId="73" xfId="0" applyNumberFormat="1" applyFont="1" applyFill="1" applyBorder="1" applyAlignment="1">
      <alignment horizontal="center" vertical="center"/>
    </xf>
    <xf numFmtId="0" fontId="16" fillId="4" borderId="17" xfId="0" applyFont="1" applyFill="1" applyBorder="1" applyAlignment="1">
      <alignment horizontal="center"/>
    </xf>
    <xf numFmtId="0" fontId="16" fillId="4" borderId="50" xfId="0" applyFont="1" applyFill="1" applyBorder="1"/>
    <xf numFmtId="0" fontId="16" fillId="4" borderId="74" xfId="0" applyFont="1" applyFill="1" applyBorder="1"/>
    <xf numFmtId="0" fontId="6" fillId="4" borderId="73" xfId="0" applyFont="1" applyFill="1" applyBorder="1" applyAlignment="1">
      <alignment horizontal="center"/>
    </xf>
    <xf numFmtId="0" fontId="16" fillId="4" borderId="49" xfId="0" applyFont="1" applyFill="1" applyBorder="1" applyAlignment="1">
      <alignment horizontal="center" vertical="center" wrapText="1"/>
    </xf>
    <xf numFmtId="0" fontId="16" fillId="4" borderId="50" xfId="0" applyFont="1" applyFill="1" applyBorder="1" applyAlignment="1">
      <alignment horizontal="center" vertical="center" wrapText="1"/>
    </xf>
    <xf numFmtId="2" fontId="16" fillId="4" borderId="74" xfId="0" applyNumberFormat="1" applyFont="1" applyFill="1" applyBorder="1" applyAlignment="1">
      <alignment horizontal="center" vertical="center" wrapText="1"/>
    </xf>
    <xf numFmtId="0" fontId="70" fillId="0" borderId="0" xfId="0" applyFont="1"/>
    <xf numFmtId="3" fontId="30" fillId="0" borderId="0" xfId="0" applyNumberFormat="1" applyFont="1" applyBorder="1"/>
    <xf numFmtId="0" fontId="71" fillId="0" borderId="15" xfId="0" applyFont="1" applyFill="1" applyBorder="1" applyAlignment="1">
      <alignment horizontal="center" vertical="center"/>
    </xf>
    <xf numFmtId="0" fontId="71" fillId="0" borderId="22" xfId="0" applyFont="1" applyFill="1" applyBorder="1" applyAlignment="1">
      <alignment horizontal="center" vertical="center"/>
    </xf>
    <xf numFmtId="0" fontId="16" fillId="0" borderId="8" xfId="0" applyFont="1" applyFill="1" applyBorder="1"/>
    <xf numFmtId="0" fontId="16" fillId="0" borderId="5" xfId="0" applyFont="1" applyFill="1" applyBorder="1"/>
    <xf numFmtId="0" fontId="16" fillId="0" borderId="9" xfId="0" applyFont="1" applyFill="1" applyBorder="1"/>
    <xf numFmtId="3" fontId="71" fillId="0" borderId="16" xfId="0" applyNumberFormat="1" applyFont="1" applyFill="1" applyBorder="1" applyAlignment="1">
      <alignment horizontal="center" vertical="center"/>
    </xf>
    <xf numFmtId="3" fontId="71" fillId="0" borderId="11" xfId="0" applyNumberFormat="1" applyFont="1" applyFill="1" applyBorder="1" applyAlignment="1">
      <alignment horizontal="center" vertical="center"/>
    </xf>
    <xf numFmtId="0" fontId="16" fillId="0" borderId="10" xfId="0" applyFont="1" applyFill="1" applyBorder="1"/>
    <xf numFmtId="0" fontId="16" fillId="0" borderId="16" xfId="0" applyFont="1" applyFill="1" applyBorder="1"/>
    <xf numFmtId="0" fontId="16" fillId="0" borderId="11" xfId="0" applyFont="1" applyFill="1" applyBorder="1"/>
    <xf numFmtId="0" fontId="71" fillId="0" borderId="16" xfId="0" applyFont="1" applyFill="1" applyBorder="1" applyAlignment="1">
      <alignment horizontal="center" vertical="center"/>
    </xf>
    <xf numFmtId="0" fontId="71" fillId="0" borderId="11" xfId="0" applyFont="1" applyFill="1" applyBorder="1" applyAlignment="1">
      <alignment horizontal="center" vertical="center"/>
    </xf>
    <xf numFmtId="2" fontId="16" fillId="0" borderId="32" xfId="0" applyNumberFormat="1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71" fillId="3" borderId="16" xfId="0" applyFont="1" applyFill="1" applyBorder="1" applyAlignment="1">
      <alignment horizontal="center" vertical="center"/>
    </xf>
    <xf numFmtId="0" fontId="71" fillId="3" borderId="11" xfId="0" applyFont="1" applyFill="1" applyBorder="1" applyAlignment="1">
      <alignment horizontal="center" vertical="center"/>
    </xf>
    <xf numFmtId="0" fontId="16" fillId="3" borderId="10" xfId="0" applyFont="1" applyFill="1" applyBorder="1"/>
    <xf numFmtId="0" fontId="16" fillId="3" borderId="16" xfId="0" applyFont="1" applyFill="1" applyBorder="1"/>
    <xf numFmtId="0" fontId="16" fillId="2" borderId="8" xfId="0" applyFont="1" applyFill="1" applyBorder="1" applyAlignment="1">
      <alignment horizontal="center" vertical="center"/>
    </xf>
    <xf numFmtId="0" fontId="71" fillId="2" borderId="16" xfId="0" applyFont="1" applyFill="1" applyBorder="1" applyAlignment="1">
      <alignment horizontal="center" vertical="center"/>
    </xf>
    <xf numFmtId="0" fontId="71" fillId="2" borderId="11" xfId="0" applyFont="1" applyFill="1" applyBorder="1" applyAlignment="1">
      <alignment horizontal="center" vertical="center"/>
    </xf>
    <xf numFmtId="0" fontId="16" fillId="2" borderId="10" xfId="0" applyFont="1" applyFill="1" applyBorder="1"/>
    <xf numFmtId="0" fontId="16" fillId="2" borderId="16" xfId="0" applyFont="1" applyFill="1" applyBorder="1"/>
    <xf numFmtId="0" fontId="16" fillId="2" borderId="11" xfId="0" applyFont="1" applyFill="1" applyBorder="1"/>
    <xf numFmtId="0" fontId="4" fillId="0" borderId="23" xfId="0" applyFont="1" applyFill="1" applyBorder="1" applyAlignment="1">
      <alignment horizontal="left" vertical="top" wrapText="1"/>
    </xf>
    <xf numFmtId="0" fontId="16" fillId="0" borderId="76" xfId="0" applyFont="1" applyFill="1" applyBorder="1" applyAlignment="1">
      <alignment horizontal="center" vertical="center"/>
    </xf>
    <xf numFmtId="0" fontId="16" fillId="0" borderId="12" xfId="0" applyFont="1" applyFill="1" applyBorder="1"/>
    <xf numFmtId="0" fontId="16" fillId="0" borderId="13" xfId="0" applyFont="1" applyFill="1" applyBorder="1"/>
    <xf numFmtId="0" fontId="16" fillId="0" borderId="14" xfId="0" applyFont="1" applyFill="1" applyBorder="1"/>
    <xf numFmtId="0" fontId="1" fillId="0" borderId="73" xfId="0" applyFont="1" applyFill="1" applyBorder="1"/>
    <xf numFmtId="0" fontId="42" fillId="0" borderId="49" xfId="0" applyFont="1" applyFill="1" applyBorder="1" applyAlignment="1">
      <alignment horizontal="center" vertical="center"/>
    </xf>
    <xf numFmtId="2" fontId="42" fillId="0" borderId="73" xfId="0" applyNumberFormat="1" applyFont="1" applyFill="1" applyBorder="1" applyAlignment="1">
      <alignment horizontal="center" vertical="center"/>
    </xf>
    <xf numFmtId="0" fontId="42" fillId="0" borderId="42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71" fillId="3" borderId="5" xfId="0" applyFont="1" applyFill="1" applyBorder="1" applyAlignment="1">
      <alignment horizontal="center" vertical="center"/>
    </xf>
    <xf numFmtId="0" fontId="71" fillId="3" borderId="9" xfId="0" applyFont="1" applyFill="1" applyBorder="1" applyAlignment="1">
      <alignment horizontal="center" vertical="center"/>
    </xf>
    <xf numFmtId="0" fontId="38" fillId="0" borderId="10" xfId="0" applyFont="1" applyFill="1" applyBorder="1" applyAlignment="1">
      <alignment horizontal="center" vertical="center"/>
    </xf>
    <xf numFmtId="0" fontId="38" fillId="3" borderId="16" xfId="0" applyFont="1" applyFill="1" applyBorder="1" applyAlignment="1">
      <alignment horizontal="center" vertical="center"/>
    </xf>
    <xf numFmtId="0" fontId="38" fillId="3" borderId="11" xfId="0" applyFont="1" applyFill="1" applyBorder="1" applyAlignment="1">
      <alignment horizontal="center" vertical="center"/>
    </xf>
    <xf numFmtId="3" fontId="71" fillId="3" borderId="16" xfId="0" applyNumberFormat="1" applyFont="1" applyFill="1" applyBorder="1" applyAlignment="1">
      <alignment horizontal="center" vertical="center"/>
    </xf>
    <xf numFmtId="3" fontId="71" fillId="3" borderId="11" xfId="0" applyNumberFormat="1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16" fillId="0" borderId="71" xfId="0" applyFont="1" applyFill="1" applyBorder="1" applyAlignment="1">
      <alignment horizontal="center" vertical="center"/>
    </xf>
    <xf numFmtId="0" fontId="16" fillId="0" borderId="77" xfId="0" applyFont="1" applyFill="1" applyBorder="1" applyAlignment="1">
      <alignment horizontal="center" vertical="center"/>
    </xf>
    <xf numFmtId="4" fontId="39" fillId="0" borderId="16" xfId="0" applyNumberFormat="1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6" fillId="0" borderId="0" xfId="0" applyFont="1" applyBorder="1"/>
    <xf numFmtId="4" fontId="1" fillId="2" borderId="16" xfId="0" applyNumberFormat="1" applyFont="1" applyFill="1" applyBorder="1" applyAlignment="1">
      <alignment horizontal="center" wrapText="1"/>
    </xf>
    <xf numFmtId="3" fontId="39" fillId="2" borderId="16" xfId="0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wrapText="1"/>
    </xf>
    <xf numFmtId="0" fontId="38" fillId="5" borderId="16" xfId="0" applyNumberFormat="1" applyFont="1" applyFill="1" applyBorder="1" applyAlignment="1">
      <alignment horizontal="center" vertical="center"/>
    </xf>
    <xf numFmtId="3" fontId="16" fillId="5" borderId="16" xfId="0" applyNumberFormat="1" applyFont="1" applyFill="1" applyBorder="1" applyAlignment="1">
      <alignment horizontal="center"/>
    </xf>
    <xf numFmtId="3" fontId="16" fillId="2" borderId="16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vertical="top"/>
    </xf>
    <xf numFmtId="3" fontId="16" fillId="2" borderId="16" xfId="0" applyNumberFormat="1" applyFont="1" applyFill="1" applyBorder="1" applyAlignment="1">
      <alignment horizontal="center" vertical="center"/>
    </xf>
    <xf numFmtId="3" fontId="42" fillId="2" borderId="16" xfId="0" applyNumberFormat="1" applyFont="1" applyFill="1" applyBorder="1" applyAlignment="1">
      <alignment horizontal="center"/>
    </xf>
    <xf numFmtId="0" fontId="38" fillId="0" borderId="16" xfId="0" applyNumberFormat="1" applyFont="1" applyBorder="1" applyAlignment="1">
      <alignment horizontal="center" vertical="center"/>
    </xf>
    <xf numFmtId="0" fontId="6" fillId="2" borderId="16" xfId="0" applyFont="1" applyFill="1" applyBorder="1" applyAlignment="1">
      <alignment horizontal="center" wrapText="1"/>
    </xf>
    <xf numFmtId="3" fontId="39" fillId="5" borderId="16" xfId="0" applyNumberFormat="1" applyFont="1" applyFill="1" applyBorder="1" applyAlignment="1">
      <alignment horizontal="center" vertical="center"/>
    </xf>
    <xf numFmtId="3" fontId="42" fillId="2" borderId="16" xfId="0" applyNumberFormat="1" applyFont="1" applyFill="1" applyBorder="1" applyAlignment="1">
      <alignment horizontal="center" vertical="center"/>
    </xf>
    <xf numFmtId="3" fontId="42" fillId="3" borderId="0" xfId="0" applyNumberFormat="1" applyFont="1" applyFill="1" applyBorder="1" applyAlignment="1">
      <alignment horizontal="center" vertical="center"/>
    </xf>
    <xf numFmtId="1" fontId="38" fillId="0" borderId="16" xfId="0" applyNumberFormat="1" applyFont="1" applyBorder="1" applyAlignment="1">
      <alignment horizontal="center" vertical="center"/>
    </xf>
    <xf numFmtId="1" fontId="38" fillId="0" borderId="0" xfId="0" applyNumberFormat="1" applyFont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1" fontId="38" fillId="3" borderId="0" xfId="0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wrapText="1"/>
    </xf>
    <xf numFmtId="0" fontId="39" fillId="2" borderId="16" xfId="0" applyNumberFormat="1" applyFont="1" applyFill="1" applyBorder="1" applyAlignment="1">
      <alignment horizontal="center" vertical="center"/>
    </xf>
    <xf numFmtId="0" fontId="38" fillId="0" borderId="0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wrapText="1"/>
    </xf>
    <xf numFmtId="0" fontId="6" fillId="0" borderId="16" xfId="0" applyFont="1" applyBorder="1" applyAlignment="1">
      <alignment horizontal="center" wrapText="1"/>
    </xf>
    <xf numFmtId="0" fontId="38" fillId="3" borderId="0" xfId="0" applyNumberFormat="1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74" fillId="3" borderId="16" xfId="0" applyFont="1" applyFill="1" applyBorder="1" applyAlignment="1">
      <alignment horizontal="left" vertical="center" wrapText="1"/>
    </xf>
    <xf numFmtId="1" fontId="16" fillId="0" borderId="0" xfId="0" applyNumberFormat="1" applyFont="1" applyBorder="1"/>
    <xf numFmtId="0" fontId="74" fillId="33" borderId="16" xfId="0" applyFont="1" applyFill="1" applyBorder="1" applyAlignment="1">
      <alignment horizontal="left" vertical="center" wrapText="1"/>
    </xf>
    <xf numFmtId="3" fontId="16" fillId="2" borderId="16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4" fontId="18" fillId="0" borderId="16" xfId="0" applyNumberFormat="1" applyFont="1" applyBorder="1" applyAlignment="1">
      <alignment wrapText="1"/>
    </xf>
    <xf numFmtId="0" fontId="2" fillId="2" borderId="16" xfId="0" applyFont="1" applyFill="1" applyBorder="1" applyAlignment="1">
      <alignment horizontal="center" vertical="center" wrapText="1"/>
    </xf>
    <xf numFmtId="0" fontId="38" fillId="2" borderId="16" xfId="0" applyNumberFormat="1" applyFont="1" applyFill="1" applyBorder="1" applyAlignment="1">
      <alignment horizontal="center" vertical="center"/>
    </xf>
    <xf numFmtId="3" fontId="16" fillId="5" borderId="16" xfId="0" applyNumberFormat="1" applyFont="1" applyFill="1" applyBorder="1" applyAlignment="1">
      <alignment horizontal="center" vertical="center"/>
    </xf>
    <xf numFmtId="169" fontId="39" fillId="2" borderId="16" xfId="460" applyNumberFormat="1" applyFont="1" applyFill="1" applyBorder="1" applyAlignment="1">
      <alignment horizontal="left" vertical="center"/>
    </xf>
    <xf numFmtId="167" fontId="42" fillId="2" borderId="16" xfId="460" applyFont="1" applyFill="1" applyBorder="1" applyAlignment="1">
      <alignment horizontal="center" vertical="center"/>
    </xf>
    <xf numFmtId="169" fontId="42" fillId="2" borderId="16" xfId="46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left" wrapText="1"/>
    </xf>
    <xf numFmtId="0" fontId="9" fillId="0" borderId="16" xfId="0" applyFont="1" applyBorder="1" applyAlignment="1">
      <alignment horizontal="left" wrapText="1"/>
    </xf>
    <xf numFmtId="3" fontId="16" fillId="0" borderId="16" xfId="0" applyNumberFormat="1" applyFont="1" applyBorder="1" applyAlignment="1">
      <alignment horizontal="center"/>
    </xf>
    <xf numFmtId="4" fontId="16" fillId="0" borderId="16" xfId="0" applyNumberFormat="1" applyFont="1" applyBorder="1"/>
    <xf numFmtId="4" fontId="1" fillId="2" borderId="10" xfId="0" applyNumberFormat="1" applyFont="1" applyFill="1" applyBorder="1" applyAlignment="1">
      <alignment horizontal="center" wrapText="1"/>
    </xf>
    <xf numFmtId="3" fontId="39" fillId="2" borderId="11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wrapText="1"/>
    </xf>
    <xf numFmtId="3" fontId="38" fillId="0" borderId="11" xfId="0" applyNumberFormat="1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wrapText="1"/>
    </xf>
    <xf numFmtId="3" fontId="38" fillId="2" borderId="11" xfId="0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wrapText="1"/>
    </xf>
    <xf numFmtId="3" fontId="39" fillId="0" borderId="11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left" wrapText="1"/>
    </xf>
    <xf numFmtId="0" fontId="38" fillId="0" borderId="11" xfId="0" applyNumberFormat="1" applyFont="1" applyBorder="1" applyAlignment="1">
      <alignment horizontal="center" vertical="center"/>
    </xf>
    <xf numFmtId="4" fontId="18" fillId="0" borderId="10" xfId="0" applyNumberFormat="1" applyFont="1" applyBorder="1" applyAlignment="1">
      <alignment wrapText="1"/>
    </xf>
    <xf numFmtId="0" fontId="2" fillId="2" borderId="10" xfId="0" applyFont="1" applyFill="1" applyBorder="1" applyAlignment="1">
      <alignment horizontal="center" wrapText="1"/>
    </xf>
    <xf numFmtId="4" fontId="4" fillId="0" borderId="10" xfId="0" applyNumberFormat="1" applyFont="1" applyBorder="1" applyAlignment="1">
      <alignment horizontal="left" wrapText="1"/>
    </xf>
    <xf numFmtId="4" fontId="16" fillId="0" borderId="12" xfId="0" applyNumberFormat="1" applyFont="1" applyBorder="1"/>
    <xf numFmtId="4" fontId="16" fillId="0" borderId="14" xfId="0" applyNumberFormat="1" applyFont="1" applyBorder="1"/>
    <xf numFmtId="3" fontId="38" fillId="0" borderId="16" xfId="0" applyNumberFormat="1" applyFont="1" applyBorder="1" applyAlignment="1">
      <alignment horizontal="center" vertical="center"/>
    </xf>
    <xf numFmtId="3" fontId="16" fillId="0" borderId="14" xfId="0" applyNumberFormat="1" applyFont="1" applyBorder="1" applyAlignment="1">
      <alignment horizontal="center"/>
    </xf>
    <xf numFmtId="4" fontId="28" fillId="0" borderId="0" xfId="0" applyNumberFormat="1" applyFont="1" applyBorder="1" applyAlignment="1">
      <alignment vertical="center" wrapText="1"/>
    </xf>
    <xf numFmtId="4" fontId="72" fillId="0" borderId="0" xfId="0" applyNumberFormat="1" applyFont="1" applyBorder="1" applyAlignment="1">
      <alignment horizontal="center" vertical="center" wrapText="1"/>
    </xf>
    <xf numFmtId="3" fontId="42" fillId="0" borderId="11" xfId="0" applyNumberFormat="1" applyFont="1" applyBorder="1" applyAlignment="1">
      <alignment horizontal="center"/>
    </xf>
    <xf numFmtId="3" fontId="38" fillId="3" borderId="11" xfId="0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3" fontId="38" fillId="0" borderId="11" xfId="0" applyNumberFormat="1" applyFont="1" applyBorder="1" applyAlignment="1">
      <alignment horizontal="center" vertical="top"/>
    </xf>
    <xf numFmtId="0" fontId="16" fillId="0" borderId="0" xfId="0" applyFont="1" applyFill="1" applyBorder="1" applyAlignment="1">
      <alignment horizontal="center" vertical="top" wrapText="1"/>
    </xf>
    <xf numFmtId="0" fontId="16" fillId="0" borderId="0" xfId="0" applyFont="1" applyBorder="1" applyAlignment="1">
      <alignment vertical="top"/>
    </xf>
    <xf numFmtId="0" fontId="16" fillId="0" borderId="0" xfId="0" applyFont="1" applyFill="1" applyBorder="1" applyAlignment="1">
      <alignment horizontal="center" vertical="top"/>
    </xf>
    <xf numFmtId="0" fontId="16" fillId="0" borderId="0" xfId="0" applyFont="1" applyAlignment="1">
      <alignment vertical="top"/>
    </xf>
    <xf numFmtId="4" fontId="18" fillId="0" borderId="10" xfId="0" applyNumberFormat="1" applyFont="1" applyBorder="1" applyAlignment="1">
      <alignment vertical="top" wrapText="1"/>
    </xf>
    <xf numFmtId="0" fontId="10" fillId="0" borderId="0" xfId="0" applyFont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7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" fillId="32" borderId="68" xfId="0" applyFont="1" applyFill="1" applyBorder="1" applyAlignment="1">
      <alignment horizontal="center" vertical="center" wrapText="1"/>
    </xf>
    <xf numFmtId="0" fontId="6" fillId="32" borderId="68" xfId="0" applyFont="1" applyFill="1" applyBorder="1" applyAlignment="1">
      <alignment horizontal="center" vertical="center"/>
    </xf>
    <xf numFmtId="0" fontId="36" fillId="0" borderId="68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70" xfId="0" applyFont="1" applyFill="1" applyBorder="1" applyAlignment="1">
      <alignment horizontal="center" vertical="center" wrapText="1"/>
    </xf>
    <xf numFmtId="165" fontId="31" fillId="0" borderId="0" xfId="10" applyFont="1" applyFill="1" applyAlignment="1">
      <alignment horizontal="center" wrapText="1"/>
    </xf>
    <xf numFmtId="0" fontId="5" fillId="0" borderId="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42" fillId="0" borderId="66" xfId="0" applyFont="1" applyBorder="1" applyAlignment="1">
      <alignment horizontal="center" vertical="center" wrapText="1"/>
    </xf>
    <xf numFmtId="0" fontId="42" fillId="0" borderId="67" xfId="0" applyFont="1" applyBorder="1" applyAlignment="1">
      <alignment horizontal="center" vertical="center" wrapText="1"/>
    </xf>
    <xf numFmtId="0" fontId="42" fillId="0" borderId="54" xfId="0" applyFont="1" applyBorder="1" applyAlignment="1">
      <alignment horizontal="center" vertical="center" wrapText="1"/>
    </xf>
    <xf numFmtId="0" fontId="42" fillId="0" borderId="55" xfId="0" applyFont="1" applyBorder="1" applyAlignment="1">
      <alignment horizontal="center" vertical="center" wrapText="1"/>
    </xf>
    <xf numFmtId="0" fontId="42" fillId="0" borderId="68" xfId="0" applyFont="1" applyBorder="1" applyAlignment="1">
      <alignment horizontal="center"/>
    </xf>
    <xf numFmtId="0" fontId="16" fillId="0" borderId="5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69" fillId="0" borderId="68" xfId="0" applyFont="1" applyFill="1" applyBorder="1" applyAlignment="1">
      <alignment horizontal="center" vertical="center" wrapText="1"/>
    </xf>
    <xf numFmtId="0" fontId="69" fillId="0" borderId="69" xfId="0" applyFont="1" applyFill="1" applyBorder="1" applyAlignment="1">
      <alignment horizontal="center" vertical="center" wrapText="1"/>
    </xf>
    <xf numFmtId="0" fontId="69" fillId="0" borderId="72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/>
    </xf>
    <xf numFmtId="0" fontId="31" fillId="0" borderId="0" xfId="0" applyFont="1" applyFill="1" applyAlignment="1">
      <alignment horizont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/>
    </xf>
    <xf numFmtId="0" fontId="16" fillId="0" borderId="68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68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68" fillId="0" borderId="5" xfId="0" applyFont="1" applyFill="1" applyBorder="1" applyAlignment="1">
      <alignment horizontal="center" vertical="center" wrapText="1"/>
    </xf>
    <xf numFmtId="0" fontId="68" fillId="0" borderId="68" xfId="0" applyFont="1" applyFill="1" applyBorder="1" applyAlignment="1">
      <alignment horizontal="center" vertical="center" wrapText="1"/>
    </xf>
    <xf numFmtId="0" fontId="68" fillId="0" borderId="13" xfId="0" applyFont="1" applyFill="1" applyBorder="1" applyAlignment="1">
      <alignment horizontal="center" vertical="center" wrapText="1"/>
    </xf>
    <xf numFmtId="0" fontId="33" fillId="0" borderId="30" xfId="0" applyFont="1" applyFill="1" applyBorder="1" applyAlignment="1">
      <alignment horizontal="center" vertical="center" textRotation="90" wrapText="1"/>
    </xf>
    <xf numFmtId="0" fontId="33" fillId="0" borderId="3" xfId="0" applyFont="1" applyFill="1" applyBorder="1" applyAlignment="1">
      <alignment horizontal="center" vertical="center" textRotation="90" wrapText="1"/>
    </xf>
    <xf numFmtId="0" fontId="33" fillId="0" borderId="33" xfId="0" applyFont="1" applyFill="1" applyBorder="1" applyAlignment="1">
      <alignment horizontal="center" vertical="center" textRotation="90" wrapText="1"/>
    </xf>
    <xf numFmtId="0" fontId="33" fillId="0" borderId="36" xfId="0" applyFont="1" applyFill="1" applyBorder="1" applyAlignment="1">
      <alignment horizontal="center" vertical="center" textRotation="90" wrapText="1"/>
    </xf>
    <xf numFmtId="0" fontId="33" fillId="0" borderId="30" xfId="0" applyFont="1" applyBorder="1" applyAlignment="1">
      <alignment horizontal="center" vertical="center" textRotation="90" wrapText="1"/>
    </xf>
    <xf numFmtId="0" fontId="33" fillId="0" borderId="3" xfId="0" applyFont="1" applyBorder="1" applyAlignment="1">
      <alignment horizontal="center" vertical="center" textRotation="90" wrapText="1"/>
    </xf>
    <xf numFmtId="0" fontId="33" fillId="0" borderId="16" xfId="0" applyFont="1" applyBorder="1" applyAlignment="1">
      <alignment horizontal="center" vertical="center" textRotation="90" wrapText="1"/>
    </xf>
    <xf numFmtId="0" fontId="31" fillId="0" borderId="0" xfId="0" applyFont="1" applyFill="1" applyBorder="1" applyAlignment="1">
      <alignment horizontal="center" vertical="top" wrapText="1"/>
    </xf>
    <xf numFmtId="0" fontId="32" fillId="0" borderId="0" xfId="0" applyFont="1" applyFill="1" applyBorder="1" applyAlignment="1">
      <alignment horizontal="left" vertical="top" wrapText="1"/>
    </xf>
    <xf numFmtId="0" fontId="16" fillId="0" borderId="25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33" fillId="0" borderId="26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textRotation="90" wrapText="1"/>
    </xf>
    <xf numFmtId="0" fontId="33" fillId="0" borderId="35" xfId="0" applyFont="1" applyBorder="1" applyAlignment="1">
      <alignment horizontal="center" vertical="center" textRotation="90" wrapText="1"/>
    </xf>
    <xf numFmtId="4" fontId="38" fillId="0" borderId="31" xfId="8" applyNumberFormat="1" applyFont="1" applyBorder="1" applyAlignment="1">
      <alignment horizontal="center" vertical="center" wrapText="1"/>
    </xf>
    <xf numFmtId="4" fontId="38" fillId="0" borderId="32" xfId="8" applyNumberFormat="1" applyFont="1" applyBorder="1" applyAlignment="1">
      <alignment horizontal="center" vertical="center" wrapText="1"/>
    </xf>
    <xf numFmtId="4" fontId="38" fillId="0" borderId="28" xfId="8" applyNumberFormat="1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4" fontId="1" fillId="0" borderId="16" xfId="0" applyNumberFormat="1" applyFont="1" applyBorder="1" applyAlignment="1">
      <alignment horizontal="center" wrapText="1"/>
    </xf>
    <xf numFmtId="4" fontId="39" fillId="0" borderId="16" xfId="8" applyNumberFormat="1" applyFont="1" applyBorder="1" applyAlignment="1">
      <alignment horizontal="center" vertical="center" wrapText="1"/>
    </xf>
    <xf numFmtId="4" fontId="72" fillId="0" borderId="0" xfId="0" applyNumberFormat="1" applyFont="1" applyBorder="1" applyAlignment="1">
      <alignment horizontal="center" vertical="center" wrapText="1"/>
    </xf>
    <xf numFmtId="4" fontId="73" fillId="0" borderId="0" xfId="0" applyNumberFormat="1" applyFont="1" applyBorder="1" applyAlignment="1">
      <alignment horizontal="center" vertical="center" wrapText="1"/>
    </xf>
    <xf numFmtId="4" fontId="30" fillId="0" borderId="16" xfId="0" applyNumberFormat="1" applyFont="1" applyBorder="1" applyAlignment="1">
      <alignment horizontal="center" vertical="center" wrapText="1"/>
    </xf>
    <xf numFmtId="4" fontId="39" fillId="0" borderId="31" xfId="8" applyNumberFormat="1" applyFont="1" applyBorder="1" applyAlignment="1">
      <alignment horizontal="center" vertical="center" wrapText="1"/>
    </xf>
    <xf numFmtId="4" fontId="39" fillId="0" borderId="32" xfId="8" applyNumberFormat="1" applyFont="1" applyBorder="1" applyAlignment="1">
      <alignment horizontal="center" vertical="center" wrapText="1"/>
    </xf>
    <xf numFmtId="4" fontId="39" fillId="0" borderId="28" xfId="8" applyNumberFormat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/>
    </xf>
    <xf numFmtId="4" fontId="22" fillId="0" borderId="0" xfId="0" applyNumberFormat="1" applyFont="1" applyFill="1" applyBorder="1" applyAlignment="1">
      <alignment horizontal="center" vertical="center" wrapText="1"/>
    </xf>
    <xf numFmtId="4" fontId="25" fillId="0" borderId="17" xfId="0" applyNumberFormat="1" applyFont="1" applyBorder="1" applyAlignment="1">
      <alignment horizontal="center" vertical="center"/>
    </xf>
    <xf numFmtId="4" fontId="25" fillId="0" borderId="20" xfId="0" applyNumberFormat="1" applyFont="1" applyBorder="1" applyAlignment="1">
      <alignment horizontal="center" vertical="center"/>
    </xf>
    <xf numFmtId="4" fontId="26" fillId="0" borderId="18" xfId="0" applyNumberFormat="1" applyFont="1" applyFill="1" applyBorder="1" applyAlignment="1">
      <alignment horizontal="center" vertical="center" wrapText="1"/>
    </xf>
    <xf numFmtId="4" fontId="26" fillId="0" borderId="21" xfId="0" applyNumberFormat="1" applyFont="1" applyFill="1" applyBorder="1" applyAlignment="1">
      <alignment horizontal="center" vertical="center" wrapText="1"/>
    </xf>
    <xf numFmtId="4" fontId="26" fillId="0" borderId="19" xfId="0" applyNumberFormat="1" applyFont="1" applyFill="1" applyBorder="1" applyAlignment="1">
      <alignment horizontal="center" vertical="center" wrapText="1"/>
    </xf>
    <xf numFmtId="4" fontId="26" fillId="0" borderId="2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5" fillId="0" borderId="5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6" fillId="0" borderId="1" xfId="0" applyFont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0" xfId="5" applyFont="1" applyAlignment="1">
      <alignment horizontal="center" wrapText="1"/>
    </xf>
    <xf numFmtId="0" fontId="6" fillId="0" borderId="5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0" fontId="6" fillId="0" borderId="13" xfId="5" applyFont="1" applyBorder="1" applyAlignment="1">
      <alignment horizontal="center" vertical="center" wrapText="1"/>
    </xf>
    <xf numFmtId="0" fontId="6" fillId="0" borderId="8" xfId="5" applyFont="1" applyBorder="1" applyAlignment="1">
      <alignment horizontal="center" vertical="center" wrapText="1"/>
    </xf>
    <xf numFmtId="0" fontId="6" fillId="0" borderId="10" xfId="5" applyFont="1" applyBorder="1" applyAlignment="1">
      <alignment horizontal="center" vertical="center" wrapText="1"/>
    </xf>
    <xf numFmtId="0" fontId="6" fillId="0" borderId="12" xfId="5" applyFont="1" applyBorder="1" applyAlignment="1">
      <alignment horizontal="center" vertical="center" wrapText="1"/>
    </xf>
    <xf numFmtId="0" fontId="1" fillId="0" borderId="5" xfId="5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0" fontId="1" fillId="0" borderId="13" xfId="5" applyFont="1" applyFill="1" applyBorder="1" applyAlignment="1">
      <alignment horizontal="center" vertical="center" wrapText="1"/>
    </xf>
    <xf numFmtId="0" fontId="14" fillId="0" borderId="5" xfId="5" applyBorder="1" applyAlignment="1">
      <alignment horizontal="center"/>
    </xf>
    <xf numFmtId="0" fontId="14" fillId="0" borderId="9" xfId="5" applyBorder="1" applyAlignment="1">
      <alignment horizontal="center"/>
    </xf>
    <xf numFmtId="0" fontId="4" fillId="0" borderId="1" xfId="5" applyFont="1" applyBorder="1" applyAlignment="1">
      <alignment horizontal="justify" vertical="center" wrapText="1"/>
    </xf>
    <xf numFmtId="0" fontId="4" fillId="0" borderId="3" xfId="5" applyFont="1" applyFill="1" applyBorder="1" applyAlignment="1">
      <alignment horizontal="center" vertical="center"/>
    </xf>
    <xf numFmtId="0" fontId="4" fillId="0" borderId="4" xfId="5" applyFont="1" applyFill="1" applyBorder="1" applyAlignment="1">
      <alignment horizontal="center" vertical="center"/>
    </xf>
    <xf numFmtId="0" fontId="4" fillId="0" borderId="2" xfId="5" applyFont="1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1" fillId="0" borderId="11" xfId="5" applyFont="1" applyFill="1" applyBorder="1" applyAlignment="1">
      <alignment horizontal="center" vertical="center" wrapText="1"/>
    </xf>
    <xf numFmtId="0" fontId="1" fillId="0" borderId="14" xfId="5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42" fillId="0" borderId="53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center" vertical="center" wrapText="1"/>
    </xf>
    <xf numFmtId="0" fontId="42" fillId="0" borderId="16" xfId="0" applyFont="1" applyBorder="1" applyAlignment="1">
      <alignment horizontal="center"/>
    </xf>
    <xf numFmtId="0" fontId="16" fillId="0" borderId="16" xfId="0" applyFont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69" fillId="0" borderId="16" xfId="0" applyFont="1" applyFill="1" applyBorder="1" applyAlignment="1">
      <alignment horizontal="center" vertical="center" wrapText="1"/>
    </xf>
    <xf numFmtId="0" fontId="69" fillId="0" borderId="31" xfId="0" applyFont="1" applyFill="1" applyBorder="1" applyAlignment="1">
      <alignment horizontal="center" vertical="center" wrapText="1"/>
    </xf>
    <xf numFmtId="0" fontId="69" fillId="0" borderId="75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center" vertical="center" wrapText="1"/>
    </xf>
    <xf numFmtId="0" fontId="68" fillId="0" borderId="16" xfId="0" applyFont="1" applyFill="1" applyBorder="1" applyAlignment="1">
      <alignment horizontal="center" vertical="center" wrapText="1"/>
    </xf>
    <xf numFmtId="0" fontId="33" fillId="0" borderId="31" xfId="0" applyFont="1" applyBorder="1" applyAlignment="1">
      <alignment horizontal="center" vertical="center" textRotation="91" wrapText="1"/>
    </xf>
    <xf numFmtId="0" fontId="33" fillId="0" borderId="32" xfId="0" applyFont="1" applyBorder="1" applyAlignment="1">
      <alignment horizontal="center" vertical="center" textRotation="91" wrapText="1"/>
    </xf>
    <xf numFmtId="0" fontId="33" fillId="0" borderId="28" xfId="0" applyFont="1" applyBorder="1" applyAlignment="1">
      <alignment horizontal="center" vertical="center" textRotation="91" wrapText="1"/>
    </xf>
    <xf numFmtId="4" fontId="38" fillId="0" borderId="10" xfId="8" applyNumberFormat="1" applyFont="1" applyBorder="1" applyAlignment="1">
      <alignment horizontal="center" vertical="center" wrapText="1"/>
    </xf>
    <xf numFmtId="4" fontId="38" fillId="0" borderId="11" xfId="8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wrapText="1"/>
    </xf>
    <xf numFmtId="0" fontId="2" fillId="0" borderId="75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4" fontId="1" fillId="0" borderId="11" xfId="0" applyNumberFormat="1" applyFont="1" applyBorder="1" applyAlignment="1">
      <alignment horizontal="center" wrapText="1"/>
    </xf>
    <xf numFmtId="4" fontId="39" fillId="0" borderId="10" xfId="8" applyNumberFormat="1" applyFont="1" applyBorder="1" applyAlignment="1">
      <alignment horizontal="center" vertical="center" wrapText="1"/>
    </xf>
    <xf numFmtId="4" fontId="39" fillId="0" borderId="11" xfId="8" applyNumberFormat="1" applyFont="1" applyBorder="1" applyAlignment="1">
      <alignment horizontal="center" vertical="center" wrapText="1"/>
    </xf>
    <xf numFmtId="4" fontId="28" fillId="0" borderId="0" xfId="0" applyNumberFormat="1" applyFont="1" applyBorder="1" applyAlignment="1">
      <alignment horizontal="left" vertical="center" wrapText="1"/>
    </xf>
    <xf numFmtId="4" fontId="38" fillId="0" borderId="8" xfId="8" applyNumberFormat="1" applyFont="1" applyBorder="1" applyAlignment="1">
      <alignment horizontal="center" vertical="center" wrapText="1"/>
    </xf>
    <xf numFmtId="4" fontId="75" fillId="0" borderId="19" xfId="0" applyNumberFormat="1" applyFont="1" applyBorder="1" applyAlignment="1">
      <alignment horizontal="center" vertical="center" wrapText="1"/>
    </xf>
    <xf numFmtId="4" fontId="75" fillId="0" borderId="22" xfId="0" applyNumberFormat="1" applyFont="1" applyBorder="1" applyAlignment="1">
      <alignment horizontal="center" vertical="center" wrapText="1"/>
    </xf>
    <xf numFmtId="3" fontId="30" fillId="0" borderId="0" xfId="0" applyNumberFormat="1" applyFont="1" applyBorder="1" applyAlignment="1">
      <alignment horizontal="center"/>
    </xf>
    <xf numFmtId="4" fontId="25" fillId="0" borderId="8" xfId="0" applyNumberFormat="1" applyFont="1" applyBorder="1" applyAlignment="1">
      <alignment horizontal="center" vertical="center"/>
    </xf>
    <xf numFmtId="4" fontId="25" fillId="0" borderId="10" xfId="0" applyNumberFormat="1" applyFont="1" applyBorder="1" applyAlignment="1">
      <alignment horizontal="center" vertical="center"/>
    </xf>
    <xf numFmtId="4" fontId="26" fillId="0" borderId="5" xfId="0" applyNumberFormat="1" applyFont="1" applyFill="1" applyBorder="1" applyAlignment="1">
      <alignment horizontal="center" vertical="center" wrapText="1"/>
    </xf>
    <xf numFmtId="4" fontId="26" fillId="0" borderId="1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9" fillId="0" borderId="0" xfId="0" applyFont="1" applyAlignment="1">
      <alignment horizontal="right" wrapText="1"/>
    </xf>
  </cellXfs>
  <cellStyles count="461">
    <cellStyle name="20% - Accent1" xfId="11"/>
    <cellStyle name="20% - Accent2" xfId="12"/>
    <cellStyle name="20% - Accent3" xfId="13"/>
    <cellStyle name="20% - Accent4" xfId="14"/>
    <cellStyle name="20% - Accent5" xfId="15"/>
    <cellStyle name="20% - Accent6" xfId="16"/>
    <cellStyle name="20% - Акцент1 2" xfId="17"/>
    <cellStyle name="20% - Акцент1 3" xfId="18"/>
    <cellStyle name="20% - Акцент2 2" xfId="19"/>
    <cellStyle name="20% - Акцент2 3" xfId="20"/>
    <cellStyle name="20% - Акцент3 2" xfId="21"/>
    <cellStyle name="20% - Акцент3 3" xfId="22"/>
    <cellStyle name="20% - Акцент4 2" xfId="23"/>
    <cellStyle name="20% - Акцент4 3" xfId="24"/>
    <cellStyle name="20% - Акцент5 2" xfId="25"/>
    <cellStyle name="20% - Акцент5 3" xfId="26"/>
    <cellStyle name="20% - Акцент6 2" xfId="27"/>
    <cellStyle name="20% - Акцент6 3" xfId="28"/>
    <cellStyle name="40% - Accent1" xfId="29"/>
    <cellStyle name="40% - Accent2" xfId="30"/>
    <cellStyle name="40% - Accent3" xfId="31"/>
    <cellStyle name="40% - Accent4" xfId="32"/>
    <cellStyle name="40% - Accent5" xfId="33"/>
    <cellStyle name="40% - Accent6" xfId="34"/>
    <cellStyle name="40% - Акцент1 2" xfId="35"/>
    <cellStyle name="40% - Акцент1 3" xfId="36"/>
    <cellStyle name="40% - Акцент2 2" xfId="37"/>
    <cellStyle name="40% - Акцент2 3" xfId="38"/>
    <cellStyle name="40% - Акцент3 2" xfId="39"/>
    <cellStyle name="40% - Акцент3 3" xfId="40"/>
    <cellStyle name="40% - Акцент4 2" xfId="41"/>
    <cellStyle name="40% - Акцент4 3" xfId="42"/>
    <cellStyle name="40% - Акцент5 2" xfId="43"/>
    <cellStyle name="40% - Акцент5 3" xfId="44"/>
    <cellStyle name="40% - Акцент6 2" xfId="45"/>
    <cellStyle name="40% - Акцент6 3" xfId="46"/>
    <cellStyle name="60% - Accent1" xfId="47"/>
    <cellStyle name="60% - Accent2" xfId="48"/>
    <cellStyle name="60% - Accent3" xfId="49"/>
    <cellStyle name="60% - Accent4" xfId="50"/>
    <cellStyle name="60% - Accent5" xfId="51"/>
    <cellStyle name="60% - Accent6" xfId="52"/>
    <cellStyle name="60% - Акцент1 2" xfId="53"/>
    <cellStyle name="60% - Акцент1 3" xfId="54"/>
    <cellStyle name="60% - Акцент2 2" xfId="55"/>
    <cellStyle name="60% - Акцент2 3" xfId="56"/>
    <cellStyle name="60% - Акцент3 2" xfId="57"/>
    <cellStyle name="60% - Акцент3 3" xfId="58"/>
    <cellStyle name="60% - Акцент4 2" xfId="59"/>
    <cellStyle name="60% - Акцент4 3" xfId="60"/>
    <cellStyle name="60% - Акцент5 2" xfId="61"/>
    <cellStyle name="60% - Акцент5 3" xfId="62"/>
    <cellStyle name="60% - Акцент6 2" xfId="63"/>
    <cellStyle name="60% - Акцент6 3" xfId="64"/>
    <cellStyle name="Accent1" xfId="65"/>
    <cellStyle name="Accent2" xfId="66"/>
    <cellStyle name="Accent3" xfId="67"/>
    <cellStyle name="Accent4" xfId="68"/>
    <cellStyle name="Accent5" xfId="69"/>
    <cellStyle name="Accent6" xfId="70"/>
    <cellStyle name="Bad" xfId="71"/>
    <cellStyle name="Calculation" xfId="72"/>
    <cellStyle name="Check Cell" xfId="73"/>
    <cellStyle name="Excel Built-in Normal" xfId="2"/>
    <cellStyle name="Excel Built-in Normal 2" xfId="4"/>
    <cellStyle name="Excel Built-in Normal 2 2" xfId="74"/>
    <cellStyle name="Excel Built-in Normal 2 3" xfId="75"/>
    <cellStyle name="Explanatory Text" xfId="76"/>
    <cellStyle name="Good" xfId="77"/>
    <cellStyle name="Heading" xfId="78"/>
    <cellStyle name="Heading 1" xfId="79"/>
    <cellStyle name="Heading 2" xfId="80"/>
    <cellStyle name="Heading 3" xfId="81"/>
    <cellStyle name="Heading 4" xfId="82"/>
    <cellStyle name="Heading1" xfId="83"/>
    <cellStyle name="Input" xfId="84"/>
    <cellStyle name="Linked Cell" xfId="85"/>
    <cellStyle name="Neutral" xfId="86"/>
    <cellStyle name="Normal_Sheet1" xfId="87"/>
    <cellStyle name="Note" xfId="88"/>
    <cellStyle name="Output" xfId="89"/>
    <cellStyle name="Result" xfId="90"/>
    <cellStyle name="Result2" xfId="91"/>
    <cellStyle name="Title" xfId="92"/>
    <cellStyle name="Total" xfId="93"/>
    <cellStyle name="Warning Text" xfId="94"/>
    <cellStyle name="Акцент1 2" xfId="95"/>
    <cellStyle name="Акцент1 3" xfId="96"/>
    <cellStyle name="Акцент2 2" xfId="97"/>
    <cellStyle name="Акцент2 3" xfId="98"/>
    <cellStyle name="Акцент3 2" xfId="99"/>
    <cellStyle name="Акцент3 3" xfId="100"/>
    <cellStyle name="Акцент4 2" xfId="101"/>
    <cellStyle name="Акцент4 3" xfId="102"/>
    <cellStyle name="Акцент5 2" xfId="103"/>
    <cellStyle name="Акцент5 3" xfId="104"/>
    <cellStyle name="Акцент6 2" xfId="105"/>
    <cellStyle name="Акцент6 3" xfId="106"/>
    <cellStyle name="Ввод  2" xfId="107"/>
    <cellStyle name="Ввод  3" xfId="108"/>
    <cellStyle name="Вывод 2" xfId="109"/>
    <cellStyle name="Вывод 3" xfId="110"/>
    <cellStyle name="Вычисление 2" xfId="111"/>
    <cellStyle name="Вычисление 3" xfId="112"/>
    <cellStyle name="Денежный 2" xfId="7"/>
    <cellStyle name="Денежный 3" xfId="10"/>
    <cellStyle name="Заголовок 1 2" xfId="113"/>
    <cellStyle name="Заголовок 1 3" xfId="114"/>
    <cellStyle name="Заголовок 2 2" xfId="115"/>
    <cellStyle name="Заголовок 2 3" xfId="116"/>
    <cellStyle name="Заголовок 3 2" xfId="117"/>
    <cellStyle name="Заголовок 3 3" xfId="118"/>
    <cellStyle name="Заголовок 4 2" xfId="119"/>
    <cellStyle name="Заголовок 4 3" xfId="120"/>
    <cellStyle name="Итог 2" xfId="121"/>
    <cellStyle name="Итог 3" xfId="122"/>
    <cellStyle name="Контрольная ячейка 2" xfId="123"/>
    <cellStyle name="Контрольная ячейка 3" xfId="124"/>
    <cellStyle name="Название 2" xfId="125"/>
    <cellStyle name="Название 3" xfId="126"/>
    <cellStyle name="Нейтральный 2" xfId="127"/>
    <cellStyle name="Нейтральный 3" xfId="128"/>
    <cellStyle name="Обычный" xfId="0" builtinId="0"/>
    <cellStyle name="Обычный 10" xfId="129"/>
    <cellStyle name="Обычный 10 2" xfId="130"/>
    <cellStyle name="Обычный 10 2 2" xfId="131"/>
    <cellStyle name="Обычный 10 2 2 2" xfId="132"/>
    <cellStyle name="Обычный 10 2 3" xfId="133"/>
    <cellStyle name="Обычный 10 3" xfId="134"/>
    <cellStyle name="Обычный 10 3 2" xfId="135"/>
    <cellStyle name="Обычный 10 4" xfId="136"/>
    <cellStyle name="Обычный 11" xfId="137"/>
    <cellStyle name="Обычный 12" xfId="138"/>
    <cellStyle name="Обычный 12 2" xfId="139"/>
    <cellStyle name="Обычный 12 2 2" xfId="140"/>
    <cellStyle name="Обычный 12 3" xfId="141"/>
    <cellStyle name="Обычный 13" xfId="142"/>
    <cellStyle name="Обычный 2" xfId="3"/>
    <cellStyle name="Обычный 2 10" xfId="143"/>
    <cellStyle name="Обычный 2 10 2" xfId="144"/>
    <cellStyle name="Обычный 2 11" xfId="145"/>
    <cellStyle name="Обычный 2 11 2" xfId="146"/>
    <cellStyle name="Обычный 2 12" xfId="147"/>
    <cellStyle name="Обычный 2 12 2" xfId="148"/>
    <cellStyle name="Обычный 2 13" xfId="149"/>
    <cellStyle name="Обычный 2 14" xfId="150"/>
    <cellStyle name="Обычный 2 15" xfId="151"/>
    <cellStyle name="Обычный 2 16" xfId="152"/>
    <cellStyle name="Обычный 2 17" xfId="153"/>
    <cellStyle name="Обычный 2 2" xfId="154"/>
    <cellStyle name="Обычный 2 2 10" xfId="155"/>
    <cellStyle name="Обычный 2 2 11" xfId="156"/>
    <cellStyle name="Обычный 2 2 12" xfId="157"/>
    <cellStyle name="Обычный 2 2 2" xfId="158"/>
    <cellStyle name="Обычный 2 2 2 2" xfId="159"/>
    <cellStyle name="Обычный 2 2 2 2 2" xfId="160"/>
    <cellStyle name="Обычный 2 2 2 2 2 2" xfId="161"/>
    <cellStyle name="Обычный 2 2 2 2 2 2 2" xfId="162"/>
    <cellStyle name="Обычный 2 2 2 2 2 3" xfId="163"/>
    <cellStyle name="Обычный 2 2 2 2 3" xfId="164"/>
    <cellStyle name="Обычный 2 2 2 2 3 2" xfId="165"/>
    <cellStyle name="Обычный 2 2 2 2 4" xfId="166"/>
    <cellStyle name="Обычный 2 2 2 3" xfId="167"/>
    <cellStyle name="Обычный 2 2 2 3 2" xfId="168"/>
    <cellStyle name="Обычный 2 2 2 3 2 2" xfId="169"/>
    <cellStyle name="Обычный 2 2 2 3 3" xfId="170"/>
    <cellStyle name="Обычный 2 2 2 4" xfId="171"/>
    <cellStyle name="Обычный 2 2 2 4 2" xfId="172"/>
    <cellStyle name="Обычный 2 2 2 5" xfId="173"/>
    <cellStyle name="Обычный 2 2 2 6" xfId="174"/>
    <cellStyle name="Обычный 2 2 3" xfId="175"/>
    <cellStyle name="Обычный 2 2 3 2" xfId="176"/>
    <cellStyle name="Обычный 2 2 3 2 2" xfId="177"/>
    <cellStyle name="Обычный 2 2 3 2 2 2" xfId="178"/>
    <cellStyle name="Обычный 2 2 3 2 3" xfId="179"/>
    <cellStyle name="Обычный 2 2 3 3" xfId="180"/>
    <cellStyle name="Обычный 2 2 3 3 2" xfId="181"/>
    <cellStyle name="Обычный 2 2 3 4" xfId="182"/>
    <cellStyle name="Обычный 2 2 4" xfId="183"/>
    <cellStyle name="Обычный 2 2 4 2" xfId="184"/>
    <cellStyle name="Обычный 2 2 4 2 2" xfId="185"/>
    <cellStyle name="Обычный 2 2 4 2 2 2" xfId="186"/>
    <cellStyle name="Обычный 2 2 4 2 3" xfId="187"/>
    <cellStyle name="Обычный 2 2 4 3" xfId="188"/>
    <cellStyle name="Обычный 2 2 4 3 2" xfId="189"/>
    <cellStyle name="Обычный 2 2 4 4" xfId="190"/>
    <cellStyle name="Обычный 2 2 5" xfId="191"/>
    <cellStyle name="Обычный 2 2 5 2" xfId="192"/>
    <cellStyle name="Обычный 2 2 5 2 2" xfId="193"/>
    <cellStyle name="Обычный 2 2 5 2 2 2" xfId="194"/>
    <cellStyle name="Обычный 2 2 5 2 3" xfId="195"/>
    <cellStyle name="Обычный 2 2 5 3" xfId="196"/>
    <cellStyle name="Обычный 2 2 5 3 2" xfId="197"/>
    <cellStyle name="Обычный 2 2 5 4" xfId="198"/>
    <cellStyle name="Обычный 2 2 6" xfId="199"/>
    <cellStyle name="Обычный 2 2 6 2" xfId="200"/>
    <cellStyle name="Обычный 2 2 6 2 2" xfId="201"/>
    <cellStyle name="Обычный 2 2 6 3" xfId="202"/>
    <cellStyle name="Обычный 2 2 7" xfId="203"/>
    <cellStyle name="Обычный 2 2 7 2" xfId="204"/>
    <cellStyle name="Обычный 2 2 7 2 2" xfId="205"/>
    <cellStyle name="Обычный 2 2 7 3" xfId="206"/>
    <cellStyle name="Обычный 2 2 8" xfId="207"/>
    <cellStyle name="Обычный 2 2 8 2" xfId="208"/>
    <cellStyle name="Обычный 2 2 9" xfId="209"/>
    <cellStyle name="Обычный 2 2 9 2" xfId="210"/>
    <cellStyle name="Обычный 2 3" xfId="211"/>
    <cellStyle name="Обычный 2 3 2" xfId="212"/>
    <cellStyle name="Обычный 2 3 2 2" xfId="213"/>
    <cellStyle name="Обычный 2 3 2 2 2" xfId="214"/>
    <cellStyle name="Обычный 2 3 2 3" xfId="215"/>
    <cellStyle name="Обычный 2 3 2 3 2" xfId="216"/>
    <cellStyle name="Обычный 2 3 2 4" xfId="217"/>
    <cellStyle name="Обычный 2 3 3" xfId="218"/>
    <cellStyle name="Обычный 2 3 3 2" xfId="219"/>
    <cellStyle name="Обычный 2 3 3 2 2" xfId="220"/>
    <cellStyle name="Обычный 2 3 3 3" xfId="221"/>
    <cellStyle name="Обычный 2 3 4" xfId="222"/>
    <cellStyle name="Обычный 2 3 4 2" xfId="223"/>
    <cellStyle name="Обычный 2 3 5" xfId="224"/>
    <cellStyle name="Обычный 2 4" xfId="225"/>
    <cellStyle name="Обычный 2 4 2" xfId="226"/>
    <cellStyle name="Обычный 2 4 2 2" xfId="227"/>
    <cellStyle name="Обычный 2 4 2 2 2" xfId="228"/>
    <cellStyle name="Обычный 2 4 2 3" xfId="229"/>
    <cellStyle name="Обычный 2 4 3" xfId="230"/>
    <cellStyle name="Обычный 2 4 4" xfId="231"/>
    <cellStyle name="Обычный 2 5" xfId="232"/>
    <cellStyle name="Обычный 2 5 2" xfId="233"/>
    <cellStyle name="Обычный 2 5 2 2" xfId="234"/>
    <cellStyle name="Обычный 2 5 3" xfId="235"/>
    <cellStyle name="Обычный 2 5 3 2" xfId="236"/>
    <cellStyle name="Обычный 2 5 4" xfId="237"/>
    <cellStyle name="Обычный 2 6" xfId="238"/>
    <cellStyle name="Обычный 2 6 2" xfId="239"/>
    <cellStyle name="Обычный 2 6 2 2" xfId="240"/>
    <cellStyle name="Обычный 2 6 3" xfId="241"/>
    <cellStyle name="Обычный 2 6 3 2" xfId="242"/>
    <cellStyle name="Обычный 2 6 4" xfId="243"/>
    <cellStyle name="Обычный 2 7" xfId="244"/>
    <cellStyle name="Обычный 2 7 2" xfId="245"/>
    <cellStyle name="Обычный 2 7 2 2" xfId="246"/>
    <cellStyle name="Обычный 2 7 3" xfId="247"/>
    <cellStyle name="Обычный 2 7 3 2" xfId="248"/>
    <cellStyle name="Обычный 2 7 4" xfId="249"/>
    <cellStyle name="Обычный 2 7 5" xfId="250"/>
    <cellStyle name="Обычный 2 8" xfId="251"/>
    <cellStyle name="Обычный 2 8 2" xfId="252"/>
    <cellStyle name="Обычный 2 8 2 2" xfId="253"/>
    <cellStyle name="Обычный 2 8 3" xfId="254"/>
    <cellStyle name="Обычный 2 9" xfId="255"/>
    <cellStyle name="Обычный 2 9 2" xfId="256"/>
    <cellStyle name="Обычный 2 9 2 2" xfId="257"/>
    <cellStyle name="Обычный 2 9 3" xfId="258"/>
    <cellStyle name="Обычный 3" xfId="1"/>
    <cellStyle name="Обычный 3 10" xfId="259"/>
    <cellStyle name="Обычный 3 11" xfId="260"/>
    <cellStyle name="Обычный 3 12" xfId="261"/>
    <cellStyle name="Обычный 3 2" xfId="262"/>
    <cellStyle name="Обычный 3 2 2" xfId="263"/>
    <cellStyle name="Обычный 3 2 2 2" xfId="264"/>
    <cellStyle name="Обычный 3 2 2 2 2" xfId="265"/>
    <cellStyle name="Обычный 3 2 2 3" xfId="266"/>
    <cellStyle name="Обычный 3 2 3" xfId="267"/>
    <cellStyle name="Обычный 3 2 3 2" xfId="268"/>
    <cellStyle name="Обычный 3 2 3 2 2" xfId="269"/>
    <cellStyle name="Обычный 3 2 3 3" xfId="270"/>
    <cellStyle name="Обычный 3 2 4" xfId="271"/>
    <cellStyle name="Обычный 3 2 4 2" xfId="272"/>
    <cellStyle name="Обычный 3 2 5" xfId="273"/>
    <cellStyle name="Обычный 3 2 5 2" xfId="274"/>
    <cellStyle name="Обычный 3 2 6" xfId="275"/>
    <cellStyle name="Обычный 3 3" xfId="9"/>
    <cellStyle name="Обычный 3 3 2" xfId="276"/>
    <cellStyle name="Обычный 3 3 2 2" xfId="277"/>
    <cellStyle name="Обычный 3 3 2 2 2" xfId="278"/>
    <cellStyle name="Обычный 3 3 2 3" xfId="279"/>
    <cellStyle name="Обычный 3 3 3" xfId="280"/>
    <cellStyle name="Обычный 3 3 3 2" xfId="281"/>
    <cellStyle name="Обычный 3 4" xfId="282"/>
    <cellStyle name="Обычный 3 4 2" xfId="283"/>
    <cellStyle name="Обычный 3 4 2 2" xfId="284"/>
    <cellStyle name="Обычный 3 4 2 2 2" xfId="285"/>
    <cellStyle name="Обычный 3 4 2 3" xfId="286"/>
    <cellStyle name="Обычный 3 4 3" xfId="287"/>
    <cellStyle name="Обычный 3 4 3 2" xfId="288"/>
    <cellStyle name="Обычный 3 4 4" xfId="289"/>
    <cellStyle name="Обычный 3 5" xfId="290"/>
    <cellStyle name="Обычный 3 5 2" xfId="291"/>
    <cellStyle name="Обычный 3 5 2 2" xfId="292"/>
    <cellStyle name="Обычный 3 5 3" xfId="293"/>
    <cellStyle name="Обычный 3 6" xfId="294"/>
    <cellStyle name="Обычный 3 6 2" xfId="295"/>
    <cellStyle name="Обычный 3 6 2 2" xfId="296"/>
    <cellStyle name="Обычный 3 6 3" xfId="297"/>
    <cellStyle name="Обычный 3 7" xfId="298"/>
    <cellStyle name="Обычный 3 7 2" xfId="299"/>
    <cellStyle name="Обычный 3 8" xfId="300"/>
    <cellStyle name="Обычный 3 8 2" xfId="301"/>
    <cellStyle name="Обычный 3 9" xfId="302"/>
    <cellStyle name="Обычный 3 9 2" xfId="303"/>
    <cellStyle name="Обычный 4" xfId="5"/>
    <cellStyle name="Обычный 4 2" xfId="304"/>
    <cellStyle name="Обычный 4 2 2" xfId="305"/>
    <cellStyle name="Обычный 4 2 2 2" xfId="306"/>
    <cellStyle name="Обычный 4 2 2 2 2" xfId="307"/>
    <cellStyle name="Обычный 4 2 2 3" xfId="308"/>
    <cellStyle name="Обычный 4 2 3" xfId="309"/>
    <cellStyle name="Обычный 4 2 3 2" xfId="310"/>
    <cellStyle name="Обычный 4 2 4" xfId="311"/>
    <cellStyle name="Обычный 4 3" xfId="312"/>
    <cellStyle name="Обычный 4 3 2" xfId="313"/>
    <cellStyle name="Обычный 4 3 2 2" xfId="314"/>
    <cellStyle name="Обычный 4 3 3" xfId="315"/>
    <cellStyle name="Обычный 4 4" xfId="316"/>
    <cellStyle name="Обычный 4 4 2" xfId="317"/>
    <cellStyle name="Обычный 4 4 2 2" xfId="318"/>
    <cellStyle name="Обычный 4 4 3" xfId="319"/>
    <cellStyle name="Обычный 4 5" xfId="320"/>
    <cellStyle name="Обычный 4 5 2" xfId="321"/>
    <cellStyle name="Обычный 4 6" xfId="322"/>
    <cellStyle name="Обычный 4 6 2" xfId="323"/>
    <cellStyle name="Обычный 4 7" xfId="324"/>
    <cellStyle name="Обычный 4 8" xfId="325"/>
    <cellStyle name="Обычный 4 9" xfId="326"/>
    <cellStyle name="Обычный 5" xfId="6"/>
    <cellStyle name="Обычный 5 2" xfId="327"/>
    <cellStyle name="Обычный 5 3" xfId="328"/>
    <cellStyle name="Обычный 5 4" xfId="329"/>
    <cellStyle name="Обычный 6" xfId="330"/>
    <cellStyle name="Обычный 6 2" xfId="331"/>
    <cellStyle name="Обычный 6 2 2" xfId="332"/>
    <cellStyle name="Обычный 6 2 2 2" xfId="333"/>
    <cellStyle name="Обычный 6 2 2 2 2" xfId="334"/>
    <cellStyle name="Обычный 6 2 2 3" xfId="335"/>
    <cellStyle name="Обычный 6 2 3" xfId="336"/>
    <cellStyle name="Обычный 6 2 3 2" xfId="337"/>
    <cellStyle name="Обычный 6 2 3 2 2" xfId="338"/>
    <cellStyle name="Обычный 6 2 3 3" xfId="339"/>
    <cellStyle name="Обычный 6 2 4" xfId="340"/>
    <cellStyle name="Обычный 6 2 4 2" xfId="341"/>
    <cellStyle name="Обычный 6 2 5" xfId="342"/>
    <cellStyle name="Обычный 6 3" xfId="343"/>
    <cellStyle name="Обычный 6 3 2" xfId="344"/>
    <cellStyle name="Обычный 6 3 2 2" xfId="345"/>
    <cellStyle name="Обычный 6 3 3" xfId="346"/>
    <cellStyle name="Обычный 6 4" xfId="347"/>
    <cellStyle name="Обычный 6 4 2" xfId="348"/>
    <cellStyle name="Обычный 6 5" xfId="349"/>
    <cellStyle name="Обычный 6 5 2" xfId="350"/>
    <cellStyle name="Обычный 6 6" xfId="351"/>
    <cellStyle name="Обычный 7" xfId="352"/>
    <cellStyle name="Обычный 8" xfId="353"/>
    <cellStyle name="Обычный 8 2" xfId="354"/>
    <cellStyle name="Обычный 8 2 2" xfId="355"/>
    <cellStyle name="Обычный 8 2 2 2" xfId="356"/>
    <cellStyle name="Обычный 8 2 3" xfId="357"/>
    <cellStyle name="Обычный 8 3" xfId="358"/>
    <cellStyle name="Обычный 8 3 2" xfId="359"/>
    <cellStyle name="Обычный 8 4" xfId="360"/>
    <cellStyle name="Обычный 9" xfId="361"/>
    <cellStyle name="Обычный_Поликлиника нормативы 18062002г" xfId="8"/>
    <cellStyle name="Плохой 2" xfId="362"/>
    <cellStyle name="Плохой 3" xfId="363"/>
    <cellStyle name="Пояснение 2" xfId="364"/>
    <cellStyle name="Пояснение 3" xfId="365"/>
    <cellStyle name="Примечание 2" xfId="366"/>
    <cellStyle name="Примечание 2 2" xfId="367"/>
    <cellStyle name="Примечание 2 2 2" xfId="368"/>
    <cellStyle name="Примечание 3" xfId="369"/>
    <cellStyle name="Процентный 2" xfId="370"/>
    <cellStyle name="Связанная ячейка 2" xfId="371"/>
    <cellStyle name="Связанная ячейка 3" xfId="372"/>
    <cellStyle name="Текст предупреждения 2" xfId="373"/>
    <cellStyle name="Текст предупреждения 3" xfId="374"/>
    <cellStyle name="Финансовый 2" xfId="375"/>
    <cellStyle name="Финансовый 2 10" xfId="376"/>
    <cellStyle name="Финансовый 2 2" xfId="377"/>
    <cellStyle name="Финансовый 2 2 2" xfId="378"/>
    <cellStyle name="Финансовый 2 2 2 2" xfId="379"/>
    <cellStyle name="Финансовый 2 2 2 2 2" xfId="380"/>
    <cellStyle name="Финансовый 2 2 2 3" xfId="381"/>
    <cellStyle name="Финансовый 2 2 3" xfId="382"/>
    <cellStyle name="Финансовый 2 3" xfId="383"/>
    <cellStyle name="Финансовый 2 3 2" xfId="384"/>
    <cellStyle name="Финансовый 2 3 2 2" xfId="385"/>
    <cellStyle name="Финансовый 2 3 2 2 2" xfId="386"/>
    <cellStyle name="Финансовый 2 3 2 3" xfId="387"/>
    <cellStyle name="Финансовый 2 3 3" xfId="388"/>
    <cellStyle name="Финансовый 2 3 3 2" xfId="389"/>
    <cellStyle name="Финансовый 2 3 4" xfId="390"/>
    <cellStyle name="Финансовый 2 3 4 2" xfId="391"/>
    <cellStyle name="Финансовый 2 3 5" xfId="392"/>
    <cellStyle name="Финансовый 2 4" xfId="393"/>
    <cellStyle name="Финансовый 2 4 2" xfId="394"/>
    <cellStyle name="Финансовый 2 4 2 2" xfId="395"/>
    <cellStyle name="Финансовый 2 4 3" xfId="396"/>
    <cellStyle name="Финансовый 2 4 3 2" xfId="397"/>
    <cellStyle name="Финансовый 2 4 4" xfId="398"/>
    <cellStyle name="Финансовый 2 5" xfId="399"/>
    <cellStyle name="Финансовый 2 5 2" xfId="400"/>
    <cellStyle name="Финансовый 2 5 2 2" xfId="401"/>
    <cellStyle name="Финансовый 2 5 3" xfId="402"/>
    <cellStyle name="Финансовый 2 6" xfId="403"/>
    <cellStyle name="Финансовый 2 6 2" xfId="404"/>
    <cellStyle name="Финансовый 2 7" xfId="405"/>
    <cellStyle name="Финансовый 2 7 2" xfId="406"/>
    <cellStyle name="Финансовый 2 8" xfId="407"/>
    <cellStyle name="Финансовый 2 8 2" xfId="408"/>
    <cellStyle name="Финансовый 2 9" xfId="409"/>
    <cellStyle name="Финансовый 3" xfId="410"/>
    <cellStyle name="Финансовый 3 2" xfId="411"/>
    <cellStyle name="Финансовый 3 2 2" xfId="412"/>
    <cellStyle name="Финансовый 3 2 2 2" xfId="413"/>
    <cellStyle name="Финансовый 3 2 2 2 2" xfId="414"/>
    <cellStyle name="Финансовый 3 2 2 3" xfId="415"/>
    <cellStyle name="Финансовый 3 2 3" xfId="416"/>
    <cellStyle name="Финансовый 3 2 3 2" xfId="417"/>
    <cellStyle name="Финансовый 3 2 3 2 2" xfId="418"/>
    <cellStyle name="Финансовый 3 2 3 3" xfId="419"/>
    <cellStyle name="Финансовый 3 2 4" xfId="420"/>
    <cellStyle name="Финансовый 3 2 4 2" xfId="421"/>
    <cellStyle name="Финансовый 3 2 5" xfId="422"/>
    <cellStyle name="Финансовый 3 2 5 2" xfId="423"/>
    <cellStyle name="Финансовый 3 2 6" xfId="424"/>
    <cellStyle name="Финансовый 3 3" xfId="425"/>
    <cellStyle name="Финансовый 3 3 2" xfId="426"/>
    <cellStyle name="Финансовый 3 3 2 2" xfId="427"/>
    <cellStyle name="Финансовый 3 3 2 2 2" xfId="428"/>
    <cellStyle name="Финансовый 3 3 2 3" xfId="429"/>
    <cellStyle name="Финансовый 3 3 3" xfId="430"/>
    <cellStyle name="Финансовый 3 3 3 2" xfId="431"/>
    <cellStyle name="Финансовый 3 3 4" xfId="432"/>
    <cellStyle name="Финансовый 3 3 4 2" xfId="433"/>
    <cellStyle name="Финансовый 3 3 5" xfId="434"/>
    <cellStyle name="Финансовый 3 4" xfId="435"/>
    <cellStyle name="Финансовый 3 4 2" xfId="436"/>
    <cellStyle name="Финансовый 3 4 2 2" xfId="437"/>
    <cellStyle name="Финансовый 3 4 3" xfId="438"/>
    <cellStyle name="Финансовый 3 5" xfId="439"/>
    <cellStyle name="Финансовый 3 5 2" xfId="440"/>
    <cellStyle name="Финансовый 3 6" xfId="441"/>
    <cellStyle name="Финансовый 3 6 2" xfId="442"/>
    <cellStyle name="Финансовый 3 7" xfId="443"/>
    <cellStyle name="Финансовый 3 7 2" xfId="444"/>
    <cellStyle name="Финансовый 3 8" xfId="445"/>
    <cellStyle name="Финансовый 3 9" xfId="446"/>
    <cellStyle name="Финансовый 4" xfId="447"/>
    <cellStyle name="Финансовый 5" xfId="448"/>
    <cellStyle name="Финансовый 6" xfId="449"/>
    <cellStyle name="Финансовый 6 2" xfId="450"/>
    <cellStyle name="Финансовый 6 2 2" xfId="451"/>
    <cellStyle name="Финансовый 6 2 2 2" xfId="452"/>
    <cellStyle name="Финансовый 6 2 3" xfId="453"/>
    <cellStyle name="Финансовый 6 3" xfId="454"/>
    <cellStyle name="Финансовый 6 3 2" xfId="455"/>
    <cellStyle name="Финансовый 6 4" xfId="456"/>
    <cellStyle name="Финансовый 7" xfId="457"/>
    <cellStyle name="Финансовый 8" xfId="460"/>
    <cellStyle name="Хороший 2" xfId="458"/>
    <cellStyle name="Хороший 3" xfId="459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61"/>
  <sheetViews>
    <sheetView tabSelected="1" view="pageBreakPreview" zoomScale="60" zoomScaleNormal="60" workbookViewId="0">
      <selection activeCell="A2" sqref="A2:H2"/>
    </sheetView>
  </sheetViews>
  <sheetFormatPr defaultColWidth="9.28515625" defaultRowHeight="15.75" x14ac:dyDescent="0.25"/>
  <cols>
    <col min="1" max="1" width="30.7109375" style="26" customWidth="1"/>
    <col min="2" max="2" width="35.140625" style="26" customWidth="1"/>
    <col min="3" max="3" width="20.7109375" customWidth="1"/>
    <col min="4" max="4" width="28" customWidth="1"/>
    <col min="5" max="5" width="10.5703125" customWidth="1"/>
    <col min="6" max="6" width="12.28515625" customWidth="1"/>
    <col min="7" max="7" width="15.28515625" customWidth="1"/>
    <col min="8" max="8" width="17.7109375" customWidth="1"/>
    <col min="9" max="221" width="9.140625" customWidth="1"/>
    <col min="222" max="222" width="34" customWidth="1"/>
    <col min="223" max="223" width="11.28515625" customWidth="1"/>
    <col min="224" max="224" width="11" customWidth="1"/>
    <col min="225" max="231" width="9.140625" customWidth="1"/>
    <col min="232" max="233" width="10.7109375" customWidth="1"/>
    <col min="234" max="234" width="9.140625" customWidth="1"/>
    <col min="235" max="235" width="11.5703125" customWidth="1"/>
    <col min="236" max="236" width="13.7109375" customWidth="1"/>
  </cols>
  <sheetData>
    <row r="1" spans="1:13" x14ac:dyDescent="0.25">
      <c r="D1" s="626"/>
      <c r="E1" s="626"/>
      <c r="F1" s="626"/>
      <c r="G1" s="626"/>
      <c r="H1" s="626"/>
    </row>
    <row r="2" spans="1:13" ht="80.25" customHeight="1" x14ac:dyDescent="0.25">
      <c r="A2" s="627" t="s">
        <v>370</v>
      </c>
      <c r="B2" s="627"/>
      <c r="C2" s="627"/>
      <c r="D2" s="627"/>
      <c r="E2" s="627"/>
      <c r="F2" s="627"/>
      <c r="G2" s="627"/>
      <c r="H2" s="627"/>
    </row>
    <row r="3" spans="1:13" ht="44.45" customHeight="1" x14ac:dyDescent="0.3">
      <c r="B3" s="417" t="s">
        <v>119</v>
      </c>
      <c r="C3" s="417"/>
      <c r="D3" s="417"/>
      <c r="E3" s="417"/>
      <c r="F3" s="417"/>
      <c r="G3" s="417"/>
      <c r="H3" s="417"/>
    </row>
    <row r="4" spans="1:13" ht="32.25" customHeight="1" thickBot="1" x14ac:dyDescent="0.3">
      <c r="A4" s="27"/>
      <c r="B4" s="444" t="s">
        <v>89</v>
      </c>
      <c r="C4" s="444"/>
      <c r="D4" s="444"/>
      <c r="E4" s="444"/>
      <c r="F4" s="444"/>
      <c r="G4" s="444"/>
      <c r="H4" s="444"/>
    </row>
    <row r="5" spans="1:13" ht="24.6" customHeight="1" x14ac:dyDescent="0.25">
      <c r="A5" s="437" t="s">
        <v>1</v>
      </c>
      <c r="B5" s="433" t="s">
        <v>2</v>
      </c>
      <c r="C5" s="436" t="s">
        <v>120</v>
      </c>
      <c r="D5" s="429" t="s">
        <v>91</v>
      </c>
      <c r="E5" s="429"/>
      <c r="F5" s="429"/>
      <c r="G5" s="429"/>
      <c r="H5" s="430"/>
    </row>
    <row r="6" spans="1:13" ht="52.9" customHeight="1" x14ac:dyDescent="0.25">
      <c r="A6" s="438"/>
      <c r="B6" s="434"/>
      <c r="C6" s="427"/>
      <c r="D6" s="427" t="s">
        <v>92</v>
      </c>
      <c r="E6" s="427" t="s">
        <v>115</v>
      </c>
      <c r="F6" s="427"/>
      <c r="G6" s="427"/>
      <c r="H6" s="431" t="s">
        <v>93</v>
      </c>
    </row>
    <row r="7" spans="1:13" ht="55.9" customHeight="1" thickBot="1" x14ac:dyDescent="0.3">
      <c r="A7" s="439"/>
      <c r="B7" s="435"/>
      <c r="C7" s="428"/>
      <c r="D7" s="428"/>
      <c r="E7" s="102" t="s">
        <v>109</v>
      </c>
      <c r="F7" s="102" t="s">
        <v>110</v>
      </c>
      <c r="G7" s="102" t="s">
        <v>111</v>
      </c>
      <c r="H7" s="432"/>
    </row>
    <row r="8" spans="1:13" ht="31.15" customHeight="1" x14ac:dyDescent="0.25">
      <c r="A8" s="418" t="s">
        <v>3</v>
      </c>
      <c r="B8" s="58" t="s">
        <v>4</v>
      </c>
      <c r="C8" s="57">
        <v>3342</v>
      </c>
      <c r="D8" s="101">
        <v>0</v>
      </c>
      <c r="E8" s="88">
        <v>0</v>
      </c>
      <c r="F8" s="57">
        <v>0</v>
      </c>
      <c r="G8" s="57">
        <v>0</v>
      </c>
      <c r="H8" s="57">
        <v>0</v>
      </c>
    </row>
    <row r="9" spans="1:13" ht="34.15" customHeight="1" x14ac:dyDescent="0.25">
      <c r="A9" s="418"/>
      <c r="B9" s="49" t="s">
        <v>5</v>
      </c>
      <c r="C9" s="57">
        <v>4291</v>
      </c>
      <c r="D9" s="101">
        <v>0</v>
      </c>
      <c r="E9" s="88">
        <v>0</v>
      </c>
      <c r="F9" s="57">
        <v>0</v>
      </c>
      <c r="G9" s="57">
        <v>0</v>
      </c>
      <c r="H9" s="57">
        <v>0</v>
      </c>
    </row>
    <row r="10" spans="1:13" ht="34.15" customHeight="1" x14ac:dyDescent="0.25">
      <c r="A10" s="418"/>
      <c r="B10" s="134" t="s">
        <v>121</v>
      </c>
      <c r="C10" s="133">
        <v>1230</v>
      </c>
      <c r="D10" s="133">
        <v>0</v>
      </c>
      <c r="E10" s="88">
        <v>0</v>
      </c>
      <c r="F10" s="133">
        <v>0</v>
      </c>
      <c r="G10" s="133">
        <v>0</v>
      </c>
      <c r="H10" s="133">
        <v>0</v>
      </c>
    </row>
    <row r="11" spans="1:13" ht="26.45" customHeight="1" x14ac:dyDescent="0.25">
      <c r="A11" s="419"/>
      <c r="B11" s="49" t="s">
        <v>6</v>
      </c>
      <c r="C11" s="57">
        <v>9105</v>
      </c>
      <c r="D11" s="101">
        <v>0</v>
      </c>
      <c r="E11" s="88">
        <v>0</v>
      </c>
      <c r="F11" s="57">
        <v>0</v>
      </c>
      <c r="G11" s="57">
        <v>0</v>
      </c>
      <c r="H11" s="57">
        <v>30</v>
      </c>
      <c r="M11" t="s">
        <v>122</v>
      </c>
    </row>
    <row r="12" spans="1:13" ht="32.450000000000003" customHeight="1" x14ac:dyDescent="0.25">
      <c r="A12" s="49" t="s">
        <v>7</v>
      </c>
      <c r="B12" s="49" t="s">
        <v>8</v>
      </c>
      <c r="C12" s="57">
        <v>372</v>
      </c>
      <c r="D12" s="101">
        <v>0</v>
      </c>
      <c r="E12" s="88">
        <v>0</v>
      </c>
      <c r="F12" s="57">
        <v>0</v>
      </c>
      <c r="G12" s="57">
        <v>0</v>
      </c>
      <c r="H12" s="57">
        <v>0</v>
      </c>
    </row>
    <row r="13" spans="1:13" x14ac:dyDescent="0.25">
      <c r="A13" s="49" t="s">
        <v>9</v>
      </c>
      <c r="B13" s="49" t="s">
        <v>10</v>
      </c>
      <c r="C13" s="57">
        <v>1892</v>
      </c>
      <c r="D13" s="101">
        <v>2</v>
      </c>
      <c r="E13" s="88">
        <v>0</v>
      </c>
      <c r="F13" s="57">
        <v>0</v>
      </c>
      <c r="G13" s="57">
        <v>0</v>
      </c>
      <c r="H13" s="57">
        <v>117</v>
      </c>
    </row>
    <row r="14" spans="1:13" x14ac:dyDescent="0.25">
      <c r="A14" s="49" t="s">
        <v>11</v>
      </c>
      <c r="B14" s="49" t="s">
        <v>12</v>
      </c>
      <c r="C14" s="57">
        <v>881</v>
      </c>
      <c r="D14" s="101">
        <v>578</v>
      </c>
      <c r="E14" s="88">
        <v>0</v>
      </c>
      <c r="F14" s="57">
        <v>0</v>
      </c>
      <c r="G14" s="57">
        <v>0</v>
      </c>
      <c r="H14" s="57">
        <v>115</v>
      </c>
    </row>
    <row r="15" spans="1:13" x14ac:dyDescent="0.25">
      <c r="A15" s="49" t="s">
        <v>13</v>
      </c>
      <c r="B15" s="49" t="s">
        <v>14</v>
      </c>
      <c r="C15" s="57">
        <v>800</v>
      </c>
      <c r="D15" s="101">
        <v>0</v>
      </c>
      <c r="E15" s="88">
        <v>0</v>
      </c>
      <c r="F15" s="57">
        <v>0</v>
      </c>
      <c r="G15" s="57">
        <v>0</v>
      </c>
      <c r="H15" s="57">
        <v>0</v>
      </c>
    </row>
    <row r="16" spans="1:13" x14ac:dyDescent="0.25">
      <c r="A16" s="28" t="s">
        <v>15</v>
      </c>
      <c r="B16" s="28" t="s">
        <v>16</v>
      </c>
      <c r="C16" s="57">
        <v>710</v>
      </c>
      <c r="D16" s="101">
        <v>0</v>
      </c>
      <c r="E16" s="88">
        <v>0</v>
      </c>
      <c r="F16" s="57">
        <v>0</v>
      </c>
      <c r="G16" s="57">
        <v>0</v>
      </c>
      <c r="H16" s="57">
        <v>0</v>
      </c>
    </row>
    <row r="17" spans="1:8" x14ac:dyDescent="0.25">
      <c r="A17" s="49" t="s">
        <v>17</v>
      </c>
      <c r="B17" s="49" t="s">
        <v>18</v>
      </c>
      <c r="C17" s="57">
        <v>461</v>
      </c>
      <c r="D17" s="101">
        <v>0</v>
      </c>
      <c r="E17" s="88">
        <v>0</v>
      </c>
      <c r="F17" s="57">
        <v>0</v>
      </c>
      <c r="G17" s="57">
        <v>0</v>
      </c>
      <c r="H17" s="57">
        <v>5</v>
      </c>
    </row>
    <row r="18" spans="1:8" x14ac:dyDescent="0.25">
      <c r="A18" s="49" t="s">
        <v>19</v>
      </c>
      <c r="B18" s="49" t="s">
        <v>20</v>
      </c>
      <c r="C18" s="57">
        <v>385</v>
      </c>
      <c r="D18" s="101">
        <v>385</v>
      </c>
      <c r="E18" s="88">
        <v>0</v>
      </c>
      <c r="F18" s="57">
        <v>0</v>
      </c>
      <c r="G18" s="57">
        <v>0</v>
      </c>
      <c r="H18" s="57">
        <v>65</v>
      </c>
    </row>
    <row r="19" spans="1:8" ht="24.6" customHeight="1" x14ac:dyDescent="0.25">
      <c r="A19" s="49" t="s">
        <v>21</v>
      </c>
      <c r="B19" s="49" t="s">
        <v>22</v>
      </c>
      <c r="C19" s="57">
        <v>803</v>
      </c>
      <c r="D19" s="101">
        <v>0</v>
      </c>
      <c r="E19" s="88">
        <v>0</v>
      </c>
      <c r="F19" s="57">
        <v>0</v>
      </c>
      <c r="G19" s="57">
        <v>0</v>
      </c>
      <c r="H19" s="57">
        <v>15</v>
      </c>
    </row>
    <row r="20" spans="1:8" x14ac:dyDescent="0.25">
      <c r="A20" s="49" t="s">
        <v>23</v>
      </c>
      <c r="B20" s="49" t="s">
        <v>24</v>
      </c>
      <c r="C20" s="57">
        <v>2254</v>
      </c>
      <c r="D20" s="101">
        <v>0</v>
      </c>
      <c r="E20" s="88">
        <v>0</v>
      </c>
      <c r="F20" s="57">
        <v>0</v>
      </c>
      <c r="G20" s="57">
        <v>0</v>
      </c>
      <c r="H20" s="57">
        <v>14</v>
      </c>
    </row>
    <row r="21" spans="1:8" x14ac:dyDescent="0.25">
      <c r="A21" s="49" t="s">
        <v>25</v>
      </c>
      <c r="B21" s="49" t="s">
        <v>26</v>
      </c>
      <c r="C21" s="57">
        <v>429</v>
      </c>
      <c r="D21" s="101">
        <v>0</v>
      </c>
      <c r="E21" s="88">
        <v>0</v>
      </c>
      <c r="F21" s="57">
        <v>0</v>
      </c>
      <c r="G21" s="57">
        <v>0</v>
      </c>
      <c r="H21" s="57">
        <v>10</v>
      </c>
    </row>
    <row r="22" spans="1:8" ht="16.149999999999999" customHeight="1" x14ac:dyDescent="0.25">
      <c r="A22" s="28" t="s">
        <v>27</v>
      </c>
      <c r="B22" s="28" t="s">
        <v>28</v>
      </c>
      <c r="C22" s="57">
        <v>33520</v>
      </c>
      <c r="D22" s="101">
        <v>0</v>
      </c>
      <c r="E22" s="88">
        <v>0</v>
      </c>
      <c r="F22" s="57">
        <v>0</v>
      </c>
      <c r="G22" s="57">
        <v>0</v>
      </c>
      <c r="H22" s="57">
        <v>0</v>
      </c>
    </row>
    <row r="23" spans="1:8" ht="16.149999999999999" customHeight="1" x14ac:dyDescent="0.25">
      <c r="A23" s="420" t="s">
        <v>29</v>
      </c>
      <c r="B23" s="49" t="s">
        <v>30</v>
      </c>
      <c r="C23" s="57">
        <v>3624</v>
      </c>
      <c r="D23" s="101">
        <v>0</v>
      </c>
      <c r="E23" s="88">
        <v>0</v>
      </c>
      <c r="F23" s="57">
        <v>0</v>
      </c>
      <c r="G23" s="57">
        <v>0</v>
      </c>
      <c r="H23" s="57">
        <v>550</v>
      </c>
    </row>
    <row r="24" spans="1:8" ht="43.9" customHeight="1" x14ac:dyDescent="0.25">
      <c r="A24" s="421"/>
      <c r="B24" s="29" t="s">
        <v>31</v>
      </c>
      <c r="C24" s="57">
        <v>3200</v>
      </c>
      <c r="D24" s="101">
        <v>0</v>
      </c>
      <c r="E24" s="88">
        <v>0</v>
      </c>
      <c r="F24" s="57">
        <v>0</v>
      </c>
      <c r="G24" s="57">
        <v>0</v>
      </c>
      <c r="H24" s="57">
        <v>1628</v>
      </c>
    </row>
    <row r="25" spans="1:8" x14ac:dyDescent="0.25">
      <c r="A25" s="49" t="s">
        <v>32</v>
      </c>
      <c r="B25" s="49" t="s">
        <v>33</v>
      </c>
      <c r="C25" s="57">
        <v>803</v>
      </c>
      <c r="D25" s="101">
        <v>14</v>
      </c>
      <c r="E25" s="88">
        <v>0</v>
      </c>
      <c r="F25" s="57">
        <v>0</v>
      </c>
      <c r="G25" s="57">
        <v>0</v>
      </c>
      <c r="H25" s="57">
        <v>15</v>
      </c>
    </row>
    <row r="26" spans="1:8" x14ac:dyDescent="0.25">
      <c r="A26" s="420" t="s">
        <v>34</v>
      </c>
      <c r="B26" s="49" t="s">
        <v>35</v>
      </c>
      <c r="C26" s="89">
        <v>3520</v>
      </c>
      <c r="D26" s="89">
        <v>0</v>
      </c>
      <c r="E26" s="89">
        <v>3520</v>
      </c>
      <c r="F26" s="89">
        <v>2720</v>
      </c>
      <c r="G26" s="89">
        <v>800</v>
      </c>
      <c r="H26" s="89">
        <v>0</v>
      </c>
    </row>
    <row r="27" spans="1:8" x14ac:dyDescent="0.25">
      <c r="A27" s="424"/>
      <c r="B27" s="30" t="s">
        <v>36</v>
      </c>
      <c r="C27" s="57">
        <v>990</v>
      </c>
      <c r="D27" s="101">
        <v>0</v>
      </c>
      <c r="E27" s="88">
        <v>990</v>
      </c>
      <c r="F27" s="57">
        <v>990</v>
      </c>
      <c r="G27" s="57">
        <v>0</v>
      </c>
      <c r="H27" s="57">
        <v>0</v>
      </c>
    </row>
    <row r="28" spans="1:8" ht="83.45" customHeight="1" x14ac:dyDescent="0.25">
      <c r="A28" s="424"/>
      <c r="B28" s="30" t="s">
        <v>37</v>
      </c>
      <c r="C28" s="57">
        <v>1680</v>
      </c>
      <c r="D28" s="101">
        <v>0</v>
      </c>
      <c r="E28" s="88">
        <v>1680</v>
      </c>
      <c r="F28" s="57">
        <v>880</v>
      </c>
      <c r="G28" s="57">
        <v>800</v>
      </c>
      <c r="H28" s="57">
        <v>0</v>
      </c>
    </row>
    <row r="29" spans="1:8" ht="78.75" x14ac:dyDescent="0.25">
      <c r="A29" s="421"/>
      <c r="B29" s="30" t="s">
        <v>38</v>
      </c>
      <c r="C29" s="57">
        <v>850</v>
      </c>
      <c r="D29" s="101">
        <v>0</v>
      </c>
      <c r="E29" s="88">
        <v>850</v>
      </c>
      <c r="F29" s="57">
        <v>850</v>
      </c>
      <c r="G29" s="57">
        <v>0</v>
      </c>
      <c r="H29" s="57">
        <v>0</v>
      </c>
    </row>
    <row r="30" spans="1:8" x14ac:dyDescent="0.25">
      <c r="A30" s="425" t="s">
        <v>39</v>
      </c>
      <c r="B30" s="49" t="s">
        <v>40</v>
      </c>
      <c r="C30" s="57">
        <v>5345</v>
      </c>
      <c r="D30" s="101">
        <v>0</v>
      </c>
      <c r="E30" s="88">
        <v>0</v>
      </c>
      <c r="F30" s="57">
        <v>0</v>
      </c>
      <c r="G30" s="57">
        <v>0</v>
      </c>
      <c r="H30" s="57">
        <v>0</v>
      </c>
    </row>
    <row r="31" spans="1:8" ht="47.25" x14ac:dyDescent="0.25">
      <c r="A31" s="425"/>
      <c r="B31" s="49" t="s">
        <v>41</v>
      </c>
      <c r="C31" s="57">
        <v>4622</v>
      </c>
      <c r="D31" s="101">
        <v>0</v>
      </c>
      <c r="E31" s="88">
        <v>0</v>
      </c>
      <c r="F31" s="57">
        <v>0</v>
      </c>
      <c r="G31" s="57">
        <v>0</v>
      </c>
      <c r="H31" s="57">
        <v>0</v>
      </c>
    </row>
    <row r="32" spans="1:8" x14ac:dyDescent="0.25">
      <c r="A32" s="425"/>
      <c r="B32" s="31" t="s">
        <v>42</v>
      </c>
      <c r="C32" s="57">
        <v>547</v>
      </c>
      <c r="D32" s="101">
        <v>0</v>
      </c>
      <c r="E32" s="88">
        <v>0</v>
      </c>
      <c r="F32" s="57">
        <v>0</v>
      </c>
      <c r="G32" s="57">
        <v>0</v>
      </c>
      <c r="H32" s="57">
        <v>0</v>
      </c>
    </row>
    <row r="33" spans="1:8" x14ac:dyDescent="0.25">
      <c r="A33" s="49" t="s">
        <v>43</v>
      </c>
      <c r="B33" s="49" t="s">
        <v>44</v>
      </c>
      <c r="C33" s="57">
        <v>1871</v>
      </c>
      <c r="D33" s="101">
        <v>60</v>
      </c>
      <c r="E33" s="88">
        <v>0</v>
      </c>
      <c r="F33" s="57">
        <v>0</v>
      </c>
      <c r="G33" s="57">
        <v>0</v>
      </c>
      <c r="H33" s="57">
        <v>380</v>
      </c>
    </row>
    <row r="34" spans="1:8" ht="31.5" x14ac:dyDescent="0.25">
      <c r="A34" s="32" t="s">
        <v>45</v>
      </c>
      <c r="B34" s="33" t="s">
        <v>46</v>
      </c>
      <c r="C34" s="57">
        <v>1100</v>
      </c>
      <c r="D34" s="101">
        <v>0</v>
      </c>
      <c r="E34" s="88">
        <v>0</v>
      </c>
      <c r="F34" s="57">
        <v>0</v>
      </c>
      <c r="G34" s="57">
        <v>0</v>
      </c>
      <c r="H34" s="57">
        <v>24</v>
      </c>
    </row>
    <row r="35" spans="1:8" ht="16.149999999999999" customHeight="1" x14ac:dyDescent="0.25">
      <c r="A35" s="49" t="s">
        <v>47</v>
      </c>
      <c r="B35" s="49" t="s">
        <v>48</v>
      </c>
      <c r="C35" s="57">
        <v>1148</v>
      </c>
      <c r="D35" s="101">
        <v>0</v>
      </c>
      <c r="E35" s="88">
        <v>0</v>
      </c>
      <c r="F35" s="57">
        <v>0</v>
      </c>
      <c r="G35" s="57">
        <v>0</v>
      </c>
      <c r="H35" s="57">
        <v>0</v>
      </c>
    </row>
    <row r="36" spans="1:8" x14ac:dyDescent="0.25">
      <c r="A36" s="28" t="s">
        <v>49</v>
      </c>
      <c r="B36" s="28" t="s">
        <v>50</v>
      </c>
      <c r="C36" s="57">
        <v>6829</v>
      </c>
      <c r="D36" s="101">
        <v>6829</v>
      </c>
      <c r="E36" s="88">
        <v>0</v>
      </c>
      <c r="F36" s="57">
        <v>0</v>
      </c>
      <c r="G36" s="57">
        <v>0</v>
      </c>
      <c r="H36" s="57">
        <v>261</v>
      </c>
    </row>
    <row r="37" spans="1:8" x14ac:dyDescent="0.25">
      <c r="A37" s="28" t="s">
        <v>51</v>
      </c>
      <c r="B37" s="28" t="s">
        <v>52</v>
      </c>
      <c r="C37" s="57">
        <v>3219</v>
      </c>
      <c r="D37" s="101">
        <v>3</v>
      </c>
      <c r="E37" s="88">
        <v>0</v>
      </c>
      <c r="F37" s="57">
        <v>0</v>
      </c>
      <c r="G37" s="57">
        <v>0</v>
      </c>
      <c r="H37" s="57">
        <v>29</v>
      </c>
    </row>
    <row r="38" spans="1:8" x14ac:dyDescent="0.25">
      <c r="A38" s="49" t="s">
        <v>53</v>
      </c>
      <c r="B38" s="49" t="s">
        <v>54</v>
      </c>
      <c r="C38" s="57">
        <v>4694</v>
      </c>
      <c r="D38" s="101">
        <v>0</v>
      </c>
      <c r="E38" s="88">
        <v>0</v>
      </c>
      <c r="F38" s="57">
        <v>0</v>
      </c>
      <c r="G38" s="57">
        <v>0</v>
      </c>
      <c r="H38" s="57">
        <v>179</v>
      </c>
    </row>
    <row r="39" spans="1:8" x14ac:dyDescent="0.25">
      <c r="A39" s="49" t="s">
        <v>55</v>
      </c>
      <c r="B39" s="49" t="s">
        <v>56</v>
      </c>
      <c r="C39" s="57">
        <v>6355</v>
      </c>
      <c r="D39" s="101">
        <v>0</v>
      </c>
      <c r="E39" s="88">
        <v>0</v>
      </c>
      <c r="F39" s="57">
        <v>0</v>
      </c>
      <c r="G39" s="57">
        <v>0</v>
      </c>
      <c r="H39" s="57">
        <v>5</v>
      </c>
    </row>
    <row r="40" spans="1:8" x14ac:dyDescent="0.25">
      <c r="A40" s="49" t="s">
        <v>57</v>
      </c>
      <c r="B40" s="49" t="s">
        <v>58</v>
      </c>
      <c r="C40" s="57">
        <v>1978</v>
      </c>
      <c r="D40" s="101">
        <v>0</v>
      </c>
      <c r="E40" s="88">
        <v>0</v>
      </c>
      <c r="F40" s="57">
        <v>0</v>
      </c>
      <c r="G40" s="57">
        <v>0</v>
      </c>
      <c r="H40" s="57">
        <v>0</v>
      </c>
    </row>
    <row r="41" spans="1:8" x14ac:dyDescent="0.25">
      <c r="A41" s="49" t="s">
        <v>59</v>
      </c>
      <c r="B41" s="49" t="s">
        <v>60</v>
      </c>
      <c r="C41" s="57">
        <v>1442</v>
      </c>
      <c r="D41" s="101">
        <v>1442</v>
      </c>
      <c r="E41" s="88">
        <v>0</v>
      </c>
      <c r="F41" s="57">
        <v>0</v>
      </c>
      <c r="G41" s="57">
        <v>0</v>
      </c>
      <c r="H41" s="57">
        <v>0</v>
      </c>
    </row>
    <row r="42" spans="1:8" x14ac:dyDescent="0.25">
      <c r="A42" s="49" t="s">
        <v>61</v>
      </c>
      <c r="B42" s="49" t="s">
        <v>62</v>
      </c>
      <c r="C42" s="57">
        <v>939</v>
      </c>
      <c r="D42" s="101">
        <v>0</v>
      </c>
      <c r="E42" s="88">
        <v>0</v>
      </c>
      <c r="F42" s="57">
        <v>0</v>
      </c>
      <c r="G42" s="57">
        <v>0</v>
      </c>
      <c r="H42" s="57">
        <v>40</v>
      </c>
    </row>
    <row r="43" spans="1:8" x14ac:dyDescent="0.25">
      <c r="A43" s="426" t="s">
        <v>63</v>
      </c>
      <c r="B43" s="49" t="s">
        <v>64</v>
      </c>
      <c r="C43" s="57">
        <v>319</v>
      </c>
      <c r="D43" s="101">
        <v>0</v>
      </c>
      <c r="E43" s="88">
        <v>0</v>
      </c>
      <c r="F43" s="57">
        <v>0</v>
      </c>
      <c r="G43" s="57">
        <v>0</v>
      </c>
      <c r="H43" s="57">
        <v>0</v>
      </c>
    </row>
    <row r="44" spans="1:8" x14ac:dyDescent="0.25">
      <c r="A44" s="426"/>
      <c r="B44" s="49" t="s">
        <v>65</v>
      </c>
      <c r="C44" s="57">
        <v>817</v>
      </c>
      <c r="D44" s="101">
        <v>0</v>
      </c>
      <c r="E44" s="88">
        <v>0</v>
      </c>
      <c r="F44" s="57">
        <v>0</v>
      </c>
      <c r="G44" s="57">
        <v>0</v>
      </c>
      <c r="H44" s="57">
        <v>0</v>
      </c>
    </row>
    <row r="45" spans="1:8" x14ac:dyDescent="0.25">
      <c r="A45" s="49" t="s">
        <v>66</v>
      </c>
      <c r="B45" s="49" t="s">
        <v>67</v>
      </c>
      <c r="C45" s="57">
        <v>12750</v>
      </c>
      <c r="D45" s="101">
        <v>0</v>
      </c>
      <c r="E45" s="88">
        <v>0</v>
      </c>
      <c r="F45" s="57">
        <v>0</v>
      </c>
      <c r="G45" s="57">
        <v>0</v>
      </c>
      <c r="H45" s="57">
        <v>0</v>
      </c>
    </row>
    <row r="46" spans="1:8" x14ac:dyDescent="0.25">
      <c r="A46" s="49" t="s">
        <v>68</v>
      </c>
      <c r="B46" s="49" t="s">
        <v>69</v>
      </c>
      <c r="C46" s="57">
        <v>433</v>
      </c>
      <c r="D46" s="101">
        <v>3</v>
      </c>
      <c r="E46" s="88">
        <v>0</v>
      </c>
      <c r="F46" s="57">
        <v>0</v>
      </c>
      <c r="G46" s="57">
        <v>0</v>
      </c>
      <c r="H46" s="57">
        <v>14</v>
      </c>
    </row>
    <row r="47" spans="1:8" ht="15" customHeight="1" x14ac:dyDescent="0.25">
      <c r="A47" s="426" t="s">
        <v>70</v>
      </c>
      <c r="B47" s="49" t="s">
        <v>71</v>
      </c>
      <c r="C47" s="57">
        <v>7674</v>
      </c>
      <c r="D47" s="101">
        <v>0</v>
      </c>
      <c r="E47" s="88">
        <v>0</v>
      </c>
      <c r="F47" s="57">
        <v>0</v>
      </c>
      <c r="G47" s="57">
        <v>0</v>
      </c>
      <c r="H47" s="57">
        <v>334</v>
      </c>
    </row>
    <row r="48" spans="1:8" ht="18" customHeight="1" x14ac:dyDescent="0.25">
      <c r="A48" s="426"/>
      <c r="B48" s="49" t="s">
        <v>72</v>
      </c>
      <c r="C48" s="57">
        <v>1783</v>
      </c>
      <c r="D48" s="101">
        <v>0</v>
      </c>
      <c r="E48" s="88">
        <v>0</v>
      </c>
      <c r="F48" s="57">
        <v>0</v>
      </c>
      <c r="G48" s="57">
        <v>0</v>
      </c>
      <c r="H48" s="57">
        <v>610</v>
      </c>
    </row>
    <row r="49" spans="1:8" x14ac:dyDescent="0.25">
      <c r="A49" s="49" t="s">
        <v>73</v>
      </c>
      <c r="B49" s="49" t="s">
        <v>74</v>
      </c>
      <c r="C49" s="57">
        <v>3490</v>
      </c>
      <c r="D49" s="101">
        <v>17</v>
      </c>
      <c r="E49" s="88">
        <v>0</v>
      </c>
      <c r="F49" s="57">
        <v>0</v>
      </c>
      <c r="G49" s="57">
        <v>0</v>
      </c>
      <c r="H49" s="57">
        <v>287</v>
      </c>
    </row>
    <row r="50" spans="1:8" x14ac:dyDescent="0.25">
      <c r="A50" s="34" t="s">
        <v>75</v>
      </c>
      <c r="B50" s="28" t="s">
        <v>76</v>
      </c>
      <c r="C50" s="57">
        <v>14764</v>
      </c>
      <c r="D50" s="101">
        <v>15</v>
      </c>
      <c r="E50" s="88">
        <v>0</v>
      </c>
      <c r="F50" s="57">
        <v>0</v>
      </c>
      <c r="G50" s="57">
        <v>0</v>
      </c>
      <c r="H50" s="57">
        <v>34</v>
      </c>
    </row>
    <row r="51" spans="1:8" ht="19.899999999999999" customHeight="1" x14ac:dyDescent="0.25">
      <c r="A51" s="49" t="s">
        <v>77</v>
      </c>
      <c r="B51" s="49" t="s">
        <v>78</v>
      </c>
      <c r="C51" s="57">
        <v>115</v>
      </c>
      <c r="D51" s="101">
        <v>0</v>
      </c>
      <c r="E51" s="88">
        <v>0</v>
      </c>
      <c r="F51" s="57">
        <v>0</v>
      </c>
      <c r="G51" s="57">
        <v>0</v>
      </c>
      <c r="H51" s="57">
        <v>14</v>
      </c>
    </row>
    <row r="52" spans="1:8" ht="19.899999999999999" customHeight="1" x14ac:dyDescent="0.25">
      <c r="A52" s="49" t="s">
        <v>79</v>
      </c>
      <c r="B52" s="49" t="s">
        <v>80</v>
      </c>
      <c r="C52" s="57">
        <v>834</v>
      </c>
      <c r="D52" s="101">
        <v>0</v>
      </c>
      <c r="E52" s="88">
        <v>0</v>
      </c>
      <c r="F52" s="57">
        <v>0</v>
      </c>
      <c r="G52" s="57">
        <v>0</v>
      </c>
      <c r="H52" s="57">
        <v>0</v>
      </c>
    </row>
    <row r="53" spans="1:8" x14ac:dyDescent="0.25">
      <c r="A53" s="49" t="s">
        <v>81</v>
      </c>
      <c r="B53" s="49" t="s">
        <v>82</v>
      </c>
      <c r="C53" s="57">
        <v>1204</v>
      </c>
      <c r="D53" s="101">
        <v>0</v>
      </c>
      <c r="E53" s="88">
        <v>0</v>
      </c>
      <c r="F53" s="57">
        <v>0</v>
      </c>
      <c r="G53" s="57">
        <v>0</v>
      </c>
      <c r="H53" s="57">
        <v>2</v>
      </c>
    </row>
    <row r="54" spans="1:8" ht="31.15" customHeight="1" x14ac:dyDescent="0.25">
      <c r="A54" s="440" t="s">
        <v>113</v>
      </c>
      <c r="B54" s="441"/>
      <c r="C54" s="86">
        <v>154664</v>
      </c>
      <c r="D54" s="86">
        <v>9348</v>
      </c>
      <c r="E54" s="86">
        <v>3520</v>
      </c>
      <c r="F54" s="86">
        <v>2720</v>
      </c>
      <c r="G54" s="86">
        <v>800</v>
      </c>
      <c r="H54" s="86">
        <v>4777</v>
      </c>
    </row>
    <row r="55" spans="1:8" ht="16.899999999999999" customHeight="1" x14ac:dyDescent="0.25">
      <c r="A55" s="422" t="s">
        <v>88</v>
      </c>
      <c r="B55" s="423"/>
      <c r="C55" s="90">
        <v>7584</v>
      </c>
      <c r="D55" s="90"/>
      <c r="E55" s="104"/>
      <c r="F55" s="90"/>
      <c r="G55" s="90"/>
      <c r="H55" s="90"/>
    </row>
    <row r="56" spans="1:8" ht="25.9" customHeight="1" x14ac:dyDescent="0.25">
      <c r="A56" s="442" t="s">
        <v>114</v>
      </c>
      <c r="B56" s="443"/>
      <c r="C56" s="87">
        <v>162248</v>
      </c>
      <c r="D56" s="87">
        <v>9348</v>
      </c>
      <c r="E56" s="87">
        <v>3520</v>
      </c>
      <c r="F56" s="87">
        <v>2720</v>
      </c>
      <c r="G56" s="87">
        <v>800</v>
      </c>
      <c r="H56" s="87">
        <v>4777</v>
      </c>
    </row>
    <row r="57" spans="1:8" x14ac:dyDescent="0.25">
      <c r="B57" s="35"/>
    </row>
    <row r="58" spans="1:8" x14ac:dyDescent="0.25">
      <c r="B58" s="35"/>
    </row>
    <row r="59" spans="1:8" x14ac:dyDescent="0.25">
      <c r="B59" s="35"/>
    </row>
    <row r="60" spans="1:8" x14ac:dyDescent="0.25">
      <c r="A60" s="36"/>
      <c r="B60" s="35"/>
    </row>
    <row r="61" spans="1:8" x14ac:dyDescent="0.25">
      <c r="A61" s="36"/>
      <c r="B61" s="37"/>
    </row>
  </sheetData>
  <mergeCells count="20">
    <mergeCell ref="A56:B56"/>
    <mergeCell ref="B4:H4"/>
    <mergeCell ref="D1:H1"/>
    <mergeCell ref="A2:H2"/>
    <mergeCell ref="B3:H3"/>
    <mergeCell ref="A8:A11"/>
    <mergeCell ref="A23:A24"/>
    <mergeCell ref="A55:B55"/>
    <mergeCell ref="A26:A29"/>
    <mergeCell ref="A30:A32"/>
    <mergeCell ref="A43:A44"/>
    <mergeCell ref="A47:A48"/>
    <mergeCell ref="D6:D7"/>
    <mergeCell ref="D5:H5"/>
    <mergeCell ref="E6:G6"/>
    <mergeCell ref="H6:H7"/>
    <mergeCell ref="B5:B7"/>
    <mergeCell ref="C5:C7"/>
    <mergeCell ref="A5:A7"/>
    <mergeCell ref="A54:B54"/>
  </mergeCells>
  <pageMargins left="0.7" right="0.7" top="0.75" bottom="0.75" header="0.3" footer="0.3"/>
  <pageSetup paperSize="9" scale="5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9"/>
  <sheetViews>
    <sheetView view="pageBreakPreview" topLeftCell="A31" zoomScale="70" zoomScaleNormal="60" zoomScaleSheetLayoutView="70" workbookViewId="0">
      <selection activeCell="B3" sqref="B3:B5"/>
    </sheetView>
  </sheetViews>
  <sheetFormatPr defaultRowHeight="15.75" x14ac:dyDescent="0.25"/>
  <cols>
    <col min="1" max="1" width="30.7109375" style="2" customWidth="1"/>
    <col min="2" max="2" width="35.140625" style="2" customWidth="1"/>
    <col min="3" max="3" width="18.5703125" customWidth="1"/>
    <col min="4" max="4" width="28" customWidth="1"/>
    <col min="5" max="5" width="10.5703125" customWidth="1"/>
    <col min="6" max="6" width="12.28515625" customWidth="1"/>
    <col min="7" max="7" width="15.28515625" customWidth="1"/>
    <col min="8" max="8" width="18" customWidth="1"/>
    <col min="222" max="222" width="34" customWidth="1"/>
    <col min="223" max="223" width="11.28515625" customWidth="1"/>
    <col min="224" max="224" width="11" customWidth="1"/>
    <col min="232" max="233" width="10.7109375" customWidth="1"/>
    <col min="235" max="235" width="11.5703125" customWidth="1"/>
    <col min="236" max="236" width="13.7109375" customWidth="1"/>
    <col min="237" max="240" width="9.28515625" customWidth="1"/>
    <col min="478" max="478" width="34" customWidth="1"/>
    <col min="479" max="479" width="11.28515625" customWidth="1"/>
    <col min="480" max="480" width="11" customWidth="1"/>
    <col min="488" max="489" width="10.7109375" customWidth="1"/>
    <col min="491" max="491" width="11.5703125" customWidth="1"/>
    <col min="492" max="492" width="13.7109375" customWidth="1"/>
    <col min="493" max="496" width="9.28515625" customWidth="1"/>
    <col min="734" max="734" width="34" customWidth="1"/>
    <col min="735" max="735" width="11.28515625" customWidth="1"/>
    <col min="736" max="736" width="11" customWidth="1"/>
    <col min="744" max="745" width="10.7109375" customWidth="1"/>
    <col min="747" max="747" width="11.5703125" customWidth="1"/>
    <col min="748" max="748" width="13.7109375" customWidth="1"/>
    <col min="749" max="752" width="9.28515625" customWidth="1"/>
    <col min="990" max="990" width="34" customWidth="1"/>
    <col min="991" max="991" width="11.28515625" customWidth="1"/>
    <col min="992" max="992" width="11" customWidth="1"/>
    <col min="1000" max="1001" width="10.7109375" customWidth="1"/>
    <col min="1003" max="1003" width="11.5703125" customWidth="1"/>
    <col min="1004" max="1004" width="13.7109375" customWidth="1"/>
    <col min="1005" max="1008" width="9.28515625" customWidth="1"/>
    <col min="1246" max="1246" width="34" customWidth="1"/>
    <col min="1247" max="1247" width="11.28515625" customWidth="1"/>
    <col min="1248" max="1248" width="11" customWidth="1"/>
    <col min="1256" max="1257" width="10.7109375" customWidth="1"/>
    <col min="1259" max="1259" width="11.5703125" customWidth="1"/>
    <col min="1260" max="1260" width="13.7109375" customWidth="1"/>
    <col min="1261" max="1264" width="9.28515625" customWidth="1"/>
    <col min="1502" max="1502" width="34" customWidth="1"/>
    <col min="1503" max="1503" width="11.28515625" customWidth="1"/>
    <col min="1504" max="1504" width="11" customWidth="1"/>
    <col min="1512" max="1513" width="10.7109375" customWidth="1"/>
    <col min="1515" max="1515" width="11.5703125" customWidth="1"/>
    <col min="1516" max="1516" width="13.7109375" customWidth="1"/>
    <col min="1517" max="1520" width="9.28515625" customWidth="1"/>
    <col min="1758" max="1758" width="34" customWidth="1"/>
    <col min="1759" max="1759" width="11.28515625" customWidth="1"/>
    <col min="1760" max="1760" width="11" customWidth="1"/>
    <col min="1768" max="1769" width="10.7109375" customWidth="1"/>
    <col min="1771" max="1771" width="11.5703125" customWidth="1"/>
    <col min="1772" max="1772" width="13.7109375" customWidth="1"/>
    <col min="1773" max="1776" width="9.28515625" customWidth="1"/>
    <col min="2014" max="2014" width="34" customWidth="1"/>
    <col min="2015" max="2015" width="11.28515625" customWidth="1"/>
    <col min="2016" max="2016" width="11" customWidth="1"/>
    <col min="2024" max="2025" width="10.7109375" customWidth="1"/>
    <col min="2027" max="2027" width="11.5703125" customWidth="1"/>
    <col min="2028" max="2028" width="13.7109375" customWidth="1"/>
    <col min="2029" max="2032" width="9.28515625" customWidth="1"/>
    <col min="2270" max="2270" width="34" customWidth="1"/>
    <col min="2271" max="2271" width="11.28515625" customWidth="1"/>
    <col min="2272" max="2272" width="11" customWidth="1"/>
    <col min="2280" max="2281" width="10.7109375" customWidth="1"/>
    <col min="2283" max="2283" width="11.5703125" customWidth="1"/>
    <col min="2284" max="2284" width="13.7109375" customWidth="1"/>
    <col min="2285" max="2288" width="9.28515625" customWidth="1"/>
    <col min="2526" max="2526" width="34" customWidth="1"/>
    <col min="2527" max="2527" width="11.28515625" customWidth="1"/>
    <col min="2528" max="2528" width="11" customWidth="1"/>
    <col min="2536" max="2537" width="10.7109375" customWidth="1"/>
    <col min="2539" max="2539" width="11.5703125" customWidth="1"/>
    <col min="2540" max="2540" width="13.7109375" customWidth="1"/>
    <col min="2541" max="2544" width="9.28515625" customWidth="1"/>
    <col min="2782" max="2782" width="34" customWidth="1"/>
    <col min="2783" max="2783" width="11.28515625" customWidth="1"/>
    <col min="2784" max="2784" width="11" customWidth="1"/>
    <col min="2792" max="2793" width="10.7109375" customWidth="1"/>
    <col min="2795" max="2795" width="11.5703125" customWidth="1"/>
    <col min="2796" max="2796" width="13.7109375" customWidth="1"/>
    <col min="2797" max="2800" width="9.28515625" customWidth="1"/>
    <col min="3038" max="3038" width="34" customWidth="1"/>
    <col min="3039" max="3039" width="11.28515625" customWidth="1"/>
    <col min="3040" max="3040" width="11" customWidth="1"/>
    <col min="3048" max="3049" width="10.7109375" customWidth="1"/>
    <col min="3051" max="3051" width="11.5703125" customWidth="1"/>
    <col min="3052" max="3052" width="13.7109375" customWidth="1"/>
    <col min="3053" max="3056" width="9.28515625" customWidth="1"/>
    <col min="3294" max="3294" width="34" customWidth="1"/>
    <col min="3295" max="3295" width="11.28515625" customWidth="1"/>
    <col min="3296" max="3296" width="11" customWidth="1"/>
    <col min="3304" max="3305" width="10.7109375" customWidth="1"/>
    <col min="3307" max="3307" width="11.5703125" customWidth="1"/>
    <col min="3308" max="3308" width="13.7109375" customWidth="1"/>
    <col min="3309" max="3312" width="9.28515625" customWidth="1"/>
    <col min="3550" max="3550" width="34" customWidth="1"/>
    <col min="3551" max="3551" width="11.28515625" customWidth="1"/>
    <col min="3552" max="3552" width="11" customWidth="1"/>
    <col min="3560" max="3561" width="10.7109375" customWidth="1"/>
    <col min="3563" max="3563" width="11.5703125" customWidth="1"/>
    <col min="3564" max="3564" width="13.7109375" customWidth="1"/>
    <col min="3565" max="3568" width="9.28515625" customWidth="1"/>
    <col min="3806" max="3806" width="34" customWidth="1"/>
    <col min="3807" max="3807" width="11.28515625" customWidth="1"/>
    <col min="3808" max="3808" width="11" customWidth="1"/>
    <col min="3816" max="3817" width="10.7109375" customWidth="1"/>
    <col min="3819" max="3819" width="11.5703125" customWidth="1"/>
    <col min="3820" max="3820" width="13.7109375" customWidth="1"/>
    <col min="3821" max="3824" width="9.28515625" customWidth="1"/>
    <col min="4062" max="4062" width="34" customWidth="1"/>
    <col min="4063" max="4063" width="11.28515625" customWidth="1"/>
    <col min="4064" max="4064" width="11" customWidth="1"/>
    <col min="4072" max="4073" width="10.7109375" customWidth="1"/>
    <col min="4075" max="4075" width="11.5703125" customWidth="1"/>
    <col min="4076" max="4076" width="13.7109375" customWidth="1"/>
    <col min="4077" max="4080" width="9.28515625" customWidth="1"/>
    <col min="4318" max="4318" width="34" customWidth="1"/>
    <col min="4319" max="4319" width="11.28515625" customWidth="1"/>
    <col min="4320" max="4320" width="11" customWidth="1"/>
    <col min="4328" max="4329" width="10.7109375" customWidth="1"/>
    <col min="4331" max="4331" width="11.5703125" customWidth="1"/>
    <col min="4332" max="4332" width="13.7109375" customWidth="1"/>
    <col min="4333" max="4336" width="9.28515625" customWidth="1"/>
    <col min="4574" max="4574" width="34" customWidth="1"/>
    <col min="4575" max="4575" width="11.28515625" customWidth="1"/>
    <col min="4576" max="4576" width="11" customWidth="1"/>
    <col min="4584" max="4585" width="10.7109375" customWidth="1"/>
    <col min="4587" max="4587" width="11.5703125" customWidth="1"/>
    <col min="4588" max="4588" width="13.7109375" customWidth="1"/>
    <col min="4589" max="4592" width="9.28515625" customWidth="1"/>
    <col min="4830" max="4830" width="34" customWidth="1"/>
    <col min="4831" max="4831" width="11.28515625" customWidth="1"/>
    <col min="4832" max="4832" width="11" customWidth="1"/>
    <col min="4840" max="4841" width="10.7109375" customWidth="1"/>
    <col min="4843" max="4843" width="11.5703125" customWidth="1"/>
    <col min="4844" max="4844" width="13.7109375" customWidth="1"/>
    <col min="4845" max="4848" width="9.28515625" customWidth="1"/>
    <col min="5086" max="5086" width="34" customWidth="1"/>
    <col min="5087" max="5087" width="11.28515625" customWidth="1"/>
    <col min="5088" max="5088" width="11" customWidth="1"/>
    <col min="5096" max="5097" width="10.7109375" customWidth="1"/>
    <col min="5099" max="5099" width="11.5703125" customWidth="1"/>
    <col min="5100" max="5100" width="13.7109375" customWidth="1"/>
    <col min="5101" max="5104" width="9.28515625" customWidth="1"/>
    <col min="5342" max="5342" width="34" customWidth="1"/>
    <col min="5343" max="5343" width="11.28515625" customWidth="1"/>
    <col min="5344" max="5344" width="11" customWidth="1"/>
    <col min="5352" max="5353" width="10.7109375" customWidth="1"/>
    <col min="5355" max="5355" width="11.5703125" customWidth="1"/>
    <col min="5356" max="5356" width="13.7109375" customWidth="1"/>
    <col min="5357" max="5360" width="9.28515625" customWidth="1"/>
    <col min="5598" max="5598" width="34" customWidth="1"/>
    <col min="5599" max="5599" width="11.28515625" customWidth="1"/>
    <col min="5600" max="5600" width="11" customWidth="1"/>
    <col min="5608" max="5609" width="10.7109375" customWidth="1"/>
    <col min="5611" max="5611" width="11.5703125" customWidth="1"/>
    <col min="5612" max="5612" width="13.7109375" customWidth="1"/>
    <col min="5613" max="5616" width="9.28515625" customWidth="1"/>
    <col min="5854" max="5854" width="34" customWidth="1"/>
    <col min="5855" max="5855" width="11.28515625" customWidth="1"/>
    <col min="5856" max="5856" width="11" customWidth="1"/>
    <col min="5864" max="5865" width="10.7109375" customWidth="1"/>
    <col min="5867" max="5867" width="11.5703125" customWidth="1"/>
    <col min="5868" max="5868" width="13.7109375" customWidth="1"/>
    <col min="5869" max="5872" width="9.28515625" customWidth="1"/>
    <col min="6110" max="6110" width="34" customWidth="1"/>
    <col min="6111" max="6111" width="11.28515625" customWidth="1"/>
    <col min="6112" max="6112" width="11" customWidth="1"/>
    <col min="6120" max="6121" width="10.7109375" customWidth="1"/>
    <col min="6123" max="6123" width="11.5703125" customWidth="1"/>
    <col min="6124" max="6124" width="13.7109375" customWidth="1"/>
    <col min="6125" max="6128" width="9.28515625" customWidth="1"/>
    <col min="6366" max="6366" width="34" customWidth="1"/>
    <col min="6367" max="6367" width="11.28515625" customWidth="1"/>
    <col min="6368" max="6368" width="11" customWidth="1"/>
    <col min="6376" max="6377" width="10.7109375" customWidth="1"/>
    <col min="6379" max="6379" width="11.5703125" customWidth="1"/>
    <col min="6380" max="6380" width="13.7109375" customWidth="1"/>
    <col min="6381" max="6384" width="9.28515625" customWidth="1"/>
    <col min="6622" max="6622" width="34" customWidth="1"/>
    <col min="6623" max="6623" width="11.28515625" customWidth="1"/>
    <col min="6624" max="6624" width="11" customWidth="1"/>
    <col min="6632" max="6633" width="10.7109375" customWidth="1"/>
    <col min="6635" max="6635" width="11.5703125" customWidth="1"/>
    <col min="6636" max="6636" width="13.7109375" customWidth="1"/>
    <col min="6637" max="6640" width="9.28515625" customWidth="1"/>
    <col min="6878" max="6878" width="34" customWidth="1"/>
    <col min="6879" max="6879" width="11.28515625" customWidth="1"/>
    <col min="6880" max="6880" width="11" customWidth="1"/>
    <col min="6888" max="6889" width="10.7109375" customWidth="1"/>
    <col min="6891" max="6891" width="11.5703125" customWidth="1"/>
    <col min="6892" max="6892" width="13.7109375" customWidth="1"/>
    <col min="6893" max="6896" width="9.28515625" customWidth="1"/>
    <col min="7134" max="7134" width="34" customWidth="1"/>
    <col min="7135" max="7135" width="11.28515625" customWidth="1"/>
    <col min="7136" max="7136" width="11" customWidth="1"/>
    <col min="7144" max="7145" width="10.7109375" customWidth="1"/>
    <col min="7147" max="7147" width="11.5703125" customWidth="1"/>
    <col min="7148" max="7148" width="13.7109375" customWidth="1"/>
    <col min="7149" max="7152" width="9.28515625" customWidth="1"/>
    <col min="7390" max="7390" width="34" customWidth="1"/>
    <col min="7391" max="7391" width="11.28515625" customWidth="1"/>
    <col min="7392" max="7392" width="11" customWidth="1"/>
    <col min="7400" max="7401" width="10.7109375" customWidth="1"/>
    <col min="7403" max="7403" width="11.5703125" customWidth="1"/>
    <col min="7404" max="7404" width="13.7109375" customWidth="1"/>
    <col min="7405" max="7408" width="9.28515625" customWidth="1"/>
    <col min="7646" max="7646" width="34" customWidth="1"/>
    <col min="7647" max="7647" width="11.28515625" customWidth="1"/>
    <col min="7648" max="7648" width="11" customWidth="1"/>
    <col min="7656" max="7657" width="10.7109375" customWidth="1"/>
    <col min="7659" max="7659" width="11.5703125" customWidth="1"/>
    <col min="7660" max="7660" width="13.7109375" customWidth="1"/>
    <col min="7661" max="7664" width="9.28515625" customWidth="1"/>
    <col min="7902" max="7902" width="34" customWidth="1"/>
    <col min="7903" max="7903" width="11.28515625" customWidth="1"/>
    <col min="7904" max="7904" width="11" customWidth="1"/>
    <col min="7912" max="7913" width="10.7109375" customWidth="1"/>
    <col min="7915" max="7915" width="11.5703125" customWidth="1"/>
    <col min="7916" max="7916" width="13.7109375" customWidth="1"/>
    <col min="7917" max="7920" width="9.28515625" customWidth="1"/>
    <col min="8158" max="8158" width="34" customWidth="1"/>
    <col min="8159" max="8159" width="11.28515625" customWidth="1"/>
    <col min="8160" max="8160" width="11" customWidth="1"/>
    <col min="8168" max="8169" width="10.7109375" customWidth="1"/>
    <col min="8171" max="8171" width="11.5703125" customWidth="1"/>
    <col min="8172" max="8172" width="13.7109375" customWidth="1"/>
    <col min="8173" max="8176" width="9.28515625" customWidth="1"/>
    <col min="8414" max="8414" width="34" customWidth="1"/>
    <col min="8415" max="8415" width="11.28515625" customWidth="1"/>
    <col min="8416" max="8416" width="11" customWidth="1"/>
    <col min="8424" max="8425" width="10.7109375" customWidth="1"/>
    <col min="8427" max="8427" width="11.5703125" customWidth="1"/>
    <col min="8428" max="8428" width="13.7109375" customWidth="1"/>
    <col min="8429" max="8432" width="9.28515625" customWidth="1"/>
    <col min="8670" max="8670" width="34" customWidth="1"/>
    <col min="8671" max="8671" width="11.28515625" customWidth="1"/>
    <col min="8672" max="8672" width="11" customWidth="1"/>
    <col min="8680" max="8681" width="10.7109375" customWidth="1"/>
    <col min="8683" max="8683" width="11.5703125" customWidth="1"/>
    <col min="8684" max="8684" width="13.7109375" customWidth="1"/>
    <col min="8685" max="8688" width="9.28515625" customWidth="1"/>
    <col min="8926" max="8926" width="34" customWidth="1"/>
    <col min="8927" max="8927" width="11.28515625" customWidth="1"/>
    <col min="8928" max="8928" width="11" customWidth="1"/>
    <col min="8936" max="8937" width="10.7109375" customWidth="1"/>
    <col min="8939" max="8939" width="11.5703125" customWidth="1"/>
    <col min="8940" max="8940" width="13.7109375" customWidth="1"/>
    <col min="8941" max="8944" width="9.28515625" customWidth="1"/>
    <col min="9182" max="9182" width="34" customWidth="1"/>
    <col min="9183" max="9183" width="11.28515625" customWidth="1"/>
    <col min="9184" max="9184" width="11" customWidth="1"/>
    <col min="9192" max="9193" width="10.7109375" customWidth="1"/>
    <col min="9195" max="9195" width="11.5703125" customWidth="1"/>
    <col min="9196" max="9196" width="13.7109375" customWidth="1"/>
    <col min="9197" max="9200" width="9.28515625" customWidth="1"/>
    <col min="9438" max="9438" width="34" customWidth="1"/>
    <col min="9439" max="9439" width="11.28515625" customWidth="1"/>
    <col min="9440" max="9440" width="11" customWidth="1"/>
    <col min="9448" max="9449" width="10.7109375" customWidth="1"/>
    <col min="9451" max="9451" width="11.5703125" customWidth="1"/>
    <col min="9452" max="9452" width="13.7109375" customWidth="1"/>
    <col min="9453" max="9456" width="9.28515625" customWidth="1"/>
    <col min="9694" max="9694" width="34" customWidth="1"/>
    <col min="9695" max="9695" width="11.28515625" customWidth="1"/>
    <col min="9696" max="9696" width="11" customWidth="1"/>
    <col min="9704" max="9705" width="10.7109375" customWidth="1"/>
    <col min="9707" max="9707" width="11.5703125" customWidth="1"/>
    <col min="9708" max="9708" width="13.7109375" customWidth="1"/>
    <col min="9709" max="9712" width="9.28515625" customWidth="1"/>
    <col min="9950" max="9950" width="34" customWidth="1"/>
    <col min="9951" max="9951" width="11.28515625" customWidth="1"/>
    <col min="9952" max="9952" width="11" customWidth="1"/>
    <col min="9960" max="9961" width="10.7109375" customWidth="1"/>
    <col min="9963" max="9963" width="11.5703125" customWidth="1"/>
    <col min="9964" max="9964" width="13.7109375" customWidth="1"/>
    <col min="9965" max="9968" width="9.28515625" customWidth="1"/>
    <col min="10206" max="10206" width="34" customWidth="1"/>
    <col min="10207" max="10207" width="11.28515625" customWidth="1"/>
    <col min="10208" max="10208" width="11" customWidth="1"/>
    <col min="10216" max="10217" width="10.7109375" customWidth="1"/>
    <col min="10219" max="10219" width="11.5703125" customWidth="1"/>
    <col min="10220" max="10220" width="13.7109375" customWidth="1"/>
    <col min="10221" max="10224" width="9.28515625" customWidth="1"/>
    <col min="10462" max="10462" width="34" customWidth="1"/>
    <col min="10463" max="10463" width="11.28515625" customWidth="1"/>
    <col min="10464" max="10464" width="11" customWidth="1"/>
    <col min="10472" max="10473" width="10.7109375" customWidth="1"/>
    <col min="10475" max="10475" width="11.5703125" customWidth="1"/>
    <col min="10476" max="10476" width="13.7109375" customWidth="1"/>
    <col min="10477" max="10480" width="9.28515625" customWidth="1"/>
    <col min="10718" max="10718" width="34" customWidth="1"/>
    <col min="10719" max="10719" width="11.28515625" customWidth="1"/>
    <col min="10720" max="10720" width="11" customWidth="1"/>
    <col min="10728" max="10729" width="10.7109375" customWidth="1"/>
    <col min="10731" max="10731" width="11.5703125" customWidth="1"/>
    <col min="10732" max="10732" width="13.7109375" customWidth="1"/>
    <col min="10733" max="10736" width="9.28515625" customWidth="1"/>
    <col min="10974" max="10974" width="34" customWidth="1"/>
    <col min="10975" max="10975" width="11.28515625" customWidth="1"/>
    <col min="10976" max="10976" width="11" customWidth="1"/>
    <col min="10984" max="10985" width="10.7109375" customWidth="1"/>
    <col min="10987" max="10987" width="11.5703125" customWidth="1"/>
    <col min="10988" max="10988" width="13.7109375" customWidth="1"/>
    <col min="10989" max="10992" width="9.28515625" customWidth="1"/>
    <col min="11230" max="11230" width="34" customWidth="1"/>
    <col min="11231" max="11231" width="11.28515625" customWidth="1"/>
    <col min="11232" max="11232" width="11" customWidth="1"/>
    <col min="11240" max="11241" width="10.7109375" customWidth="1"/>
    <col min="11243" max="11243" width="11.5703125" customWidth="1"/>
    <col min="11244" max="11244" width="13.7109375" customWidth="1"/>
    <col min="11245" max="11248" width="9.28515625" customWidth="1"/>
    <col min="11486" max="11486" width="34" customWidth="1"/>
    <col min="11487" max="11487" width="11.28515625" customWidth="1"/>
    <col min="11488" max="11488" width="11" customWidth="1"/>
    <col min="11496" max="11497" width="10.7109375" customWidth="1"/>
    <col min="11499" max="11499" width="11.5703125" customWidth="1"/>
    <col min="11500" max="11500" width="13.7109375" customWidth="1"/>
    <col min="11501" max="11504" width="9.28515625" customWidth="1"/>
    <col min="11742" max="11742" width="34" customWidth="1"/>
    <col min="11743" max="11743" width="11.28515625" customWidth="1"/>
    <col min="11744" max="11744" width="11" customWidth="1"/>
    <col min="11752" max="11753" width="10.7109375" customWidth="1"/>
    <col min="11755" max="11755" width="11.5703125" customWidth="1"/>
    <col min="11756" max="11756" width="13.7109375" customWidth="1"/>
    <col min="11757" max="11760" width="9.28515625" customWidth="1"/>
    <col min="11998" max="11998" width="34" customWidth="1"/>
    <col min="11999" max="11999" width="11.28515625" customWidth="1"/>
    <col min="12000" max="12000" width="11" customWidth="1"/>
    <col min="12008" max="12009" width="10.7109375" customWidth="1"/>
    <col min="12011" max="12011" width="11.5703125" customWidth="1"/>
    <col min="12012" max="12012" width="13.7109375" customWidth="1"/>
    <col min="12013" max="12016" width="9.28515625" customWidth="1"/>
    <col min="12254" max="12254" width="34" customWidth="1"/>
    <col min="12255" max="12255" width="11.28515625" customWidth="1"/>
    <col min="12256" max="12256" width="11" customWidth="1"/>
    <col min="12264" max="12265" width="10.7109375" customWidth="1"/>
    <col min="12267" max="12267" width="11.5703125" customWidth="1"/>
    <col min="12268" max="12268" width="13.7109375" customWidth="1"/>
    <col min="12269" max="12272" width="9.28515625" customWidth="1"/>
    <col min="12510" max="12510" width="34" customWidth="1"/>
    <col min="12511" max="12511" width="11.28515625" customWidth="1"/>
    <col min="12512" max="12512" width="11" customWidth="1"/>
    <col min="12520" max="12521" width="10.7109375" customWidth="1"/>
    <col min="12523" max="12523" width="11.5703125" customWidth="1"/>
    <col min="12524" max="12524" width="13.7109375" customWidth="1"/>
    <col min="12525" max="12528" width="9.28515625" customWidth="1"/>
    <col min="12766" max="12766" width="34" customWidth="1"/>
    <col min="12767" max="12767" width="11.28515625" customWidth="1"/>
    <col min="12768" max="12768" width="11" customWidth="1"/>
    <col min="12776" max="12777" width="10.7109375" customWidth="1"/>
    <col min="12779" max="12779" width="11.5703125" customWidth="1"/>
    <col min="12780" max="12780" width="13.7109375" customWidth="1"/>
    <col min="12781" max="12784" width="9.28515625" customWidth="1"/>
    <col min="13022" max="13022" width="34" customWidth="1"/>
    <col min="13023" max="13023" width="11.28515625" customWidth="1"/>
    <col min="13024" max="13024" width="11" customWidth="1"/>
    <col min="13032" max="13033" width="10.7109375" customWidth="1"/>
    <col min="13035" max="13035" width="11.5703125" customWidth="1"/>
    <col min="13036" max="13036" width="13.7109375" customWidth="1"/>
    <col min="13037" max="13040" width="9.28515625" customWidth="1"/>
    <col min="13278" max="13278" width="34" customWidth="1"/>
    <col min="13279" max="13279" width="11.28515625" customWidth="1"/>
    <col min="13280" max="13280" width="11" customWidth="1"/>
    <col min="13288" max="13289" width="10.7109375" customWidth="1"/>
    <col min="13291" max="13291" width="11.5703125" customWidth="1"/>
    <col min="13292" max="13292" width="13.7109375" customWidth="1"/>
    <col min="13293" max="13296" width="9.28515625" customWidth="1"/>
    <col min="13534" max="13534" width="34" customWidth="1"/>
    <col min="13535" max="13535" width="11.28515625" customWidth="1"/>
    <col min="13536" max="13536" width="11" customWidth="1"/>
    <col min="13544" max="13545" width="10.7109375" customWidth="1"/>
    <col min="13547" max="13547" width="11.5703125" customWidth="1"/>
    <col min="13548" max="13548" width="13.7109375" customWidth="1"/>
    <col min="13549" max="13552" width="9.28515625" customWidth="1"/>
    <col min="13790" max="13790" width="34" customWidth="1"/>
    <col min="13791" max="13791" width="11.28515625" customWidth="1"/>
    <col min="13792" max="13792" width="11" customWidth="1"/>
    <col min="13800" max="13801" width="10.7109375" customWidth="1"/>
    <col min="13803" max="13803" width="11.5703125" customWidth="1"/>
    <col min="13804" max="13804" width="13.7109375" customWidth="1"/>
    <col min="13805" max="13808" width="9.28515625" customWidth="1"/>
    <col min="14046" max="14046" width="34" customWidth="1"/>
    <col min="14047" max="14047" width="11.28515625" customWidth="1"/>
    <col min="14048" max="14048" width="11" customWidth="1"/>
    <col min="14056" max="14057" width="10.7109375" customWidth="1"/>
    <col min="14059" max="14059" width="11.5703125" customWidth="1"/>
    <col min="14060" max="14060" width="13.7109375" customWidth="1"/>
    <col min="14061" max="14064" width="9.28515625" customWidth="1"/>
    <col min="14302" max="14302" width="34" customWidth="1"/>
    <col min="14303" max="14303" width="11.28515625" customWidth="1"/>
    <col min="14304" max="14304" width="11" customWidth="1"/>
    <col min="14312" max="14313" width="10.7109375" customWidth="1"/>
    <col min="14315" max="14315" width="11.5703125" customWidth="1"/>
    <col min="14316" max="14316" width="13.7109375" customWidth="1"/>
    <col min="14317" max="14320" width="9.28515625" customWidth="1"/>
    <col min="14558" max="14558" width="34" customWidth="1"/>
    <col min="14559" max="14559" width="11.28515625" customWidth="1"/>
    <col min="14560" max="14560" width="11" customWidth="1"/>
    <col min="14568" max="14569" width="10.7109375" customWidth="1"/>
    <col min="14571" max="14571" width="11.5703125" customWidth="1"/>
    <col min="14572" max="14572" width="13.7109375" customWidth="1"/>
    <col min="14573" max="14576" width="9.28515625" customWidth="1"/>
    <col min="14814" max="14814" width="34" customWidth="1"/>
    <col min="14815" max="14815" width="11.28515625" customWidth="1"/>
    <col min="14816" max="14816" width="11" customWidth="1"/>
    <col min="14824" max="14825" width="10.7109375" customWidth="1"/>
    <col min="14827" max="14827" width="11.5703125" customWidth="1"/>
    <col min="14828" max="14828" width="13.7109375" customWidth="1"/>
    <col min="14829" max="14832" width="9.28515625" customWidth="1"/>
    <col min="15070" max="15070" width="34" customWidth="1"/>
    <col min="15071" max="15071" width="11.28515625" customWidth="1"/>
    <col min="15072" max="15072" width="11" customWidth="1"/>
    <col min="15080" max="15081" width="10.7109375" customWidth="1"/>
    <col min="15083" max="15083" width="11.5703125" customWidth="1"/>
    <col min="15084" max="15084" width="13.7109375" customWidth="1"/>
    <col min="15085" max="15088" width="9.28515625" customWidth="1"/>
    <col min="15326" max="15326" width="34" customWidth="1"/>
    <col min="15327" max="15327" width="11.28515625" customWidth="1"/>
    <col min="15328" max="15328" width="11" customWidth="1"/>
    <col min="15336" max="15337" width="10.7109375" customWidth="1"/>
    <col min="15339" max="15339" width="11.5703125" customWidth="1"/>
    <col min="15340" max="15340" width="13.7109375" customWidth="1"/>
    <col min="15341" max="15344" width="9.28515625" customWidth="1"/>
    <col min="15582" max="15582" width="34" customWidth="1"/>
    <col min="15583" max="15583" width="11.28515625" customWidth="1"/>
    <col min="15584" max="15584" width="11" customWidth="1"/>
    <col min="15592" max="15593" width="10.7109375" customWidth="1"/>
    <col min="15595" max="15595" width="11.5703125" customWidth="1"/>
    <col min="15596" max="15596" width="13.7109375" customWidth="1"/>
    <col min="15597" max="15600" width="9.28515625" customWidth="1"/>
    <col min="15838" max="15838" width="34" customWidth="1"/>
    <col min="15839" max="15839" width="11.28515625" customWidth="1"/>
    <col min="15840" max="15840" width="11" customWidth="1"/>
    <col min="15848" max="15849" width="10.7109375" customWidth="1"/>
    <col min="15851" max="15851" width="11.5703125" customWidth="1"/>
    <col min="15852" max="15852" width="13.7109375" customWidth="1"/>
    <col min="15853" max="15856" width="9.28515625" customWidth="1"/>
    <col min="16094" max="16094" width="34" customWidth="1"/>
    <col min="16095" max="16095" width="11.28515625" customWidth="1"/>
    <col min="16096" max="16096" width="11" customWidth="1"/>
    <col min="16104" max="16105" width="10.7109375" customWidth="1"/>
    <col min="16107" max="16107" width="11.5703125" customWidth="1"/>
    <col min="16108" max="16108" width="13.7109375" customWidth="1"/>
    <col min="16109" max="16112" width="9.28515625" customWidth="1"/>
  </cols>
  <sheetData>
    <row r="1" spans="1:8" ht="44.45" customHeight="1" x14ac:dyDescent="0.3">
      <c r="B1" s="530" t="s">
        <v>119</v>
      </c>
      <c r="C1" s="530"/>
      <c r="D1" s="530"/>
      <c r="E1" s="530"/>
      <c r="F1" s="530"/>
      <c r="G1" s="530"/>
      <c r="H1" s="530"/>
    </row>
    <row r="2" spans="1:8" ht="32.25" customHeight="1" thickBot="1" x14ac:dyDescent="0.3">
      <c r="A2" s="3" t="s">
        <v>83</v>
      </c>
      <c r="B2" s="2" t="s">
        <v>85</v>
      </c>
    </row>
    <row r="3" spans="1:8" ht="15.6" customHeight="1" x14ac:dyDescent="0.25">
      <c r="A3" s="534" t="s">
        <v>1</v>
      </c>
      <c r="B3" s="531" t="s">
        <v>2</v>
      </c>
      <c r="C3" s="436" t="s">
        <v>120</v>
      </c>
      <c r="D3" s="537" t="s">
        <v>91</v>
      </c>
      <c r="E3" s="537"/>
      <c r="F3" s="537"/>
      <c r="G3" s="537"/>
      <c r="H3" s="538"/>
    </row>
    <row r="4" spans="1:8" ht="52.9" customHeight="1" x14ac:dyDescent="0.25">
      <c r="A4" s="535"/>
      <c r="B4" s="532"/>
      <c r="C4" s="427"/>
      <c r="D4" s="427" t="s">
        <v>92</v>
      </c>
      <c r="E4" s="427" t="s">
        <v>115</v>
      </c>
      <c r="F4" s="427"/>
      <c r="G4" s="427"/>
      <c r="H4" s="431" t="s">
        <v>93</v>
      </c>
    </row>
    <row r="5" spans="1:8" ht="55.9" customHeight="1" thickBot="1" x14ac:dyDescent="0.3">
      <c r="A5" s="536"/>
      <c r="B5" s="533"/>
      <c r="C5" s="428"/>
      <c r="D5" s="428"/>
      <c r="E5" s="102" t="s">
        <v>109</v>
      </c>
      <c r="F5" s="102" t="s">
        <v>110</v>
      </c>
      <c r="G5" s="102" t="s">
        <v>111</v>
      </c>
      <c r="H5" s="432"/>
    </row>
    <row r="6" spans="1:8" ht="31.15" customHeight="1" x14ac:dyDescent="0.25">
      <c r="A6" s="540" t="s">
        <v>3</v>
      </c>
      <c r="B6" s="56" t="s">
        <v>4</v>
      </c>
      <c r="C6" s="129">
        <v>160</v>
      </c>
      <c r="D6" s="129"/>
      <c r="E6" s="129">
        <f>F6+G6</f>
        <v>0</v>
      </c>
      <c r="F6" s="129"/>
      <c r="G6" s="129"/>
      <c r="H6" s="129"/>
    </row>
    <row r="7" spans="1:8" ht="34.15" customHeight="1" x14ac:dyDescent="0.25">
      <c r="A7" s="540"/>
      <c r="B7" s="23" t="s">
        <v>5</v>
      </c>
      <c r="C7" s="122">
        <v>100</v>
      </c>
      <c r="D7" s="122"/>
      <c r="E7" s="122">
        <f t="shared" ref="E7:E51" si="0">F7+G7</f>
        <v>0</v>
      </c>
      <c r="F7" s="122"/>
      <c r="G7" s="122"/>
      <c r="H7" s="122"/>
    </row>
    <row r="8" spans="1:8" ht="34.15" customHeight="1" x14ac:dyDescent="0.25">
      <c r="A8" s="540"/>
      <c r="B8" s="7" t="s">
        <v>121</v>
      </c>
      <c r="C8" s="127"/>
      <c r="D8" s="127"/>
      <c r="E8" s="122">
        <f t="shared" si="0"/>
        <v>0</v>
      </c>
      <c r="F8" s="127"/>
      <c r="G8" s="127"/>
      <c r="H8" s="127"/>
    </row>
    <row r="9" spans="1:8" ht="26.45" customHeight="1" x14ac:dyDescent="0.25">
      <c r="A9" s="541"/>
      <c r="B9" s="23" t="s">
        <v>6</v>
      </c>
      <c r="C9" s="122">
        <v>360</v>
      </c>
      <c r="D9" s="122"/>
      <c r="E9" s="122">
        <f t="shared" si="0"/>
        <v>0</v>
      </c>
      <c r="F9" s="122"/>
      <c r="G9" s="122"/>
      <c r="H9" s="122"/>
    </row>
    <row r="10" spans="1:8" ht="32.450000000000003" customHeight="1" x14ac:dyDescent="0.25">
      <c r="A10" s="23" t="s">
        <v>7</v>
      </c>
      <c r="B10" s="23" t="s">
        <v>8</v>
      </c>
      <c r="C10" s="122"/>
      <c r="D10" s="122"/>
      <c r="E10" s="122">
        <f t="shared" si="0"/>
        <v>0</v>
      </c>
      <c r="F10" s="122"/>
      <c r="G10" s="122"/>
      <c r="H10" s="122"/>
    </row>
    <row r="11" spans="1:8" x14ac:dyDescent="0.25">
      <c r="A11" s="23" t="s">
        <v>9</v>
      </c>
      <c r="B11" s="23" t="s">
        <v>10</v>
      </c>
      <c r="C11" s="122"/>
      <c r="D11" s="122"/>
      <c r="E11" s="122">
        <f t="shared" si="0"/>
        <v>0</v>
      </c>
      <c r="F11" s="122"/>
      <c r="G11" s="122"/>
      <c r="H11" s="122"/>
    </row>
    <row r="12" spans="1:8" x14ac:dyDescent="0.25">
      <c r="A12" s="23" t="s">
        <v>11</v>
      </c>
      <c r="B12" s="23" t="s">
        <v>12</v>
      </c>
      <c r="C12" s="122"/>
      <c r="D12" s="122"/>
      <c r="E12" s="122">
        <f t="shared" si="0"/>
        <v>0</v>
      </c>
      <c r="F12" s="122"/>
      <c r="G12" s="122"/>
      <c r="H12" s="122"/>
    </row>
    <row r="13" spans="1:8" x14ac:dyDescent="0.25">
      <c r="A13" s="23" t="s">
        <v>13</v>
      </c>
      <c r="B13" s="23" t="s">
        <v>14</v>
      </c>
      <c r="C13" s="122"/>
      <c r="D13" s="122"/>
      <c r="E13" s="122">
        <f t="shared" si="0"/>
        <v>0</v>
      </c>
      <c r="F13" s="122"/>
      <c r="G13" s="122"/>
      <c r="H13" s="122"/>
    </row>
    <row r="14" spans="1:8" x14ac:dyDescent="0.25">
      <c r="A14" s="5" t="s">
        <v>15</v>
      </c>
      <c r="B14" s="5" t="s">
        <v>16</v>
      </c>
      <c r="C14" s="122"/>
      <c r="D14" s="122"/>
      <c r="E14" s="122">
        <f t="shared" si="0"/>
        <v>0</v>
      </c>
      <c r="F14" s="122"/>
      <c r="G14" s="122"/>
      <c r="H14" s="122"/>
    </row>
    <row r="15" spans="1:8" x14ac:dyDescent="0.25">
      <c r="A15" s="23" t="s">
        <v>17</v>
      </c>
      <c r="B15" s="23" t="s">
        <v>18</v>
      </c>
      <c r="C15" s="122"/>
      <c r="D15" s="122"/>
      <c r="E15" s="122">
        <f t="shared" si="0"/>
        <v>0</v>
      </c>
      <c r="F15" s="122"/>
      <c r="G15" s="122"/>
      <c r="H15" s="122"/>
    </row>
    <row r="16" spans="1:8" x14ac:dyDescent="0.25">
      <c r="A16" s="23" t="s">
        <v>19</v>
      </c>
      <c r="B16" s="23" t="s">
        <v>20</v>
      </c>
      <c r="C16" s="122"/>
      <c r="D16" s="122"/>
      <c r="E16" s="122">
        <f t="shared" si="0"/>
        <v>0</v>
      </c>
      <c r="F16" s="122"/>
      <c r="G16" s="122"/>
      <c r="H16" s="122"/>
    </row>
    <row r="17" spans="1:8" ht="24.6" customHeight="1" x14ac:dyDescent="0.25">
      <c r="A17" s="23" t="s">
        <v>21</v>
      </c>
      <c r="B17" s="23" t="s">
        <v>22</v>
      </c>
      <c r="C17" s="122"/>
      <c r="D17" s="122"/>
      <c r="E17" s="122">
        <f t="shared" si="0"/>
        <v>0</v>
      </c>
      <c r="F17" s="122"/>
      <c r="G17" s="122"/>
      <c r="H17" s="122"/>
    </row>
    <row r="18" spans="1:8" x14ac:dyDescent="0.25">
      <c r="A18" s="23" t="s">
        <v>23</v>
      </c>
      <c r="B18" s="23" t="s">
        <v>24</v>
      </c>
      <c r="C18" s="122"/>
      <c r="D18" s="122"/>
      <c r="E18" s="122">
        <f t="shared" si="0"/>
        <v>0</v>
      </c>
      <c r="F18" s="122"/>
      <c r="G18" s="122"/>
      <c r="H18" s="122"/>
    </row>
    <row r="19" spans="1:8" x14ac:dyDescent="0.25">
      <c r="A19" s="23" t="s">
        <v>25</v>
      </c>
      <c r="B19" s="23" t="s">
        <v>26</v>
      </c>
      <c r="C19" s="122"/>
      <c r="D19" s="122"/>
      <c r="E19" s="122">
        <f t="shared" si="0"/>
        <v>0</v>
      </c>
      <c r="F19" s="122"/>
      <c r="G19" s="122"/>
      <c r="H19" s="122"/>
    </row>
    <row r="20" spans="1:8" ht="16.149999999999999" customHeight="1" x14ac:dyDescent="0.25">
      <c r="A20" s="5" t="s">
        <v>27</v>
      </c>
      <c r="B20" s="5" t="s">
        <v>28</v>
      </c>
      <c r="C20" s="123">
        <v>1057</v>
      </c>
      <c r="D20" s="122"/>
      <c r="E20" s="122">
        <f t="shared" si="0"/>
        <v>0</v>
      </c>
      <c r="F20" s="122"/>
      <c r="G20" s="122"/>
      <c r="H20" s="122"/>
    </row>
    <row r="21" spans="1:8" ht="16.149999999999999" customHeight="1" x14ac:dyDescent="0.25">
      <c r="A21" s="542" t="s">
        <v>29</v>
      </c>
      <c r="B21" s="23" t="s">
        <v>30</v>
      </c>
      <c r="C21" s="122"/>
      <c r="D21" s="122"/>
      <c r="E21" s="122">
        <f t="shared" si="0"/>
        <v>0</v>
      </c>
      <c r="F21" s="122"/>
      <c r="G21" s="122"/>
      <c r="H21" s="122"/>
    </row>
    <row r="22" spans="1:8" ht="43.9" customHeight="1" x14ac:dyDescent="0.25">
      <c r="A22" s="543"/>
      <c r="B22" s="6" t="s">
        <v>31</v>
      </c>
      <c r="C22" s="122"/>
      <c r="D22" s="122"/>
      <c r="E22" s="122">
        <f t="shared" si="0"/>
        <v>0</v>
      </c>
      <c r="F22" s="122"/>
      <c r="G22" s="122"/>
      <c r="H22" s="122"/>
    </row>
    <row r="23" spans="1:8" x14ac:dyDescent="0.25">
      <c r="A23" s="23" t="s">
        <v>32</v>
      </c>
      <c r="B23" s="23" t="s">
        <v>33</v>
      </c>
      <c r="C23" s="122"/>
      <c r="D23" s="122"/>
      <c r="E23" s="122">
        <f t="shared" si="0"/>
        <v>0</v>
      </c>
      <c r="F23" s="122"/>
      <c r="G23" s="122"/>
      <c r="H23" s="122"/>
    </row>
    <row r="24" spans="1:8" x14ac:dyDescent="0.25">
      <c r="A24" s="542" t="s">
        <v>34</v>
      </c>
      <c r="B24" s="23" t="s">
        <v>35</v>
      </c>
      <c r="C24" s="127">
        <f t="shared" ref="C24:D24" si="1">C25+C26+C27</f>
        <v>0</v>
      </c>
      <c r="D24" s="127">
        <f t="shared" si="1"/>
        <v>0</v>
      </c>
      <c r="E24" s="127">
        <f t="shared" si="0"/>
        <v>0</v>
      </c>
      <c r="F24" s="127">
        <f t="shared" ref="F24:H24" si="2">F25+F26+F27</f>
        <v>0</v>
      </c>
      <c r="G24" s="127">
        <f t="shared" si="2"/>
        <v>0</v>
      </c>
      <c r="H24" s="127">
        <f t="shared" si="2"/>
        <v>0</v>
      </c>
    </row>
    <row r="25" spans="1:8" x14ac:dyDescent="0.25">
      <c r="A25" s="544"/>
      <c r="B25" s="7" t="s">
        <v>36</v>
      </c>
      <c r="C25" s="122"/>
      <c r="D25" s="122"/>
      <c r="E25" s="122">
        <f t="shared" si="0"/>
        <v>0</v>
      </c>
      <c r="F25" s="122"/>
      <c r="G25" s="122"/>
      <c r="H25" s="122"/>
    </row>
    <row r="26" spans="1:8" ht="83.45" customHeight="1" x14ac:dyDescent="0.25">
      <c r="A26" s="544"/>
      <c r="B26" s="7" t="s">
        <v>37</v>
      </c>
      <c r="C26" s="122"/>
      <c r="D26" s="122"/>
      <c r="E26" s="122">
        <f t="shared" si="0"/>
        <v>0</v>
      </c>
      <c r="F26" s="122"/>
      <c r="G26" s="122"/>
      <c r="H26" s="122"/>
    </row>
    <row r="27" spans="1:8" ht="78.75" x14ac:dyDescent="0.25">
      <c r="A27" s="543"/>
      <c r="B27" s="7" t="s">
        <v>38</v>
      </c>
      <c r="C27" s="122"/>
      <c r="D27" s="122"/>
      <c r="E27" s="122">
        <f t="shared" si="0"/>
        <v>0</v>
      </c>
      <c r="F27" s="122"/>
      <c r="G27" s="122"/>
      <c r="H27" s="122"/>
    </row>
    <row r="28" spans="1:8" x14ac:dyDescent="0.25">
      <c r="A28" s="545" t="s">
        <v>39</v>
      </c>
      <c r="B28" s="23" t="s">
        <v>40</v>
      </c>
      <c r="C28" s="123">
        <v>200</v>
      </c>
      <c r="D28" s="122"/>
      <c r="E28" s="122">
        <f t="shared" si="0"/>
        <v>0</v>
      </c>
      <c r="F28" s="122"/>
      <c r="G28" s="122"/>
      <c r="H28" s="122"/>
    </row>
    <row r="29" spans="1:8" ht="47.25" x14ac:dyDescent="0.25">
      <c r="A29" s="545"/>
      <c r="B29" s="23" t="s">
        <v>41</v>
      </c>
      <c r="C29" s="122"/>
      <c r="D29" s="122"/>
      <c r="E29" s="122">
        <f t="shared" si="0"/>
        <v>0</v>
      </c>
      <c r="F29" s="122"/>
      <c r="G29" s="122"/>
      <c r="H29" s="122"/>
    </row>
    <row r="30" spans="1:8" x14ac:dyDescent="0.25">
      <c r="A30" s="545"/>
      <c r="B30" s="8" t="s">
        <v>42</v>
      </c>
      <c r="C30" s="122"/>
      <c r="D30" s="122"/>
      <c r="E30" s="122">
        <f t="shared" si="0"/>
        <v>0</v>
      </c>
      <c r="F30" s="122"/>
      <c r="G30" s="122"/>
      <c r="H30" s="122"/>
    </row>
    <row r="31" spans="1:8" x14ac:dyDescent="0.25">
      <c r="A31" s="23" t="s">
        <v>43</v>
      </c>
      <c r="B31" s="23" t="s">
        <v>44</v>
      </c>
      <c r="C31" s="122"/>
      <c r="D31" s="122"/>
      <c r="E31" s="122">
        <f t="shared" si="0"/>
        <v>0</v>
      </c>
      <c r="F31" s="122"/>
      <c r="G31" s="122"/>
      <c r="H31" s="122"/>
    </row>
    <row r="32" spans="1:8" ht="31.5" x14ac:dyDescent="0.25">
      <c r="A32" s="9" t="s">
        <v>45</v>
      </c>
      <c r="B32" s="10" t="s">
        <v>46</v>
      </c>
      <c r="C32" s="122"/>
      <c r="D32" s="122"/>
      <c r="E32" s="122">
        <f t="shared" si="0"/>
        <v>0</v>
      </c>
      <c r="F32" s="122"/>
      <c r="G32" s="122"/>
      <c r="H32" s="122"/>
    </row>
    <row r="33" spans="1:8" ht="16.149999999999999" customHeight="1" x14ac:dyDescent="0.25">
      <c r="A33" s="23" t="s">
        <v>47</v>
      </c>
      <c r="B33" s="23" t="s">
        <v>48</v>
      </c>
      <c r="C33" s="122"/>
      <c r="D33" s="122"/>
      <c r="E33" s="122">
        <f t="shared" si="0"/>
        <v>0</v>
      </c>
      <c r="F33" s="122"/>
      <c r="G33" s="122"/>
      <c r="H33" s="122"/>
    </row>
    <row r="34" spans="1:8" x14ac:dyDescent="0.25">
      <c r="A34" s="5" t="s">
        <v>49</v>
      </c>
      <c r="B34" s="5" t="s">
        <v>50</v>
      </c>
      <c r="C34" s="122"/>
      <c r="D34" s="122"/>
      <c r="E34" s="122">
        <f t="shared" si="0"/>
        <v>0</v>
      </c>
      <c r="F34" s="122"/>
      <c r="G34" s="122"/>
      <c r="H34" s="122"/>
    </row>
    <row r="35" spans="1:8" x14ac:dyDescent="0.25">
      <c r="A35" s="5" t="s">
        <v>51</v>
      </c>
      <c r="B35" s="5" t="s">
        <v>52</v>
      </c>
      <c r="C35" s="122"/>
      <c r="D35" s="122"/>
      <c r="E35" s="122">
        <f t="shared" si="0"/>
        <v>0</v>
      </c>
      <c r="F35" s="122"/>
      <c r="G35" s="122"/>
      <c r="H35" s="122"/>
    </row>
    <row r="36" spans="1:8" x14ac:dyDescent="0.25">
      <c r="A36" s="23" t="s">
        <v>53</v>
      </c>
      <c r="B36" s="23" t="s">
        <v>54</v>
      </c>
      <c r="C36" s="122"/>
      <c r="D36" s="122"/>
      <c r="E36" s="122">
        <f t="shared" si="0"/>
        <v>0</v>
      </c>
      <c r="F36" s="122"/>
      <c r="G36" s="122"/>
      <c r="H36" s="122"/>
    </row>
    <row r="37" spans="1:8" x14ac:dyDescent="0.25">
      <c r="A37" s="23" t="s">
        <v>55</v>
      </c>
      <c r="B37" s="23" t="s">
        <v>56</v>
      </c>
      <c r="C37" s="122">
        <v>104</v>
      </c>
      <c r="D37" s="122"/>
      <c r="E37" s="122">
        <f t="shared" si="0"/>
        <v>0</v>
      </c>
      <c r="F37" s="122"/>
      <c r="G37" s="122"/>
      <c r="H37" s="122"/>
    </row>
    <row r="38" spans="1:8" x14ac:dyDescent="0.25">
      <c r="A38" s="23" t="s">
        <v>57</v>
      </c>
      <c r="B38" s="23" t="s">
        <v>58</v>
      </c>
      <c r="C38" s="122"/>
      <c r="D38" s="122"/>
      <c r="E38" s="122">
        <f t="shared" si="0"/>
        <v>0</v>
      </c>
      <c r="F38" s="122"/>
      <c r="G38" s="122"/>
      <c r="H38" s="122"/>
    </row>
    <row r="39" spans="1:8" x14ac:dyDescent="0.25">
      <c r="A39" s="23" t="s">
        <v>59</v>
      </c>
      <c r="B39" s="23" t="s">
        <v>60</v>
      </c>
      <c r="C39" s="122"/>
      <c r="D39" s="122"/>
      <c r="E39" s="122">
        <f t="shared" si="0"/>
        <v>0</v>
      </c>
      <c r="F39" s="122"/>
      <c r="G39" s="122"/>
      <c r="H39" s="122"/>
    </row>
    <row r="40" spans="1:8" x14ac:dyDescent="0.25">
      <c r="A40" s="23" t="s">
        <v>61</v>
      </c>
      <c r="B40" s="23" t="s">
        <v>62</v>
      </c>
      <c r="C40" s="122"/>
      <c r="D40" s="122"/>
      <c r="E40" s="122">
        <f t="shared" si="0"/>
        <v>0</v>
      </c>
      <c r="F40" s="122"/>
      <c r="G40" s="122"/>
      <c r="H40" s="122"/>
    </row>
    <row r="41" spans="1:8" x14ac:dyDescent="0.25">
      <c r="A41" s="539" t="s">
        <v>63</v>
      </c>
      <c r="B41" s="23" t="s">
        <v>64</v>
      </c>
      <c r="C41" s="122"/>
      <c r="D41" s="122"/>
      <c r="E41" s="122">
        <f t="shared" si="0"/>
        <v>0</v>
      </c>
      <c r="F41" s="122"/>
      <c r="G41" s="122"/>
      <c r="H41" s="122"/>
    </row>
    <row r="42" spans="1:8" x14ac:dyDescent="0.25">
      <c r="A42" s="539"/>
      <c r="B42" s="23" t="s">
        <v>65</v>
      </c>
      <c r="C42" s="122"/>
      <c r="D42" s="122"/>
      <c r="E42" s="122">
        <f t="shared" si="0"/>
        <v>0</v>
      </c>
      <c r="F42" s="122"/>
      <c r="G42" s="122"/>
      <c r="H42" s="122"/>
    </row>
    <row r="43" spans="1:8" x14ac:dyDescent="0.25">
      <c r="A43" s="23" t="s">
        <v>66</v>
      </c>
      <c r="B43" s="23" t="s">
        <v>67</v>
      </c>
      <c r="C43" s="123">
        <v>481</v>
      </c>
      <c r="D43" s="122"/>
      <c r="E43" s="122">
        <f t="shared" si="0"/>
        <v>0</v>
      </c>
      <c r="F43" s="121"/>
      <c r="G43" s="122"/>
      <c r="H43" s="122"/>
    </row>
    <row r="44" spans="1:8" x14ac:dyDescent="0.25">
      <c r="A44" s="23" t="s">
        <v>68</v>
      </c>
      <c r="B44" s="23" t="s">
        <v>69</v>
      </c>
      <c r="C44" s="122"/>
      <c r="D44" s="122"/>
      <c r="E44" s="122">
        <f t="shared" si="0"/>
        <v>0</v>
      </c>
      <c r="F44" s="122"/>
      <c r="G44" s="122"/>
      <c r="H44" s="122"/>
    </row>
    <row r="45" spans="1:8" ht="15" customHeight="1" x14ac:dyDescent="0.25">
      <c r="A45" s="539" t="s">
        <v>70</v>
      </c>
      <c r="B45" s="23" t="s">
        <v>71</v>
      </c>
      <c r="C45" s="122">
        <v>120</v>
      </c>
      <c r="D45" s="122"/>
      <c r="E45" s="122">
        <f t="shared" si="0"/>
        <v>0</v>
      </c>
      <c r="F45" s="122"/>
      <c r="G45" s="122"/>
      <c r="H45" s="122"/>
    </row>
    <row r="46" spans="1:8" ht="18" customHeight="1" x14ac:dyDescent="0.25">
      <c r="A46" s="539"/>
      <c r="B46" s="23" t="s">
        <v>72</v>
      </c>
      <c r="C46" s="122"/>
      <c r="D46" s="122"/>
      <c r="E46" s="122">
        <f t="shared" si="0"/>
        <v>0</v>
      </c>
      <c r="F46" s="122"/>
      <c r="G46" s="122"/>
      <c r="H46" s="122"/>
    </row>
    <row r="47" spans="1:8" x14ac:dyDescent="0.25">
      <c r="A47" s="23" t="s">
        <v>73</v>
      </c>
      <c r="B47" s="23" t="s">
        <v>74</v>
      </c>
      <c r="C47" s="122"/>
      <c r="D47" s="122"/>
      <c r="E47" s="122">
        <f t="shared" si="0"/>
        <v>0</v>
      </c>
      <c r="F47" s="122"/>
      <c r="G47" s="122"/>
      <c r="H47" s="122"/>
    </row>
    <row r="48" spans="1:8" x14ac:dyDescent="0.25">
      <c r="A48" s="12" t="s">
        <v>75</v>
      </c>
      <c r="B48" s="5" t="s">
        <v>76</v>
      </c>
      <c r="C48" s="122">
        <v>1062</v>
      </c>
      <c r="D48" s="122"/>
      <c r="E48" s="122">
        <f t="shared" si="0"/>
        <v>0</v>
      </c>
      <c r="F48" s="122"/>
      <c r="G48" s="122"/>
      <c r="H48" s="122"/>
    </row>
    <row r="49" spans="1:8" ht="19.899999999999999" customHeight="1" x14ac:dyDescent="0.25">
      <c r="A49" s="23" t="s">
        <v>77</v>
      </c>
      <c r="B49" s="23" t="s">
        <v>78</v>
      </c>
      <c r="C49" s="122"/>
      <c r="D49" s="122"/>
      <c r="E49" s="122">
        <f t="shared" si="0"/>
        <v>0</v>
      </c>
      <c r="F49" s="122"/>
      <c r="G49" s="122"/>
      <c r="H49" s="122"/>
    </row>
    <row r="50" spans="1:8" ht="19.899999999999999" customHeight="1" x14ac:dyDescent="0.25">
      <c r="A50" s="23" t="s">
        <v>79</v>
      </c>
      <c r="B50" s="23" t="s">
        <v>80</v>
      </c>
      <c r="C50" s="122"/>
      <c r="D50" s="122"/>
      <c r="E50" s="122">
        <f t="shared" si="0"/>
        <v>0</v>
      </c>
      <c r="F50" s="122"/>
      <c r="G50" s="122"/>
      <c r="H50" s="122"/>
    </row>
    <row r="51" spans="1:8" x14ac:dyDescent="0.25">
      <c r="A51" s="23" t="s">
        <v>81</v>
      </c>
      <c r="B51" s="23" t="s">
        <v>82</v>
      </c>
      <c r="C51" s="122"/>
      <c r="D51" s="122"/>
      <c r="E51" s="122">
        <f t="shared" si="0"/>
        <v>0</v>
      </c>
      <c r="F51" s="122"/>
      <c r="G51" s="122"/>
      <c r="H51" s="122"/>
    </row>
    <row r="52" spans="1:8" ht="31.5" x14ac:dyDescent="0.25">
      <c r="A52" s="24" t="s">
        <v>0</v>
      </c>
      <c r="B52" s="13"/>
      <c r="C52" s="15">
        <f>C6+C7+SUM(C9:C24)+SUM(C28:C51)</f>
        <v>3644</v>
      </c>
      <c r="D52" s="15">
        <f>SUM(D6:D24)+SUM(D28:D51)</f>
        <v>0</v>
      </c>
      <c r="E52" s="14">
        <f t="shared" ref="E52" si="3">F52+G52</f>
        <v>0</v>
      </c>
      <c r="F52" s="15">
        <f>SUM(F6:F24)+SUM(F28:F51)</f>
        <v>0</v>
      </c>
      <c r="G52" s="15">
        <f>SUM(G6:G24)+SUM(G28:G51)</f>
        <v>0</v>
      </c>
      <c r="H52" s="15">
        <f>SUM(H6:H24)+SUM(H28:H51)</f>
        <v>0</v>
      </c>
    </row>
    <row r="53" spans="1:8" x14ac:dyDescent="0.25">
      <c r="A53" s="16"/>
      <c r="B53" s="16"/>
      <c r="C53" s="16"/>
      <c r="D53" s="16"/>
      <c r="E53" s="16"/>
      <c r="F53" s="16"/>
      <c r="G53" s="16"/>
      <c r="H53" s="16"/>
    </row>
    <row r="55" spans="1:8" x14ac:dyDescent="0.25">
      <c r="B55" s="18"/>
    </row>
    <row r="56" spans="1:8" x14ac:dyDescent="0.25">
      <c r="B56" s="18"/>
    </row>
    <row r="57" spans="1:8" x14ac:dyDescent="0.25">
      <c r="B57" s="18"/>
    </row>
    <row r="58" spans="1:8" x14ac:dyDescent="0.25">
      <c r="A58" s="19"/>
      <c r="B58" s="18"/>
    </row>
    <row r="59" spans="1:8" x14ac:dyDescent="0.25">
      <c r="A59" s="19"/>
      <c r="B59" s="20"/>
    </row>
  </sheetData>
  <mergeCells count="14">
    <mergeCell ref="A28:A30"/>
    <mergeCell ref="A41:A42"/>
    <mergeCell ref="A45:A46"/>
    <mergeCell ref="B1:H1"/>
    <mergeCell ref="D4:D5"/>
    <mergeCell ref="D3:H3"/>
    <mergeCell ref="E4:G4"/>
    <mergeCell ref="H4:H5"/>
    <mergeCell ref="A24:A27"/>
    <mergeCell ref="B3:B5"/>
    <mergeCell ref="A3:A5"/>
    <mergeCell ref="C3:C5"/>
    <mergeCell ref="A6:A9"/>
    <mergeCell ref="A21:A22"/>
  </mergeCells>
  <pageMargins left="0.7" right="0.7" top="0.75" bottom="0.75" header="0.3" footer="0.3"/>
  <pageSetup paperSize="9" scale="5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9"/>
  <sheetViews>
    <sheetView view="pageBreakPreview" topLeftCell="A25" zoomScale="60" zoomScaleNormal="60" workbookViewId="0">
      <selection activeCell="B3" sqref="B3:B5"/>
    </sheetView>
  </sheetViews>
  <sheetFormatPr defaultRowHeight="15.75" x14ac:dyDescent="0.25"/>
  <cols>
    <col min="1" max="1" width="30.7109375" style="2" customWidth="1"/>
    <col min="2" max="2" width="35.140625" style="2" customWidth="1"/>
    <col min="3" max="3" width="18.5703125" customWidth="1"/>
    <col min="4" max="4" width="28" customWidth="1"/>
    <col min="5" max="5" width="10.5703125" customWidth="1"/>
    <col min="6" max="6" width="12.28515625" customWidth="1"/>
    <col min="7" max="7" width="15.28515625" customWidth="1"/>
    <col min="8" max="8" width="18" customWidth="1"/>
    <col min="222" max="222" width="34" customWidth="1"/>
    <col min="223" max="223" width="11.28515625" customWidth="1"/>
    <col min="224" max="224" width="11" customWidth="1"/>
    <col min="232" max="233" width="10.7109375" customWidth="1"/>
    <col min="235" max="235" width="11.5703125" customWidth="1"/>
    <col min="236" max="236" width="13.7109375" customWidth="1"/>
    <col min="237" max="240" width="9.28515625" customWidth="1"/>
    <col min="478" max="478" width="34" customWidth="1"/>
    <col min="479" max="479" width="11.28515625" customWidth="1"/>
    <col min="480" max="480" width="11" customWidth="1"/>
    <col min="488" max="489" width="10.7109375" customWidth="1"/>
    <col min="491" max="491" width="11.5703125" customWidth="1"/>
    <col min="492" max="492" width="13.7109375" customWidth="1"/>
    <col min="493" max="496" width="9.28515625" customWidth="1"/>
    <col min="734" max="734" width="34" customWidth="1"/>
    <col min="735" max="735" width="11.28515625" customWidth="1"/>
    <col min="736" max="736" width="11" customWidth="1"/>
    <col min="744" max="745" width="10.7109375" customWidth="1"/>
    <col min="747" max="747" width="11.5703125" customWidth="1"/>
    <col min="748" max="748" width="13.7109375" customWidth="1"/>
    <col min="749" max="752" width="9.28515625" customWidth="1"/>
    <col min="990" max="990" width="34" customWidth="1"/>
    <col min="991" max="991" width="11.28515625" customWidth="1"/>
    <col min="992" max="992" width="11" customWidth="1"/>
    <col min="1000" max="1001" width="10.7109375" customWidth="1"/>
    <col min="1003" max="1003" width="11.5703125" customWidth="1"/>
    <col min="1004" max="1004" width="13.7109375" customWidth="1"/>
    <col min="1005" max="1008" width="9.28515625" customWidth="1"/>
    <col min="1246" max="1246" width="34" customWidth="1"/>
    <col min="1247" max="1247" width="11.28515625" customWidth="1"/>
    <col min="1248" max="1248" width="11" customWidth="1"/>
    <col min="1256" max="1257" width="10.7109375" customWidth="1"/>
    <col min="1259" max="1259" width="11.5703125" customWidth="1"/>
    <col min="1260" max="1260" width="13.7109375" customWidth="1"/>
    <col min="1261" max="1264" width="9.28515625" customWidth="1"/>
    <col min="1502" max="1502" width="34" customWidth="1"/>
    <col min="1503" max="1503" width="11.28515625" customWidth="1"/>
    <col min="1504" max="1504" width="11" customWidth="1"/>
    <col min="1512" max="1513" width="10.7109375" customWidth="1"/>
    <col min="1515" max="1515" width="11.5703125" customWidth="1"/>
    <col min="1516" max="1516" width="13.7109375" customWidth="1"/>
    <col min="1517" max="1520" width="9.28515625" customWidth="1"/>
    <col min="1758" max="1758" width="34" customWidth="1"/>
    <col min="1759" max="1759" width="11.28515625" customWidth="1"/>
    <col min="1760" max="1760" width="11" customWidth="1"/>
    <col min="1768" max="1769" width="10.7109375" customWidth="1"/>
    <col min="1771" max="1771" width="11.5703125" customWidth="1"/>
    <col min="1772" max="1772" width="13.7109375" customWidth="1"/>
    <col min="1773" max="1776" width="9.28515625" customWidth="1"/>
    <col min="2014" max="2014" width="34" customWidth="1"/>
    <col min="2015" max="2015" width="11.28515625" customWidth="1"/>
    <col min="2016" max="2016" width="11" customWidth="1"/>
    <col min="2024" max="2025" width="10.7109375" customWidth="1"/>
    <col min="2027" max="2027" width="11.5703125" customWidth="1"/>
    <col min="2028" max="2028" width="13.7109375" customWidth="1"/>
    <col min="2029" max="2032" width="9.28515625" customWidth="1"/>
    <col min="2270" max="2270" width="34" customWidth="1"/>
    <col min="2271" max="2271" width="11.28515625" customWidth="1"/>
    <col min="2272" max="2272" width="11" customWidth="1"/>
    <col min="2280" max="2281" width="10.7109375" customWidth="1"/>
    <col min="2283" max="2283" width="11.5703125" customWidth="1"/>
    <col min="2284" max="2284" width="13.7109375" customWidth="1"/>
    <col min="2285" max="2288" width="9.28515625" customWidth="1"/>
    <col min="2526" max="2526" width="34" customWidth="1"/>
    <col min="2527" max="2527" width="11.28515625" customWidth="1"/>
    <col min="2528" max="2528" width="11" customWidth="1"/>
    <col min="2536" max="2537" width="10.7109375" customWidth="1"/>
    <col min="2539" max="2539" width="11.5703125" customWidth="1"/>
    <col min="2540" max="2540" width="13.7109375" customWidth="1"/>
    <col min="2541" max="2544" width="9.28515625" customWidth="1"/>
    <col min="2782" max="2782" width="34" customWidth="1"/>
    <col min="2783" max="2783" width="11.28515625" customWidth="1"/>
    <col min="2784" max="2784" width="11" customWidth="1"/>
    <col min="2792" max="2793" width="10.7109375" customWidth="1"/>
    <col min="2795" max="2795" width="11.5703125" customWidth="1"/>
    <col min="2796" max="2796" width="13.7109375" customWidth="1"/>
    <col min="2797" max="2800" width="9.28515625" customWidth="1"/>
    <col min="3038" max="3038" width="34" customWidth="1"/>
    <col min="3039" max="3039" width="11.28515625" customWidth="1"/>
    <col min="3040" max="3040" width="11" customWidth="1"/>
    <col min="3048" max="3049" width="10.7109375" customWidth="1"/>
    <col min="3051" max="3051" width="11.5703125" customWidth="1"/>
    <col min="3052" max="3052" width="13.7109375" customWidth="1"/>
    <col min="3053" max="3056" width="9.28515625" customWidth="1"/>
    <col min="3294" max="3294" width="34" customWidth="1"/>
    <col min="3295" max="3295" width="11.28515625" customWidth="1"/>
    <col min="3296" max="3296" width="11" customWidth="1"/>
    <col min="3304" max="3305" width="10.7109375" customWidth="1"/>
    <col min="3307" max="3307" width="11.5703125" customWidth="1"/>
    <col min="3308" max="3308" width="13.7109375" customWidth="1"/>
    <col min="3309" max="3312" width="9.28515625" customWidth="1"/>
    <col min="3550" max="3550" width="34" customWidth="1"/>
    <col min="3551" max="3551" width="11.28515625" customWidth="1"/>
    <col min="3552" max="3552" width="11" customWidth="1"/>
    <col min="3560" max="3561" width="10.7109375" customWidth="1"/>
    <col min="3563" max="3563" width="11.5703125" customWidth="1"/>
    <col min="3564" max="3564" width="13.7109375" customWidth="1"/>
    <col min="3565" max="3568" width="9.28515625" customWidth="1"/>
    <col min="3806" max="3806" width="34" customWidth="1"/>
    <col min="3807" max="3807" width="11.28515625" customWidth="1"/>
    <col min="3808" max="3808" width="11" customWidth="1"/>
    <col min="3816" max="3817" width="10.7109375" customWidth="1"/>
    <col min="3819" max="3819" width="11.5703125" customWidth="1"/>
    <col min="3820" max="3820" width="13.7109375" customWidth="1"/>
    <col min="3821" max="3824" width="9.28515625" customWidth="1"/>
    <col min="4062" max="4062" width="34" customWidth="1"/>
    <col min="4063" max="4063" width="11.28515625" customWidth="1"/>
    <col min="4064" max="4064" width="11" customWidth="1"/>
    <col min="4072" max="4073" width="10.7109375" customWidth="1"/>
    <col min="4075" max="4075" width="11.5703125" customWidth="1"/>
    <col min="4076" max="4076" width="13.7109375" customWidth="1"/>
    <col min="4077" max="4080" width="9.28515625" customWidth="1"/>
    <col min="4318" max="4318" width="34" customWidth="1"/>
    <col min="4319" max="4319" width="11.28515625" customWidth="1"/>
    <col min="4320" max="4320" width="11" customWidth="1"/>
    <col min="4328" max="4329" width="10.7109375" customWidth="1"/>
    <col min="4331" max="4331" width="11.5703125" customWidth="1"/>
    <col min="4332" max="4332" width="13.7109375" customWidth="1"/>
    <col min="4333" max="4336" width="9.28515625" customWidth="1"/>
    <col min="4574" max="4574" width="34" customWidth="1"/>
    <col min="4575" max="4575" width="11.28515625" customWidth="1"/>
    <col min="4576" max="4576" width="11" customWidth="1"/>
    <col min="4584" max="4585" width="10.7109375" customWidth="1"/>
    <col min="4587" max="4587" width="11.5703125" customWidth="1"/>
    <col min="4588" max="4588" width="13.7109375" customWidth="1"/>
    <col min="4589" max="4592" width="9.28515625" customWidth="1"/>
    <col min="4830" max="4830" width="34" customWidth="1"/>
    <col min="4831" max="4831" width="11.28515625" customWidth="1"/>
    <col min="4832" max="4832" width="11" customWidth="1"/>
    <col min="4840" max="4841" width="10.7109375" customWidth="1"/>
    <col min="4843" max="4843" width="11.5703125" customWidth="1"/>
    <col min="4844" max="4844" width="13.7109375" customWidth="1"/>
    <col min="4845" max="4848" width="9.28515625" customWidth="1"/>
    <col min="5086" max="5086" width="34" customWidth="1"/>
    <col min="5087" max="5087" width="11.28515625" customWidth="1"/>
    <col min="5088" max="5088" width="11" customWidth="1"/>
    <col min="5096" max="5097" width="10.7109375" customWidth="1"/>
    <col min="5099" max="5099" width="11.5703125" customWidth="1"/>
    <col min="5100" max="5100" width="13.7109375" customWidth="1"/>
    <col min="5101" max="5104" width="9.28515625" customWidth="1"/>
    <col min="5342" max="5342" width="34" customWidth="1"/>
    <col min="5343" max="5343" width="11.28515625" customWidth="1"/>
    <col min="5344" max="5344" width="11" customWidth="1"/>
    <col min="5352" max="5353" width="10.7109375" customWidth="1"/>
    <col min="5355" max="5355" width="11.5703125" customWidth="1"/>
    <col min="5356" max="5356" width="13.7109375" customWidth="1"/>
    <col min="5357" max="5360" width="9.28515625" customWidth="1"/>
    <col min="5598" max="5598" width="34" customWidth="1"/>
    <col min="5599" max="5599" width="11.28515625" customWidth="1"/>
    <col min="5600" max="5600" width="11" customWidth="1"/>
    <col min="5608" max="5609" width="10.7109375" customWidth="1"/>
    <col min="5611" max="5611" width="11.5703125" customWidth="1"/>
    <col min="5612" max="5612" width="13.7109375" customWidth="1"/>
    <col min="5613" max="5616" width="9.28515625" customWidth="1"/>
    <col min="5854" max="5854" width="34" customWidth="1"/>
    <col min="5855" max="5855" width="11.28515625" customWidth="1"/>
    <col min="5856" max="5856" width="11" customWidth="1"/>
    <col min="5864" max="5865" width="10.7109375" customWidth="1"/>
    <col min="5867" max="5867" width="11.5703125" customWidth="1"/>
    <col min="5868" max="5868" width="13.7109375" customWidth="1"/>
    <col min="5869" max="5872" width="9.28515625" customWidth="1"/>
    <col min="6110" max="6110" width="34" customWidth="1"/>
    <col min="6111" max="6111" width="11.28515625" customWidth="1"/>
    <col min="6112" max="6112" width="11" customWidth="1"/>
    <col min="6120" max="6121" width="10.7109375" customWidth="1"/>
    <col min="6123" max="6123" width="11.5703125" customWidth="1"/>
    <col min="6124" max="6124" width="13.7109375" customWidth="1"/>
    <col min="6125" max="6128" width="9.28515625" customWidth="1"/>
    <col min="6366" max="6366" width="34" customWidth="1"/>
    <col min="6367" max="6367" width="11.28515625" customWidth="1"/>
    <col min="6368" max="6368" width="11" customWidth="1"/>
    <col min="6376" max="6377" width="10.7109375" customWidth="1"/>
    <col min="6379" max="6379" width="11.5703125" customWidth="1"/>
    <col min="6380" max="6380" width="13.7109375" customWidth="1"/>
    <col min="6381" max="6384" width="9.28515625" customWidth="1"/>
    <col min="6622" max="6622" width="34" customWidth="1"/>
    <col min="6623" max="6623" width="11.28515625" customWidth="1"/>
    <col min="6624" max="6624" width="11" customWidth="1"/>
    <col min="6632" max="6633" width="10.7109375" customWidth="1"/>
    <col min="6635" max="6635" width="11.5703125" customWidth="1"/>
    <col min="6636" max="6636" width="13.7109375" customWidth="1"/>
    <col min="6637" max="6640" width="9.28515625" customWidth="1"/>
    <col min="6878" max="6878" width="34" customWidth="1"/>
    <col min="6879" max="6879" width="11.28515625" customWidth="1"/>
    <col min="6880" max="6880" width="11" customWidth="1"/>
    <col min="6888" max="6889" width="10.7109375" customWidth="1"/>
    <col min="6891" max="6891" width="11.5703125" customWidth="1"/>
    <col min="6892" max="6892" width="13.7109375" customWidth="1"/>
    <col min="6893" max="6896" width="9.28515625" customWidth="1"/>
    <col min="7134" max="7134" width="34" customWidth="1"/>
    <col min="7135" max="7135" width="11.28515625" customWidth="1"/>
    <col min="7136" max="7136" width="11" customWidth="1"/>
    <col min="7144" max="7145" width="10.7109375" customWidth="1"/>
    <col min="7147" max="7147" width="11.5703125" customWidth="1"/>
    <col min="7148" max="7148" width="13.7109375" customWidth="1"/>
    <col min="7149" max="7152" width="9.28515625" customWidth="1"/>
    <col min="7390" max="7390" width="34" customWidth="1"/>
    <col min="7391" max="7391" width="11.28515625" customWidth="1"/>
    <col min="7392" max="7392" width="11" customWidth="1"/>
    <col min="7400" max="7401" width="10.7109375" customWidth="1"/>
    <col min="7403" max="7403" width="11.5703125" customWidth="1"/>
    <col min="7404" max="7404" width="13.7109375" customWidth="1"/>
    <col min="7405" max="7408" width="9.28515625" customWidth="1"/>
    <col min="7646" max="7646" width="34" customWidth="1"/>
    <col min="7647" max="7647" width="11.28515625" customWidth="1"/>
    <col min="7648" max="7648" width="11" customWidth="1"/>
    <col min="7656" max="7657" width="10.7109375" customWidth="1"/>
    <col min="7659" max="7659" width="11.5703125" customWidth="1"/>
    <col min="7660" max="7660" width="13.7109375" customWidth="1"/>
    <col min="7661" max="7664" width="9.28515625" customWidth="1"/>
    <col min="7902" max="7902" width="34" customWidth="1"/>
    <col min="7903" max="7903" width="11.28515625" customWidth="1"/>
    <col min="7904" max="7904" width="11" customWidth="1"/>
    <col min="7912" max="7913" width="10.7109375" customWidth="1"/>
    <col min="7915" max="7915" width="11.5703125" customWidth="1"/>
    <col min="7916" max="7916" width="13.7109375" customWidth="1"/>
    <col min="7917" max="7920" width="9.28515625" customWidth="1"/>
    <col min="8158" max="8158" width="34" customWidth="1"/>
    <col min="8159" max="8159" width="11.28515625" customWidth="1"/>
    <col min="8160" max="8160" width="11" customWidth="1"/>
    <col min="8168" max="8169" width="10.7109375" customWidth="1"/>
    <col min="8171" max="8171" width="11.5703125" customWidth="1"/>
    <col min="8172" max="8172" width="13.7109375" customWidth="1"/>
    <col min="8173" max="8176" width="9.28515625" customWidth="1"/>
    <col min="8414" max="8414" width="34" customWidth="1"/>
    <col min="8415" max="8415" width="11.28515625" customWidth="1"/>
    <col min="8416" max="8416" width="11" customWidth="1"/>
    <col min="8424" max="8425" width="10.7109375" customWidth="1"/>
    <col min="8427" max="8427" width="11.5703125" customWidth="1"/>
    <col min="8428" max="8428" width="13.7109375" customWidth="1"/>
    <col min="8429" max="8432" width="9.28515625" customWidth="1"/>
    <col min="8670" max="8670" width="34" customWidth="1"/>
    <col min="8671" max="8671" width="11.28515625" customWidth="1"/>
    <col min="8672" max="8672" width="11" customWidth="1"/>
    <col min="8680" max="8681" width="10.7109375" customWidth="1"/>
    <col min="8683" max="8683" width="11.5703125" customWidth="1"/>
    <col min="8684" max="8684" width="13.7109375" customWidth="1"/>
    <col min="8685" max="8688" width="9.28515625" customWidth="1"/>
    <col min="8926" max="8926" width="34" customWidth="1"/>
    <col min="8927" max="8927" width="11.28515625" customWidth="1"/>
    <col min="8928" max="8928" width="11" customWidth="1"/>
    <col min="8936" max="8937" width="10.7109375" customWidth="1"/>
    <col min="8939" max="8939" width="11.5703125" customWidth="1"/>
    <col min="8940" max="8940" width="13.7109375" customWidth="1"/>
    <col min="8941" max="8944" width="9.28515625" customWidth="1"/>
    <col min="9182" max="9182" width="34" customWidth="1"/>
    <col min="9183" max="9183" width="11.28515625" customWidth="1"/>
    <col min="9184" max="9184" width="11" customWidth="1"/>
    <col min="9192" max="9193" width="10.7109375" customWidth="1"/>
    <col min="9195" max="9195" width="11.5703125" customWidth="1"/>
    <col min="9196" max="9196" width="13.7109375" customWidth="1"/>
    <col min="9197" max="9200" width="9.28515625" customWidth="1"/>
    <col min="9438" max="9438" width="34" customWidth="1"/>
    <col min="9439" max="9439" width="11.28515625" customWidth="1"/>
    <col min="9440" max="9440" width="11" customWidth="1"/>
    <col min="9448" max="9449" width="10.7109375" customWidth="1"/>
    <col min="9451" max="9451" width="11.5703125" customWidth="1"/>
    <col min="9452" max="9452" width="13.7109375" customWidth="1"/>
    <col min="9453" max="9456" width="9.28515625" customWidth="1"/>
    <col min="9694" max="9694" width="34" customWidth="1"/>
    <col min="9695" max="9695" width="11.28515625" customWidth="1"/>
    <col min="9696" max="9696" width="11" customWidth="1"/>
    <col min="9704" max="9705" width="10.7109375" customWidth="1"/>
    <col min="9707" max="9707" width="11.5703125" customWidth="1"/>
    <col min="9708" max="9708" width="13.7109375" customWidth="1"/>
    <col min="9709" max="9712" width="9.28515625" customWidth="1"/>
    <col min="9950" max="9950" width="34" customWidth="1"/>
    <col min="9951" max="9951" width="11.28515625" customWidth="1"/>
    <col min="9952" max="9952" width="11" customWidth="1"/>
    <col min="9960" max="9961" width="10.7109375" customWidth="1"/>
    <col min="9963" max="9963" width="11.5703125" customWidth="1"/>
    <col min="9964" max="9964" width="13.7109375" customWidth="1"/>
    <col min="9965" max="9968" width="9.28515625" customWidth="1"/>
    <col min="10206" max="10206" width="34" customWidth="1"/>
    <col min="10207" max="10207" width="11.28515625" customWidth="1"/>
    <col min="10208" max="10208" width="11" customWidth="1"/>
    <col min="10216" max="10217" width="10.7109375" customWidth="1"/>
    <col min="10219" max="10219" width="11.5703125" customWidth="1"/>
    <col min="10220" max="10220" width="13.7109375" customWidth="1"/>
    <col min="10221" max="10224" width="9.28515625" customWidth="1"/>
    <col min="10462" max="10462" width="34" customWidth="1"/>
    <col min="10463" max="10463" width="11.28515625" customWidth="1"/>
    <col min="10464" max="10464" width="11" customWidth="1"/>
    <col min="10472" max="10473" width="10.7109375" customWidth="1"/>
    <col min="10475" max="10475" width="11.5703125" customWidth="1"/>
    <col min="10476" max="10476" width="13.7109375" customWidth="1"/>
    <col min="10477" max="10480" width="9.28515625" customWidth="1"/>
    <col min="10718" max="10718" width="34" customWidth="1"/>
    <col min="10719" max="10719" width="11.28515625" customWidth="1"/>
    <col min="10720" max="10720" width="11" customWidth="1"/>
    <col min="10728" max="10729" width="10.7109375" customWidth="1"/>
    <col min="10731" max="10731" width="11.5703125" customWidth="1"/>
    <col min="10732" max="10732" width="13.7109375" customWidth="1"/>
    <col min="10733" max="10736" width="9.28515625" customWidth="1"/>
    <col min="10974" max="10974" width="34" customWidth="1"/>
    <col min="10975" max="10975" width="11.28515625" customWidth="1"/>
    <col min="10976" max="10976" width="11" customWidth="1"/>
    <col min="10984" max="10985" width="10.7109375" customWidth="1"/>
    <col min="10987" max="10987" width="11.5703125" customWidth="1"/>
    <col min="10988" max="10988" width="13.7109375" customWidth="1"/>
    <col min="10989" max="10992" width="9.28515625" customWidth="1"/>
    <col min="11230" max="11230" width="34" customWidth="1"/>
    <col min="11231" max="11231" width="11.28515625" customWidth="1"/>
    <col min="11232" max="11232" width="11" customWidth="1"/>
    <col min="11240" max="11241" width="10.7109375" customWidth="1"/>
    <col min="11243" max="11243" width="11.5703125" customWidth="1"/>
    <col min="11244" max="11244" width="13.7109375" customWidth="1"/>
    <col min="11245" max="11248" width="9.28515625" customWidth="1"/>
    <col min="11486" max="11486" width="34" customWidth="1"/>
    <col min="11487" max="11487" width="11.28515625" customWidth="1"/>
    <col min="11488" max="11488" width="11" customWidth="1"/>
    <col min="11496" max="11497" width="10.7109375" customWidth="1"/>
    <col min="11499" max="11499" width="11.5703125" customWidth="1"/>
    <col min="11500" max="11500" width="13.7109375" customWidth="1"/>
    <col min="11501" max="11504" width="9.28515625" customWidth="1"/>
    <col min="11742" max="11742" width="34" customWidth="1"/>
    <col min="11743" max="11743" width="11.28515625" customWidth="1"/>
    <col min="11744" max="11744" width="11" customWidth="1"/>
    <col min="11752" max="11753" width="10.7109375" customWidth="1"/>
    <col min="11755" max="11755" width="11.5703125" customWidth="1"/>
    <col min="11756" max="11756" width="13.7109375" customWidth="1"/>
    <col min="11757" max="11760" width="9.28515625" customWidth="1"/>
    <col min="11998" max="11998" width="34" customWidth="1"/>
    <col min="11999" max="11999" width="11.28515625" customWidth="1"/>
    <col min="12000" max="12000" width="11" customWidth="1"/>
    <col min="12008" max="12009" width="10.7109375" customWidth="1"/>
    <col min="12011" max="12011" width="11.5703125" customWidth="1"/>
    <col min="12012" max="12012" width="13.7109375" customWidth="1"/>
    <col min="12013" max="12016" width="9.28515625" customWidth="1"/>
    <col min="12254" max="12254" width="34" customWidth="1"/>
    <col min="12255" max="12255" width="11.28515625" customWidth="1"/>
    <col min="12256" max="12256" width="11" customWidth="1"/>
    <col min="12264" max="12265" width="10.7109375" customWidth="1"/>
    <col min="12267" max="12267" width="11.5703125" customWidth="1"/>
    <col min="12268" max="12268" width="13.7109375" customWidth="1"/>
    <col min="12269" max="12272" width="9.28515625" customWidth="1"/>
    <col min="12510" max="12510" width="34" customWidth="1"/>
    <col min="12511" max="12511" width="11.28515625" customWidth="1"/>
    <col min="12512" max="12512" width="11" customWidth="1"/>
    <col min="12520" max="12521" width="10.7109375" customWidth="1"/>
    <col min="12523" max="12523" width="11.5703125" customWidth="1"/>
    <col min="12524" max="12524" width="13.7109375" customWidth="1"/>
    <col min="12525" max="12528" width="9.28515625" customWidth="1"/>
    <col min="12766" max="12766" width="34" customWidth="1"/>
    <col min="12767" max="12767" width="11.28515625" customWidth="1"/>
    <col min="12768" max="12768" width="11" customWidth="1"/>
    <col min="12776" max="12777" width="10.7109375" customWidth="1"/>
    <col min="12779" max="12779" width="11.5703125" customWidth="1"/>
    <col min="12780" max="12780" width="13.7109375" customWidth="1"/>
    <col min="12781" max="12784" width="9.28515625" customWidth="1"/>
    <col min="13022" max="13022" width="34" customWidth="1"/>
    <col min="13023" max="13023" width="11.28515625" customWidth="1"/>
    <col min="13024" max="13024" width="11" customWidth="1"/>
    <col min="13032" max="13033" width="10.7109375" customWidth="1"/>
    <col min="13035" max="13035" width="11.5703125" customWidth="1"/>
    <col min="13036" max="13036" width="13.7109375" customWidth="1"/>
    <col min="13037" max="13040" width="9.28515625" customWidth="1"/>
    <col min="13278" max="13278" width="34" customWidth="1"/>
    <col min="13279" max="13279" width="11.28515625" customWidth="1"/>
    <col min="13280" max="13280" width="11" customWidth="1"/>
    <col min="13288" max="13289" width="10.7109375" customWidth="1"/>
    <col min="13291" max="13291" width="11.5703125" customWidth="1"/>
    <col min="13292" max="13292" width="13.7109375" customWidth="1"/>
    <col min="13293" max="13296" width="9.28515625" customWidth="1"/>
    <col min="13534" max="13534" width="34" customWidth="1"/>
    <col min="13535" max="13535" width="11.28515625" customWidth="1"/>
    <col min="13536" max="13536" width="11" customWidth="1"/>
    <col min="13544" max="13545" width="10.7109375" customWidth="1"/>
    <col min="13547" max="13547" width="11.5703125" customWidth="1"/>
    <col min="13548" max="13548" width="13.7109375" customWidth="1"/>
    <col min="13549" max="13552" width="9.28515625" customWidth="1"/>
    <col min="13790" max="13790" width="34" customWidth="1"/>
    <col min="13791" max="13791" width="11.28515625" customWidth="1"/>
    <col min="13792" max="13792" width="11" customWidth="1"/>
    <col min="13800" max="13801" width="10.7109375" customWidth="1"/>
    <col min="13803" max="13803" width="11.5703125" customWidth="1"/>
    <col min="13804" max="13804" width="13.7109375" customWidth="1"/>
    <col min="13805" max="13808" width="9.28515625" customWidth="1"/>
    <col min="14046" max="14046" width="34" customWidth="1"/>
    <col min="14047" max="14047" width="11.28515625" customWidth="1"/>
    <col min="14048" max="14048" width="11" customWidth="1"/>
    <col min="14056" max="14057" width="10.7109375" customWidth="1"/>
    <col min="14059" max="14059" width="11.5703125" customWidth="1"/>
    <col min="14060" max="14060" width="13.7109375" customWidth="1"/>
    <col min="14061" max="14064" width="9.28515625" customWidth="1"/>
    <col min="14302" max="14302" width="34" customWidth="1"/>
    <col min="14303" max="14303" width="11.28515625" customWidth="1"/>
    <col min="14304" max="14304" width="11" customWidth="1"/>
    <col min="14312" max="14313" width="10.7109375" customWidth="1"/>
    <col min="14315" max="14315" width="11.5703125" customWidth="1"/>
    <col min="14316" max="14316" width="13.7109375" customWidth="1"/>
    <col min="14317" max="14320" width="9.28515625" customWidth="1"/>
    <col min="14558" max="14558" width="34" customWidth="1"/>
    <col min="14559" max="14559" width="11.28515625" customWidth="1"/>
    <col min="14560" max="14560" width="11" customWidth="1"/>
    <col min="14568" max="14569" width="10.7109375" customWidth="1"/>
    <col min="14571" max="14571" width="11.5703125" customWidth="1"/>
    <col min="14572" max="14572" width="13.7109375" customWidth="1"/>
    <col min="14573" max="14576" width="9.28515625" customWidth="1"/>
    <col min="14814" max="14814" width="34" customWidth="1"/>
    <col min="14815" max="14815" width="11.28515625" customWidth="1"/>
    <col min="14816" max="14816" width="11" customWidth="1"/>
    <col min="14824" max="14825" width="10.7109375" customWidth="1"/>
    <col min="14827" max="14827" width="11.5703125" customWidth="1"/>
    <col min="14828" max="14828" width="13.7109375" customWidth="1"/>
    <col min="14829" max="14832" width="9.28515625" customWidth="1"/>
    <col min="15070" max="15070" width="34" customWidth="1"/>
    <col min="15071" max="15071" width="11.28515625" customWidth="1"/>
    <col min="15072" max="15072" width="11" customWidth="1"/>
    <col min="15080" max="15081" width="10.7109375" customWidth="1"/>
    <col min="15083" max="15083" width="11.5703125" customWidth="1"/>
    <col min="15084" max="15084" width="13.7109375" customWidth="1"/>
    <col min="15085" max="15088" width="9.28515625" customWidth="1"/>
    <col min="15326" max="15326" width="34" customWidth="1"/>
    <col min="15327" max="15327" width="11.28515625" customWidth="1"/>
    <col min="15328" max="15328" width="11" customWidth="1"/>
    <col min="15336" max="15337" width="10.7109375" customWidth="1"/>
    <col min="15339" max="15339" width="11.5703125" customWidth="1"/>
    <col min="15340" max="15340" width="13.7109375" customWidth="1"/>
    <col min="15341" max="15344" width="9.28515625" customWidth="1"/>
    <col min="15582" max="15582" width="34" customWidth="1"/>
    <col min="15583" max="15583" width="11.28515625" customWidth="1"/>
    <col min="15584" max="15584" width="11" customWidth="1"/>
    <col min="15592" max="15593" width="10.7109375" customWidth="1"/>
    <col min="15595" max="15595" width="11.5703125" customWidth="1"/>
    <col min="15596" max="15596" width="13.7109375" customWidth="1"/>
    <col min="15597" max="15600" width="9.28515625" customWidth="1"/>
    <col min="15838" max="15838" width="34" customWidth="1"/>
    <col min="15839" max="15839" width="11.28515625" customWidth="1"/>
    <col min="15840" max="15840" width="11" customWidth="1"/>
    <col min="15848" max="15849" width="10.7109375" customWidth="1"/>
    <col min="15851" max="15851" width="11.5703125" customWidth="1"/>
    <col min="15852" max="15852" width="13.7109375" customWidth="1"/>
    <col min="15853" max="15856" width="9.28515625" customWidth="1"/>
    <col min="16094" max="16094" width="34" customWidth="1"/>
    <col min="16095" max="16095" width="11.28515625" customWidth="1"/>
    <col min="16096" max="16096" width="11" customWidth="1"/>
    <col min="16104" max="16105" width="10.7109375" customWidth="1"/>
    <col min="16107" max="16107" width="11.5703125" customWidth="1"/>
    <col min="16108" max="16108" width="13.7109375" customWidth="1"/>
    <col min="16109" max="16112" width="9.28515625" customWidth="1"/>
  </cols>
  <sheetData>
    <row r="1" spans="1:8" ht="44.45" customHeight="1" x14ac:dyDescent="0.3">
      <c r="B1" s="530" t="s">
        <v>119</v>
      </c>
      <c r="C1" s="530"/>
      <c r="D1" s="530"/>
      <c r="E1" s="530"/>
      <c r="F1" s="530"/>
      <c r="G1" s="530"/>
      <c r="H1" s="530"/>
    </row>
    <row r="2" spans="1:8" ht="32.25" customHeight="1" thickBot="1" x14ac:dyDescent="0.3">
      <c r="A2" s="3" t="s">
        <v>83</v>
      </c>
      <c r="B2" s="2" t="s">
        <v>86</v>
      </c>
    </row>
    <row r="3" spans="1:8" ht="15.6" customHeight="1" x14ac:dyDescent="0.25">
      <c r="A3" s="534" t="s">
        <v>1</v>
      </c>
      <c r="B3" s="531" t="s">
        <v>2</v>
      </c>
      <c r="C3" s="436" t="s">
        <v>120</v>
      </c>
      <c r="D3" s="537" t="s">
        <v>91</v>
      </c>
      <c r="E3" s="537"/>
      <c r="F3" s="537"/>
      <c r="G3" s="537"/>
      <c r="H3" s="538"/>
    </row>
    <row r="4" spans="1:8" ht="52.9" customHeight="1" x14ac:dyDescent="0.25">
      <c r="A4" s="535"/>
      <c r="B4" s="532"/>
      <c r="C4" s="427"/>
      <c r="D4" s="427" t="s">
        <v>92</v>
      </c>
      <c r="E4" s="427" t="s">
        <v>115</v>
      </c>
      <c r="F4" s="427"/>
      <c r="G4" s="427"/>
      <c r="H4" s="431" t="s">
        <v>93</v>
      </c>
    </row>
    <row r="5" spans="1:8" ht="55.9" customHeight="1" thickBot="1" x14ac:dyDescent="0.3">
      <c r="A5" s="536"/>
      <c r="B5" s="533"/>
      <c r="C5" s="428"/>
      <c r="D5" s="428"/>
      <c r="E5" s="102" t="s">
        <v>109</v>
      </c>
      <c r="F5" s="102" t="s">
        <v>110</v>
      </c>
      <c r="G5" s="102" t="s">
        <v>111</v>
      </c>
      <c r="H5" s="432"/>
    </row>
    <row r="6" spans="1:8" ht="31.15" customHeight="1" x14ac:dyDescent="0.25">
      <c r="A6" s="540" t="s">
        <v>3</v>
      </c>
      <c r="B6" s="56" t="s">
        <v>4</v>
      </c>
      <c r="C6" s="106"/>
      <c r="D6" s="100"/>
      <c r="E6" s="105">
        <f>F6+G6</f>
        <v>0</v>
      </c>
      <c r="F6" s="97"/>
      <c r="G6" s="97"/>
      <c r="H6" s="55"/>
    </row>
    <row r="7" spans="1:8" ht="34.15" customHeight="1" x14ac:dyDescent="0.25">
      <c r="A7" s="540"/>
      <c r="B7" s="63" t="s">
        <v>5</v>
      </c>
      <c r="C7" s="4"/>
      <c r="D7" s="4"/>
      <c r="E7" s="4">
        <f t="shared" ref="E7:E51" si="0">F7+G7</f>
        <v>0</v>
      </c>
      <c r="F7" s="4"/>
      <c r="G7" s="4"/>
      <c r="H7" s="4"/>
    </row>
    <row r="8" spans="1:8" ht="34.15" customHeight="1" x14ac:dyDescent="0.25">
      <c r="A8" s="540"/>
      <c r="B8" s="7" t="s">
        <v>121</v>
      </c>
      <c r="C8" s="127"/>
      <c r="D8" s="127"/>
      <c r="E8" s="127">
        <f t="shared" si="0"/>
        <v>0</v>
      </c>
      <c r="F8" s="127"/>
      <c r="G8" s="127"/>
      <c r="H8" s="127"/>
    </row>
    <row r="9" spans="1:8" ht="26.45" customHeight="1" x14ac:dyDescent="0.25">
      <c r="A9" s="541"/>
      <c r="B9" s="63" t="s">
        <v>6</v>
      </c>
      <c r="C9" s="4">
        <v>477</v>
      </c>
      <c r="D9" s="4"/>
      <c r="E9" s="4">
        <f t="shared" si="0"/>
        <v>0</v>
      </c>
      <c r="F9" s="4"/>
      <c r="G9" s="4"/>
      <c r="H9" s="4"/>
    </row>
    <row r="10" spans="1:8" ht="32.450000000000003" customHeight="1" x14ac:dyDescent="0.25">
      <c r="A10" s="63" t="s">
        <v>7</v>
      </c>
      <c r="B10" s="63" t="s">
        <v>8</v>
      </c>
      <c r="C10" s="4"/>
      <c r="D10" s="4"/>
      <c r="E10" s="4">
        <f t="shared" si="0"/>
        <v>0</v>
      </c>
      <c r="F10" s="4"/>
      <c r="G10" s="4"/>
      <c r="H10" s="4"/>
    </row>
    <row r="11" spans="1:8" x14ac:dyDescent="0.25">
      <c r="A11" s="63" t="s">
        <v>9</v>
      </c>
      <c r="B11" s="63" t="s">
        <v>10</v>
      </c>
      <c r="C11" s="4"/>
      <c r="D11" s="4"/>
      <c r="E11" s="4">
        <f t="shared" si="0"/>
        <v>0</v>
      </c>
      <c r="F11" s="4"/>
      <c r="G11" s="4"/>
      <c r="H11" s="4"/>
    </row>
    <row r="12" spans="1:8" x14ac:dyDescent="0.25">
      <c r="A12" s="63" t="s">
        <v>11</v>
      </c>
      <c r="B12" s="63" t="s">
        <v>12</v>
      </c>
      <c r="C12" s="4"/>
      <c r="D12" s="4"/>
      <c r="E12" s="4">
        <f t="shared" si="0"/>
        <v>0</v>
      </c>
      <c r="F12" s="4"/>
      <c r="G12" s="4"/>
      <c r="H12" s="4"/>
    </row>
    <row r="13" spans="1:8" x14ac:dyDescent="0.25">
      <c r="A13" s="63" t="s">
        <v>13</v>
      </c>
      <c r="B13" s="63" t="s">
        <v>14</v>
      </c>
      <c r="C13" s="4"/>
      <c r="D13" s="4"/>
      <c r="E13" s="4">
        <f t="shared" si="0"/>
        <v>0</v>
      </c>
      <c r="F13" s="4"/>
      <c r="G13" s="4"/>
      <c r="H13" s="4"/>
    </row>
    <row r="14" spans="1:8" x14ac:dyDescent="0.25">
      <c r="A14" s="5" t="s">
        <v>15</v>
      </c>
      <c r="B14" s="5" t="s">
        <v>16</v>
      </c>
      <c r="C14" s="4"/>
      <c r="D14" s="4"/>
      <c r="E14" s="4">
        <f t="shared" si="0"/>
        <v>0</v>
      </c>
      <c r="F14" s="4"/>
      <c r="G14" s="4"/>
      <c r="H14" s="4"/>
    </row>
    <row r="15" spans="1:8" x14ac:dyDescent="0.25">
      <c r="A15" s="63" t="s">
        <v>17</v>
      </c>
      <c r="B15" s="63" t="s">
        <v>18</v>
      </c>
      <c r="C15" s="4"/>
      <c r="D15" s="4"/>
      <c r="E15" s="4">
        <f t="shared" si="0"/>
        <v>0</v>
      </c>
      <c r="F15" s="4"/>
      <c r="G15" s="4"/>
      <c r="H15" s="4"/>
    </row>
    <row r="16" spans="1:8" x14ac:dyDescent="0.25">
      <c r="A16" s="63" t="s">
        <v>19</v>
      </c>
      <c r="B16" s="63" t="s">
        <v>20</v>
      </c>
      <c r="C16" s="4"/>
      <c r="D16" s="4"/>
      <c r="E16" s="4">
        <f t="shared" si="0"/>
        <v>0</v>
      </c>
      <c r="F16" s="4"/>
      <c r="G16" s="4"/>
      <c r="H16" s="4"/>
    </row>
    <row r="17" spans="1:8" ht="24.6" customHeight="1" x14ac:dyDescent="0.25">
      <c r="A17" s="63" t="s">
        <v>21</v>
      </c>
      <c r="B17" s="63" t="s">
        <v>22</v>
      </c>
      <c r="C17" s="4"/>
      <c r="D17" s="4"/>
      <c r="E17" s="4">
        <f t="shared" si="0"/>
        <v>0</v>
      </c>
      <c r="F17" s="4"/>
      <c r="G17" s="4"/>
      <c r="H17" s="4"/>
    </row>
    <row r="18" spans="1:8" x14ac:dyDescent="0.25">
      <c r="A18" s="63" t="s">
        <v>23</v>
      </c>
      <c r="B18" s="63" t="s">
        <v>24</v>
      </c>
      <c r="C18" s="4"/>
      <c r="D18" s="4"/>
      <c r="E18" s="4">
        <f t="shared" si="0"/>
        <v>0</v>
      </c>
      <c r="F18" s="4"/>
      <c r="G18" s="4"/>
      <c r="H18" s="4"/>
    </row>
    <row r="19" spans="1:8" x14ac:dyDescent="0.25">
      <c r="A19" s="63" t="s">
        <v>25</v>
      </c>
      <c r="B19" s="63" t="s">
        <v>26</v>
      </c>
      <c r="C19" s="4"/>
      <c r="D19" s="4"/>
      <c r="E19" s="4">
        <f t="shared" si="0"/>
        <v>0</v>
      </c>
      <c r="F19" s="4"/>
      <c r="G19" s="4"/>
      <c r="H19" s="4"/>
    </row>
    <row r="20" spans="1:8" ht="16.149999999999999" customHeight="1" x14ac:dyDescent="0.25">
      <c r="A20" s="5" t="s">
        <v>27</v>
      </c>
      <c r="B20" s="5" t="s">
        <v>28</v>
      </c>
      <c r="C20" s="4">
        <v>480</v>
      </c>
      <c r="D20" s="4"/>
      <c r="E20" s="4">
        <f t="shared" si="0"/>
        <v>0</v>
      </c>
      <c r="F20" s="4"/>
      <c r="G20" s="4"/>
      <c r="H20" s="4"/>
    </row>
    <row r="21" spans="1:8" ht="16.149999999999999" customHeight="1" x14ac:dyDescent="0.25">
      <c r="A21" s="542" t="s">
        <v>29</v>
      </c>
      <c r="B21" s="63" t="s">
        <v>30</v>
      </c>
      <c r="C21" s="4"/>
      <c r="D21" s="4"/>
      <c r="E21" s="4">
        <f t="shared" si="0"/>
        <v>0</v>
      </c>
      <c r="F21" s="4"/>
      <c r="G21" s="4"/>
      <c r="H21" s="4"/>
    </row>
    <row r="22" spans="1:8" ht="43.9" customHeight="1" x14ac:dyDescent="0.25">
      <c r="A22" s="543"/>
      <c r="B22" s="6" t="s">
        <v>31</v>
      </c>
      <c r="C22" s="4"/>
      <c r="D22" s="4"/>
      <c r="E22" s="4">
        <f t="shared" si="0"/>
        <v>0</v>
      </c>
      <c r="F22" s="4"/>
      <c r="G22" s="4"/>
      <c r="H22" s="4"/>
    </row>
    <row r="23" spans="1:8" x14ac:dyDescent="0.25">
      <c r="A23" s="63" t="s">
        <v>32</v>
      </c>
      <c r="B23" s="63" t="s">
        <v>33</v>
      </c>
      <c r="C23" s="4"/>
      <c r="D23" s="4"/>
      <c r="E23" s="4">
        <f t="shared" si="0"/>
        <v>0</v>
      </c>
      <c r="F23" s="4"/>
      <c r="G23" s="4"/>
      <c r="H23" s="4"/>
    </row>
    <row r="24" spans="1:8" x14ac:dyDescent="0.25">
      <c r="A24" s="542" t="s">
        <v>34</v>
      </c>
      <c r="B24" s="63" t="s">
        <v>35</v>
      </c>
      <c r="C24" s="127">
        <f t="shared" ref="C24:D24" si="1">C25+C26+C27</f>
        <v>0</v>
      </c>
      <c r="D24" s="127">
        <f t="shared" si="1"/>
        <v>0</v>
      </c>
      <c r="E24" s="127">
        <f t="shared" si="0"/>
        <v>0</v>
      </c>
      <c r="F24" s="127">
        <f t="shared" ref="F24:H24" si="2">F25+F26+F27</f>
        <v>0</v>
      </c>
      <c r="G24" s="127">
        <f t="shared" si="2"/>
        <v>0</v>
      </c>
      <c r="H24" s="127">
        <f t="shared" si="2"/>
        <v>0</v>
      </c>
    </row>
    <row r="25" spans="1:8" x14ac:dyDescent="0.25">
      <c r="A25" s="544"/>
      <c r="B25" s="7" t="s">
        <v>36</v>
      </c>
      <c r="C25" s="4"/>
      <c r="D25" s="4"/>
      <c r="E25" s="4">
        <f t="shared" si="0"/>
        <v>0</v>
      </c>
      <c r="F25" s="4"/>
      <c r="G25" s="4"/>
      <c r="H25" s="4"/>
    </row>
    <row r="26" spans="1:8" ht="83.45" customHeight="1" x14ac:dyDescent="0.25">
      <c r="A26" s="544"/>
      <c r="B26" s="7" t="s">
        <v>37</v>
      </c>
      <c r="C26" s="4"/>
      <c r="D26" s="4"/>
      <c r="E26" s="4">
        <f t="shared" si="0"/>
        <v>0</v>
      </c>
      <c r="F26" s="4"/>
      <c r="G26" s="4"/>
      <c r="H26" s="4"/>
    </row>
    <row r="27" spans="1:8" ht="78.75" x14ac:dyDescent="0.25">
      <c r="A27" s="543"/>
      <c r="B27" s="7" t="s">
        <v>38</v>
      </c>
      <c r="C27" s="4"/>
      <c r="D27" s="4"/>
      <c r="E27" s="4">
        <f t="shared" si="0"/>
        <v>0</v>
      </c>
      <c r="F27" s="4"/>
      <c r="G27" s="4"/>
      <c r="H27" s="4"/>
    </row>
    <row r="28" spans="1:8" x14ac:dyDescent="0.25">
      <c r="A28" s="545" t="s">
        <v>39</v>
      </c>
      <c r="B28" s="63" t="s">
        <v>40</v>
      </c>
      <c r="C28" s="4"/>
      <c r="D28" s="4"/>
      <c r="E28" s="4">
        <f t="shared" si="0"/>
        <v>0</v>
      </c>
      <c r="F28" s="4"/>
      <c r="G28" s="4"/>
      <c r="H28" s="4"/>
    </row>
    <row r="29" spans="1:8" ht="47.25" x14ac:dyDescent="0.25">
      <c r="A29" s="545"/>
      <c r="B29" s="63" t="s">
        <v>41</v>
      </c>
      <c r="C29" s="4"/>
      <c r="D29" s="4"/>
      <c r="E29" s="4">
        <f t="shared" si="0"/>
        <v>0</v>
      </c>
      <c r="F29" s="4"/>
      <c r="G29" s="4"/>
      <c r="H29" s="4"/>
    </row>
    <row r="30" spans="1:8" x14ac:dyDescent="0.25">
      <c r="A30" s="545"/>
      <c r="B30" s="8" t="s">
        <v>42</v>
      </c>
      <c r="C30" s="4"/>
      <c r="D30" s="4"/>
      <c r="E30" s="4">
        <f t="shared" si="0"/>
        <v>0</v>
      </c>
      <c r="F30" s="4"/>
      <c r="G30" s="4"/>
      <c r="H30" s="4"/>
    </row>
    <row r="31" spans="1:8" x14ac:dyDescent="0.25">
      <c r="A31" s="63" t="s">
        <v>43</v>
      </c>
      <c r="B31" s="63" t="s">
        <v>44</v>
      </c>
      <c r="C31" s="4"/>
      <c r="D31" s="4"/>
      <c r="E31" s="4">
        <f t="shared" si="0"/>
        <v>0</v>
      </c>
      <c r="F31" s="4"/>
      <c r="G31" s="4"/>
      <c r="H31" s="4"/>
    </row>
    <row r="32" spans="1:8" ht="31.5" x14ac:dyDescent="0.25">
      <c r="A32" s="9" t="s">
        <v>45</v>
      </c>
      <c r="B32" s="10" t="s">
        <v>46</v>
      </c>
      <c r="C32" s="4"/>
      <c r="D32" s="4"/>
      <c r="E32" s="4">
        <f t="shared" si="0"/>
        <v>0</v>
      </c>
      <c r="F32" s="4"/>
      <c r="G32" s="4"/>
      <c r="H32" s="4"/>
    </row>
    <row r="33" spans="1:8" ht="16.149999999999999" customHeight="1" x14ac:dyDescent="0.25">
      <c r="A33" s="63" t="s">
        <v>47</v>
      </c>
      <c r="B33" s="63" t="s">
        <v>48</v>
      </c>
      <c r="C33" s="4"/>
      <c r="D33" s="4"/>
      <c r="E33" s="4">
        <f t="shared" si="0"/>
        <v>0</v>
      </c>
      <c r="F33" s="4"/>
      <c r="G33" s="4"/>
      <c r="H33" s="4"/>
    </row>
    <row r="34" spans="1:8" x14ac:dyDescent="0.25">
      <c r="A34" s="5" t="s">
        <v>49</v>
      </c>
      <c r="B34" s="5" t="s">
        <v>50</v>
      </c>
      <c r="C34" s="4"/>
      <c r="D34" s="4"/>
      <c r="E34" s="4">
        <f t="shared" si="0"/>
        <v>0</v>
      </c>
      <c r="F34" s="4"/>
      <c r="G34" s="4"/>
      <c r="H34" s="4"/>
    </row>
    <row r="35" spans="1:8" x14ac:dyDescent="0.25">
      <c r="A35" s="5" t="s">
        <v>51</v>
      </c>
      <c r="B35" s="5" t="s">
        <v>52</v>
      </c>
      <c r="C35" s="4"/>
      <c r="D35" s="4"/>
      <c r="E35" s="4">
        <f t="shared" si="0"/>
        <v>0</v>
      </c>
      <c r="F35" s="4"/>
      <c r="G35" s="4"/>
      <c r="H35" s="4"/>
    </row>
    <row r="36" spans="1:8" x14ac:dyDescent="0.25">
      <c r="A36" s="63" t="s">
        <v>53</v>
      </c>
      <c r="B36" s="63" t="s">
        <v>54</v>
      </c>
      <c r="C36" s="4"/>
      <c r="D36" s="4"/>
      <c r="E36" s="4">
        <f t="shared" si="0"/>
        <v>0</v>
      </c>
      <c r="F36" s="4"/>
      <c r="G36" s="4"/>
      <c r="H36" s="4"/>
    </row>
    <row r="37" spans="1:8" x14ac:dyDescent="0.25">
      <c r="A37" s="63" t="s">
        <v>55</v>
      </c>
      <c r="B37" s="63" t="s">
        <v>56</v>
      </c>
      <c r="C37" s="4">
        <v>306</v>
      </c>
      <c r="D37" s="4"/>
      <c r="E37" s="4">
        <f t="shared" si="0"/>
        <v>0</v>
      </c>
      <c r="F37" s="4"/>
      <c r="G37" s="4"/>
      <c r="H37" s="4"/>
    </row>
    <row r="38" spans="1:8" x14ac:dyDescent="0.25">
      <c r="A38" s="63" t="s">
        <v>57</v>
      </c>
      <c r="B38" s="63" t="s">
        <v>58</v>
      </c>
      <c r="C38" s="4"/>
      <c r="D38" s="4"/>
      <c r="E38" s="4">
        <f t="shared" si="0"/>
        <v>0</v>
      </c>
      <c r="F38" s="4"/>
      <c r="G38" s="4"/>
      <c r="H38" s="4"/>
    </row>
    <row r="39" spans="1:8" x14ac:dyDescent="0.25">
      <c r="A39" s="63" t="s">
        <v>59</v>
      </c>
      <c r="B39" s="63" t="s">
        <v>60</v>
      </c>
      <c r="C39" s="4"/>
      <c r="D39" s="4"/>
      <c r="E39" s="4">
        <f t="shared" si="0"/>
        <v>0</v>
      </c>
      <c r="F39" s="4"/>
      <c r="G39" s="4"/>
      <c r="H39" s="4"/>
    </row>
    <row r="40" spans="1:8" x14ac:dyDescent="0.25">
      <c r="A40" s="63" t="s">
        <v>61</v>
      </c>
      <c r="B40" s="63" t="s">
        <v>62</v>
      </c>
      <c r="C40" s="4"/>
      <c r="D40" s="4"/>
      <c r="E40" s="4">
        <f t="shared" si="0"/>
        <v>0</v>
      </c>
      <c r="F40" s="4"/>
      <c r="G40" s="4"/>
      <c r="H40" s="4"/>
    </row>
    <row r="41" spans="1:8" x14ac:dyDescent="0.25">
      <c r="A41" s="539" t="s">
        <v>63</v>
      </c>
      <c r="B41" s="63" t="s">
        <v>64</v>
      </c>
      <c r="C41" s="4"/>
      <c r="D41" s="4"/>
      <c r="E41" s="4">
        <f t="shared" si="0"/>
        <v>0</v>
      </c>
      <c r="F41" s="4"/>
      <c r="G41" s="4"/>
      <c r="H41" s="4"/>
    </row>
    <row r="42" spans="1:8" x14ac:dyDescent="0.25">
      <c r="A42" s="539"/>
      <c r="B42" s="63" t="s">
        <v>65</v>
      </c>
      <c r="C42" s="4"/>
      <c r="D42" s="4"/>
      <c r="E42" s="4">
        <f t="shared" si="0"/>
        <v>0</v>
      </c>
      <c r="F42" s="4"/>
      <c r="G42" s="4"/>
      <c r="H42" s="4"/>
    </row>
    <row r="43" spans="1:8" x14ac:dyDescent="0.25">
      <c r="A43" s="63" t="s">
        <v>66</v>
      </c>
      <c r="B43" s="63" t="s">
        <v>67</v>
      </c>
      <c r="C43" s="4">
        <v>644</v>
      </c>
      <c r="D43" s="4"/>
      <c r="E43" s="4">
        <f t="shared" si="0"/>
        <v>0</v>
      </c>
      <c r="F43" s="11"/>
      <c r="G43" s="4"/>
      <c r="H43" s="4"/>
    </row>
    <row r="44" spans="1:8" x14ac:dyDescent="0.25">
      <c r="A44" s="63" t="s">
        <v>68</v>
      </c>
      <c r="B44" s="63" t="s">
        <v>69</v>
      </c>
      <c r="C44" s="4"/>
      <c r="D44" s="4"/>
      <c r="E44" s="4">
        <f t="shared" si="0"/>
        <v>0</v>
      </c>
      <c r="F44" s="4"/>
      <c r="G44" s="4"/>
      <c r="H44" s="4"/>
    </row>
    <row r="45" spans="1:8" ht="15" customHeight="1" x14ac:dyDescent="0.25">
      <c r="A45" s="539" t="s">
        <v>70</v>
      </c>
      <c r="B45" s="63" t="s">
        <v>71</v>
      </c>
      <c r="C45" s="4"/>
      <c r="D45" s="4"/>
      <c r="E45" s="4">
        <f t="shared" si="0"/>
        <v>0</v>
      </c>
      <c r="F45" s="4"/>
      <c r="G45" s="4"/>
      <c r="H45" s="4"/>
    </row>
    <row r="46" spans="1:8" ht="18" customHeight="1" x14ac:dyDescent="0.25">
      <c r="A46" s="539"/>
      <c r="B46" s="63" t="s">
        <v>72</v>
      </c>
      <c r="C46" s="4"/>
      <c r="D46" s="4"/>
      <c r="E46" s="4">
        <f t="shared" si="0"/>
        <v>0</v>
      </c>
      <c r="F46" s="4"/>
      <c r="G46" s="4"/>
      <c r="H46" s="4"/>
    </row>
    <row r="47" spans="1:8" x14ac:dyDescent="0.25">
      <c r="A47" s="63" t="s">
        <v>73</v>
      </c>
      <c r="B47" s="63" t="s">
        <v>74</v>
      </c>
      <c r="C47" s="4"/>
      <c r="D47" s="4"/>
      <c r="E47" s="4">
        <f t="shared" si="0"/>
        <v>0</v>
      </c>
      <c r="F47" s="4"/>
      <c r="G47" s="4"/>
      <c r="H47" s="4"/>
    </row>
    <row r="48" spans="1:8" x14ac:dyDescent="0.25">
      <c r="A48" s="12" t="s">
        <v>75</v>
      </c>
      <c r="B48" s="5" t="s">
        <v>76</v>
      </c>
      <c r="C48" s="4">
        <v>443</v>
      </c>
      <c r="D48" s="4"/>
      <c r="E48" s="4">
        <f t="shared" si="0"/>
        <v>0</v>
      </c>
      <c r="F48" s="4"/>
      <c r="G48" s="4"/>
      <c r="H48" s="4"/>
    </row>
    <row r="49" spans="1:8" ht="19.899999999999999" customHeight="1" x14ac:dyDescent="0.25">
      <c r="A49" s="63" t="s">
        <v>77</v>
      </c>
      <c r="B49" s="63" t="s">
        <v>78</v>
      </c>
      <c r="C49" s="4"/>
      <c r="D49" s="4"/>
      <c r="E49" s="4">
        <f t="shared" si="0"/>
        <v>0</v>
      </c>
      <c r="F49" s="4"/>
      <c r="G49" s="4"/>
      <c r="H49" s="4"/>
    </row>
    <row r="50" spans="1:8" ht="19.899999999999999" customHeight="1" x14ac:dyDescent="0.25">
      <c r="A50" s="63" t="s">
        <v>79</v>
      </c>
      <c r="B50" s="63" t="s">
        <v>80</v>
      </c>
      <c r="C50" s="4"/>
      <c r="D50" s="4"/>
      <c r="E50" s="4">
        <f t="shared" si="0"/>
        <v>0</v>
      </c>
      <c r="F50" s="4"/>
      <c r="G50" s="4"/>
      <c r="H50" s="4"/>
    </row>
    <row r="51" spans="1:8" x14ac:dyDescent="0.25">
      <c r="A51" s="63" t="s">
        <v>81</v>
      </c>
      <c r="B51" s="63" t="s">
        <v>82</v>
      </c>
      <c r="C51" s="4"/>
      <c r="D51" s="4"/>
      <c r="E51" s="4">
        <f t="shared" si="0"/>
        <v>0</v>
      </c>
      <c r="F51" s="4"/>
      <c r="G51" s="4"/>
      <c r="H51" s="4"/>
    </row>
    <row r="52" spans="1:8" ht="31.5" x14ac:dyDescent="0.25">
      <c r="A52" s="62" t="s">
        <v>0</v>
      </c>
      <c r="B52" s="13"/>
      <c r="C52" s="15">
        <f>C6+C7+SUM(C9:C24)+SUM(C28:C51)</f>
        <v>2350</v>
      </c>
      <c r="D52" s="15">
        <f>SUM(D6:D24)+SUM(D28:D51)</f>
        <v>0</v>
      </c>
      <c r="E52" s="14">
        <f t="shared" ref="E52" si="3">F52+G52</f>
        <v>0</v>
      </c>
      <c r="F52" s="15">
        <f>SUM(F6:F24)+SUM(F28:F51)</f>
        <v>0</v>
      </c>
      <c r="G52" s="15">
        <f>SUM(G6:G24)+SUM(G28:G51)</f>
        <v>0</v>
      </c>
      <c r="H52" s="15">
        <f>SUM(H6:H24)+SUM(H28:H51)</f>
        <v>0</v>
      </c>
    </row>
    <row r="53" spans="1:8" x14ac:dyDescent="0.25">
      <c r="A53" s="16"/>
      <c r="B53" s="16"/>
      <c r="C53" s="16"/>
      <c r="D53" s="16"/>
      <c r="E53" s="16"/>
      <c r="F53" s="16"/>
      <c r="G53" s="16"/>
      <c r="H53" s="16"/>
    </row>
    <row r="55" spans="1:8" x14ac:dyDescent="0.25">
      <c r="B55" s="18"/>
    </row>
    <row r="56" spans="1:8" x14ac:dyDescent="0.25">
      <c r="B56" s="18"/>
    </row>
    <row r="57" spans="1:8" x14ac:dyDescent="0.25">
      <c r="B57" s="18"/>
    </row>
    <row r="58" spans="1:8" x14ac:dyDescent="0.25">
      <c r="A58" s="19"/>
      <c r="B58" s="18"/>
    </row>
    <row r="59" spans="1:8" x14ac:dyDescent="0.25">
      <c r="A59" s="19"/>
      <c r="B59" s="20"/>
    </row>
  </sheetData>
  <mergeCells count="14">
    <mergeCell ref="B1:H1"/>
    <mergeCell ref="A24:A27"/>
    <mergeCell ref="C3:C5"/>
    <mergeCell ref="D4:D5"/>
    <mergeCell ref="D3:H3"/>
    <mergeCell ref="E4:G4"/>
    <mergeCell ref="H4:H5"/>
    <mergeCell ref="A28:A30"/>
    <mergeCell ref="A41:A42"/>
    <mergeCell ref="A45:A46"/>
    <mergeCell ref="B3:B5"/>
    <mergeCell ref="A3:A5"/>
    <mergeCell ref="A6:A9"/>
    <mergeCell ref="A21:A22"/>
  </mergeCells>
  <pageMargins left="0.7" right="0.7" top="0.75" bottom="0.75" header="0.3" footer="0.3"/>
  <pageSetup paperSize="9" scale="5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9"/>
  <sheetViews>
    <sheetView view="pageBreakPreview" topLeftCell="A28" zoomScale="60" zoomScaleNormal="60" workbookViewId="0">
      <selection activeCell="B3" sqref="B3:B5"/>
    </sheetView>
  </sheetViews>
  <sheetFormatPr defaultColWidth="9.28515625" defaultRowHeight="15.75" x14ac:dyDescent="0.25"/>
  <cols>
    <col min="1" max="1" width="30.7109375" style="2" customWidth="1"/>
    <col min="2" max="2" width="35.140625" style="2" customWidth="1"/>
    <col min="3" max="3" width="18.5703125" customWidth="1"/>
    <col min="4" max="4" width="28" customWidth="1"/>
    <col min="5" max="5" width="10.5703125" customWidth="1"/>
    <col min="6" max="6" width="12.28515625" customWidth="1"/>
    <col min="7" max="7" width="15.28515625" customWidth="1"/>
    <col min="8" max="8" width="18" customWidth="1"/>
    <col min="9" max="221" width="9.140625" customWidth="1"/>
    <col min="222" max="222" width="34" customWidth="1"/>
    <col min="223" max="223" width="11.28515625" customWidth="1"/>
    <col min="224" max="224" width="11" customWidth="1"/>
    <col min="225" max="231" width="9.140625" customWidth="1"/>
    <col min="232" max="233" width="10.7109375" customWidth="1"/>
    <col min="234" max="234" width="9.140625" customWidth="1"/>
    <col min="235" max="235" width="11.5703125" customWidth="1"/>
    <col min="236" max="236" width="13.7109375" customWidth="1"/>
    <col min="241" max="241" width="30.7109375" customWidth="1"/>
    <col min="242" max="242" width="35.140625" customWidth="1"/>
    <col min="243" max="477" width="9.140625" customWidth="1"/>
    <col min="478" max="478" width="34" customWidth="1"/>
    <col min="479" max="479" width="11.28515625" customWidth="1"/>
    <col min="480" max="480" width="11" customWidth="1"/>
    <col min="481" max="487" width="9.140625" customWidth="1"/>
    <col min="488" max="489" width="10.7109375" customWidth="1"/>
    <col min="490" max="490" width="9.140625" customWidth="1"/>
    <col min="491" max="491" width="11.5703125" customWidth="1"/>
    <col min="492" max="492" width="13.7109375" customWidth="1"/>
    <col min="497" max="497" width="30.7109375" customWidth="1"/>
    <col min="498" max="498" width="35.140625" customWidth="1"/>
    <col min="499" max="733" width="9.140625" customWidth="1"/>
    <col min="734" max="734" width="34" customWidth="1"/>
    <col min="735" max="735" width="11.28515625" customWidth="1"/>
    <col min="736" max="736" width="11" customWidth="1"/>
    <col min="737" max="743" width="9.140625" customWidth="1"/>
    <col min="744" max="745" width="10.7109375" customWidth="1"/>
    <col min="746" max="746" width="9.140625" customWidth="1"/>
    <col min="747" max="747" width="11.5703125" customWidth="1"/>
    <col min="748" max="748" width="13.7109375" customWidth="1"/>
    <col min="753" max="753" width="30.7109375" customWidth="1"/>
    <col min="754" max="754" width="35.140625" customWidth="1"/>
    <col min="755" max="989" width="9.140625" customWidth="1"/>
    <col min="990" max="990" width="34" customWidth="1"/>
    <col min="991" max="991" width="11.28515625" customWidth="1"/>
    <col min="992" max="992" width="11" customWidth="1"/>
    <col min="993" max="999" width="9.140625" customWidth="1"/>
    <col min="1000" max="1001" width="10.7109375" customWidth="1"/>
    <col min="1002" max="1002" width="9.140625" customWidth="1"/>
    <col min="1003" max="1003" width="11.5703125" customWidth="1"/>
    <col min="1004" max="1004" width="13.7109375" customWidth="1"/>
    <col min="1009" max="1009" width="30.7109375" customWidth="1"/>
    <col min="1010" max="1010" width="35.140625" customWidth="1"/>
    <col min="1011" max="1245" width="9.140625" customWidth="1"/>
    <col min="1246" max="1246" width="34" customWidth="1"/>
    <col min="1247" max="1247" width="11.28515625" customWidth="1"/>
    <col min="1248" max="1248" width="11" customWidth="1"/>
    <col min="1249" max="1255" width="9.140625" customWidth="1"/>
    <col min="1256" max="1257" width="10.7109375" customWidth="1"/>
    <col min="1258" max="1258" width="9.140625" customWidth="1"/>
    <col min="1259" max="1259" width="11.5703125" customWidth="1"/>
    <col min="1260" max="1260" width="13.7109375" customWidth="1"/>
    <col min="1265" max="1265" width="30.7109375" customWidth="1"/>
    <col min="1266" max="1266" width="35.140625" customWidth="1"/>
    <col min="1267" max="1501" width="9.140625" customWidth="1"/>
    <col min="1502" max="1502" width="34" customWidth="1"/>
    <col min="1503" max="1503" width="11.28515625" customWidth="1"/>
    <col min="1504" max="1504" width="11" customWidth="1"/>
    <col min="1505" max="1511" width="9.140625" customWidth="1"/>
    <col min="1512" max="1513" width="10.7109375" customWidth="1"/>
    <col min="1514" max="1514" width="9.140625" customWidth="1"/>
    <col min="1515" max="1515" width="11.5703125" customWidth="1"/>
    <col min="1516" max="1516" width="13.7109375" customWidth="1"/>
    <col min="1521" max="1521" width="30.7109375" customWidth="1"/>
    <col min="1522" max="1522" width="35.140625" customWidth="1"/>
    <col min="1523" max="1757" width="9.140625" customWidth="1"/>
    <col min="1758" max="1758" width="34" customWidth="1"/>
    <col min="1759" max="1759" width="11.28515625" customWidth="1"/>
    <col min="1760" max="1760" width="11" customWidth="1"/>
    <col min="1761" max="1767" width="9.140625" customWidth="1"/>
    <col min="1768" max="1769" width="10.7109375" customWidth="1"/>
    <col min="1770" max="1770" width="9.140625" customWidth="1"/>
    <col min="1771" max="1771" width="11.5703125" customWidth="1"/>
    <col min="1772" max="1772" width="13.7109375" customWidth="1"/>
    <col min="1777" max="1777" width="30.7109375" customWidth="1"/>
    <col min="1778" max="1778" width="35.140625" customWidth="1"/>
    <col min="1779" max="2013" width="9.140625" customWidth="1"/>
    <col min="2014" max="2014" width="34" customWidth="1"/>
    <col min="2015" max="2015" width="11.28515625" customWidth="1"/>
    <col min="2016" max="2016" width="11" customWidth="1"/>
    <col min="2017" max="2023" width="9.140625" customWidth="1"/>
    <col min="2024" max="2025" width="10.7109375" customWidth="1"/>
    <col min="2026" max="2026" width="9.140625" customWidth="1"/>
    <col min="2027" max="2027" width="11.5703125" customWidth="1"/>
    <col min="2028" max="2028" width="13.7109375" customWidth="1"/>
    <col min="2033" max="2033" width="30.7109375" customWidth="1"/>
    <col min="2034" max="2034" width="35.140625" customWidth="1"/>
    <col min="2035" max="2269" width="9.140625" customWidth="1"/>
    <col min="2270" max="2270" width="34" customWidth="1"/>
    <col min="2271" max="2271" width="11.28515625" customWidth="1"/>
    <col min="2272" max="2272" width="11" customWidth="1"/>
    <col min="2273" max="2279" width="9.140625" customWidth="1"/>
    <col min="2280" max="2281" width="10.7109375" customWidth="1"/>
    <col min="2282" max="2282" width="9.140625" customWidth="1"/>
    <col min="2283" max="2283" width="11.5703125" customWidth="1"/>
    <col min="2284" max="2284" width="13.7109375" customWidth="1"/>
    <col min="2289" max="2289" width="30.7109375" customWidth="1"/>
    <col min="2290" max="2290" width="35.140625" customWidth="1"/>
    <col min="2291" max="2525" width="9.140625" customWidth="1"/>
    <col min="2526" max="2526" width="34" customWidth="1"/>
    <col min="2527" max="2527" width="11.28515625" customWidth="1"/>
    <col min="2528" max="2528" width="11" customWidth="1"/>
    <col min="2529" max="2535" width="9.140625" customWidth="1"/>
    <col min="2536" max="2537" width="10.7109375" customWidth="1"/>
    <col min="2538" max="2538" width="9.140625" customWidth="1"/>
    <col min="2539" max="2539" width="11.5703125" customWidth="1"/>
    <col min="2540" max="2540" width="13.7109375" customWidth="1"/>
    <col min="2545" max="2545" width="30.7109375" customWidth="1"/>
    <col min="2546" max="2546" width="35.140625" customWidth="1"/>
    <col min="2547" max="2781" width="9.140625" customWidth="1"/>
    <col min="2782" max="2782" width="34" customWidth="1"/>
    <col min="2783" max="2783" width="11.28515625" customWidth="1"/>
    <col min="2784" max="2784" width="11" customWidth="1"/>
    <col min="2785" max="2791" width="9.140625" customWidth="1"/>
    <col min="2792" max="2793" width="10.7109375" customWidth="1"/>
    <col min="2794" max="2794" width="9.140625" customWidth="1"/>
    <col min="2795" max="2795" width="11.5703125" customWidth="1"/>
    <col min="2796" max="2796" width="13.7109375" customWidth="1"/>
    <col min="2801" max="2801" width="30.7109375" customWidth="1"/>
    <col min="2802" max="2802" width="35.140625" customWidth="1"/>
    <col min="2803" max="3037" width="9.140625" customWidth="1"/>
    <col min="3038" max="3038" width="34" customWidth="1"/>
    <col min="3039" max="3039" width="11.28515625" customWidth="1"/>
    <col min="3040" max="3040" width="11" customWidth="1"/>
    <col min="3041" max="3047" width="9.140625" customWidth="1"/>
    <col min="3048" max="3049" width="10.7109375" customWidth="1"/>
    <col min="3050" max="3050" width="9.140625" customWidth="1"/>
    <col min="3051" max="3051" width="11.5703125" customWidth="1"/>
    <col min="3052" max="3052" width="13.7109375" customWidth="1"/>
    <col min="3057" max="3057" width="30.7109375" customWidth="1"/>
    <col min="3058" max="3058" width="35.140625" customWidth="1"/>
    <col min="3059" max="3293" width="9.140625" customWidth="1"/>
    <col min="3294" max="3294" width="34" customWidth="1"/>
    <col min="3295" max="3295" width="11.28515625" customWidth="1"/>
    <col min="3296" max="3296" width="11" customWidth="1"/>
    <col min="3297" max="3303" width="9.140625" customWidth="1"/>
    <col min="3304" max="3305" width="10.7109375" customWidth="1"/>
    <col min="3306" max="3306" width="9.140625" customWidth="1"/>
    <col min="3307" max="3307" width="11.5703125" customWidth="1"/>
    <col min="3308" max="3308" width="13.7109375" customWidth="1"/>
    <col min="3313" max="3313" width="30.7109375" customWidth="1"/>
    <col min="3314" max="3314" width="35.140625" customWidth="1"/>
    <col min="3315" max="3549" width="9.140625" customWidth="1"/>
    <col min="3550" max="3550" width="34" customWidth="1"/>
    <col min="3551" max="3551" width="11.28515625" customWidth="1"/>
    <col min="3552" max="3552" width="11" customWidth="1"/>
    <col min="3553" max="3559" width="9.140625" customWidth="1"/>
    <col min="3560" max="3561" width="10.7109375" customWidth="1"/>
    <col min="3562" max="3562" width="9.140625" customWidth="1"/>
    <col min="3563" max="3563" width="11.5703125" customWidth="1"/>
    <col min="3564" max="3564" width="13.7109375" customWidth="1"/>
    <col min="3569" max="3569" width="30.7109375" customWidth="1"/>
    <col min="3570" max="3570" width="35.140625" customWidth="1"/>
    <col min="3571" max="3805" width="9.140625" customWidth="1"/>
    <col min="3806" max="3806" width="34" customWidth="1"/>
    <col min="3807" max="3807" width="11.28515625" customWidth="1"/>
    <col min="3808" max="3808" width="11" customWidth="1"/>
    <col min="3809" max="3815" width="9.140625" customWidth="1"/>
    <col min="3816" max="3817" width="10.7109375" customWidth="1"/>
    <col min="3818" max="3818" width="9.140625" customWidth="1"/>
    <col min="3819" max="3819" width="11.5703125" customWidth="1"/>
    <col min="3820" max="3820" width="13.7109375" customWidth="1"/>
    <col min="3825" max="3825" width="30.7109375" customWidth="1"/>
    <col min="3826" max="3826" width="35.140625" customWidth="1"/>
    <col min="3827" max="4061" width="9.140625" customWidth="1"/>
    <col min="4062" max="4062" width="34" customWidth="1"/>
    <col min="4063" max="4063" width="11.28515625" customWidth="1"/>
    <col min="4064" max="4064" width="11" customWidth="1"/>
    <col min="4065" max="4071" width="9.140625" customWidth="1"/>
    <col min="4072" max="4073" width="10.7109375" customWidth="1"/>
    <col min="4074" max="4074" width="9.140625" customWidth="1"/>
    <col min="4075" max="4075" width="11.5703125" customWidth="1"/>
    <col min="4076" max="4076" width="13.7109375" customWidth="1"/>
    <col min="4081" max="4081" width="30.7109375" customWidth="1"/>
    <col min="4082" max="4082" width="35.140625" customWidth="1"/>
    <col min="4083" max="4317" width="9.140625" customWidth="1"/>
    <col min="4318" max="4318" width="34" customWidth="1"/>
    <col min="4319" max="4319" width="11.28515625" customWidth="1"/>
    <col min="4320" max="4320" width="11" customWidth="1"/>
    <col min="4321" max="4327" width="9.140625" customWidth="1"/>
    <col min="4328" max="4329" width="10.7109375" customWidth="1"/>
    <col min="4330" max="4330" width="9.140625" customWidth="1"/>
    <col min="4331" max="4331" width="11.5703125" customWidth="1"/>
    <col min="4332" max="4332" width="13.7109375" customWidth="1"/>
    <col min="4337" max="4337" width="30.7109375" customWidth="1"/>
    <col min="4338" max="4338" width="35.140625" customWidth="1"/>
    <col min="4339" max="4573" width="9.140625" customWidth="1"/>
    <col min="4574" max="4574" width="34" customWidth="1"/>
    <col min="4575" max="4575" width="11.28515625" customWidth="1"/>
    <col min="4576" max="4576" width="11" customWidth="1"/>
    <col min="4577" max="4583" width="9.140625" customWidth="1"/>
    <col min="4584" max="4585" width="10.7109375" customWidth="1"/>
    <col min="4586" max="4586" width="9.140625" customWidth="1"/>
    <col min="4587" max="4587" width="11.5703125" customWidth="1"/>
    <col min="4588" max="4588" width="13.7109375" customWidth="1"/>
    <col min="4593" max="4593" width="30.7109375" customWidth="1"/>
    <col min="4594" max="4594" width="35.140625" customWidth="1"/>
    <col min="4595" max="4829" width="9.140625" customWidth="1"/>
    <col min="4830" max="4830" width="34" customWidth="1"/>
    <col min="4831" max="4831" width="11.28515625" customWidth="1"/>
    <col min="4832" max="4832" width="11" customWidth="1"/>
    <col min="4833" max="4839" width="9.140625" customWidth="1"/>
    <col min="4840" max="4841" width="10.7109375" customWidth="1"/>
    <col min="4842" max="4842" width="9.140625" customWidth="1"/>
    <col min="4843" max="4843" width="11.5703125" customWidth="1"/>
    <col min="4844" max="4844" width="13.7109375" customWidth="1"/>
    <col min="4849" max="4849" width="30.7109375" customWidth="1"/>
    <col min="4850" max="4850" width="35.140625" customWidth="1"/>
    <col min="4851" max="5085" width="9.140625" customWidth="1"/>
    <col min="5086" max="5086" width="34" customWidth="1"/>
    <col min="5087" max="5087" width="11.28515625" customWidth="1"/>
    <col min="5088" max="5088" width="11" customWidth="1"/>
    <col min="5089" max="5095" width="9.140625" customWidth="1"/>
    <col min="5096" max="5097" width="10.7109375" customWidth="1"/>
    <col min="5098" max="5098" width="9.140625" customWidth="1"/>
    <col min="5099" max="5099" width="11.5703125" customWidth="1"/>
    <col min="5100" max="5100" width="13.7109375" customWidth="1"/>
    <col min="5105" max="5105" width="30.7109375" customWidth="1"/>
    <col min="5106" max="5106" width="35.140625" customWidth="1"/>
    <col min="5107" max="5341" width="9.140625" customWidth="1"/>
    <col min="5342" max="5342" width="34" customWidth="1"/>
    <col min="5343" max="5343" width="11.28515625" customWidth="1"/>
    <col min="5344" max="5344" width="11" customWidth="1"/>
    <col min="5345" max="5351" width="9.140625" customWidth="1"/>
    <col min="5352" max="5353" width="10.7109375" customWidth="1"/>
    <col min="5354" max="5354" width="9.140625" customWidth="1"/>
    <col min="5355" max="5355" width="11.5703125" customWidth="1"/>
    <col min="5356" max="5356" width="13.7109375" customWidth="1"/>
    <col min="5361" max="5361" width="30.7109375" customWidth="1"/>
    <col min="5362" max="5362" width="35.140625" customWidth="1"/>
    <col min="5363" max="5597" width="9.140625" customWidth="1"/>
    <col min="5598" max="5598" width="34" customWidth="1"/>
    <col min="5599" max="5599" width="11.28515625" customWidth="1"/>
    <col min="5600" max="5600" width="11" customWidth="1"/>
    <col min="5601" max="5607" width="9.140625" customWidth="1"/>
    <col min="5608" max="5609" width="10.7109375" customWidth="1"/>
    <col min="5610" max="5610" width="9.140625" customWidth="1"/>
    <col min="5611" max="5611" width="11.5703125" customWidth="1"/>
    <col min="5612" max="5612" width="13.7109375" customWidth="1"/>
    <col min="5617" max="5617" width="30.7109375" customWidth="1"/>
    <col min="5618" max="5618" width="35.140625" customWidth="1"/>
    <col min="5619" max="5853" width="9.140625" customWidth="1"/>
    <col min="5854" max="5854" width="34" customWidth="1"/>
    <col min="5855" max="5855" width="11.28515625" customWidth="1"/>
    <col min="5856" max="5856" width="11" customWidth="1"/>
    <col min="5857" max="5863" width="9.140625" customWidth="1"/>
    <col min="5864" max="5865" width="10.7109375" customWidth="1"/>
    <col min="5866" max="5866" width="9.140625" customWidth="1"/>
    <col min="5867" max="5867" width="11.5703125" customWidth="1"/>
    <col min="5868" max="5868" width="13.7109375" customWidth="1"/>
    <col min="5873" max="5873" width="30.7109375" customWidth="1"/>
    <col min="5874" max="5874" width="35.140625" customWidth="1"/>
    <col min="5875" max="6109" width="9.140625" customWidth="1"/>
    <col min="6110" max="6110" width="34" customWidth="1"/>
    <col min="6111" max="6111" width="11.28515625" customWidth="1"/>
    <col min="6112" max="6112" width="11" customWidth="1"/>
    <col min="6113" max="6119" width="9.140625" customWidth="1"/>
    <col min="6120" max="6121" width="10.7109375" customWidth="1"/>
    <col min="6122" max="6122" width="9.140625" customWidth="1"/>
    <col min="6123" max="6123" width="11.5703125" customWidth="1"/>
    <col min="6124" max="6124" width="13.7109375" customWidth="1"/>
    <col min="6129" max="6129" width="30.7109375" customWidth="1"/>
    <col min="6130" max="6130" width="35.140625" customWidth="1"/>
    <col min="6131" max="6365" width="9.140625" customWidth="1"/>
    <col min="6366" max="6366" width="34" customWidth="1"/>
    <col min="6367" max="6367" width="11.28515625" customWidth="1"/>
    <col min="6368" max="6368" width="11" customWidth="1"/>
    <col min="6369" max="6375" width="9.140625" customWidth="1"/>
    <col min="6376" max="6377" width="10.7109375" customWidth="1"/>
    <col min="6378" max="6378" width="9.140625" customWidth="1"/>
    <col min="6379" max="6379" width="11.5703125" customWidth="1"/>
    <col min="6380" max="6380" width="13.7109375" customWidth="1"/>
    <col min="6385" max="6385" width="30.7109375" customWidth="1"/>
    <col min="6386" max="6386" width="35.140625" customWidth="1"/>
    <col min="6387" max="6621" width="9.140625" customWidth="1"/>
    <col min="6622" max="6622" width="34" customWidth="1"/>
    <col min="6623" max="6623" width="11.28515625" customWidth="1"/>
    <col min="6624" max="6624" width="11" customWidth="1"/>
    <col min="6625" max="6631" width="9.140625" customWidth="1"/>
    <col min="6632" max="6633" width="10.7109375" customWidth="1"/>
    <col min="6634" max="6634" width="9.140625" customWidth="1"/>
    <col min="6635" max="6635" width="11.5703125" customWidth="1"/>
    <col min="6636" max="6636" width="13.7109375" customWidth="1"/>
    <col min="6641" max="6641" width="30.7109375" customWidth="1"/>
    <col min="6642" max="6642" width="35.140625" customWidth="1"/>
    <col min="6643" max="6877" width="9.140625" customWidth="1"/>
    <col min="6878" max="6878" width="34" customWidth="1"/>
    <col min="6879" max="6879" width="11.28515625" customWidth="1"/>
    <col min="6880" max="6880" width="11" customWidth="1"/>
    <col min="6881" max="6887" width="9.140625" customWidth="1"/>
    <col min="6888" max="6889" width="10.7109375" customWidth="1"/>
    <col min="6890" max="6890" width="9.140625" customWidth="1"/>
    <col min="6891" max="6891" width="11.5703125" customWidth="1"/>
    <col min="6892" max="6892" width="13.7109375" customWidth="1"/>
    <col min="6897" max="6897" width="30.7109375" customWidth="1"/>
    <col min="6898" max="6898" width="35.140625" customWidth="1"/>
    <col min="6899" max="7133" width="9.140625" customWidth="1"/>
    <col min="7134" max="7134" width="34" customWidth="1"/>
    <col min="7135" max="7135" width="11.28515625" customWidth="1"/>
    <col min="7136" max="7136" width="11" customWidth="1"/>
    <col min="7137" max="7143" width="9.140625" customWidth="1"/>
    <col min="7144" max="7145" width="10.7109375" customWidth="1"/>
    <col min="7146" max="7146" width="9.140625" customWidth="1"/>
    <col min="7147" max="7147" width="11.5703125" customWidth="1"/>
    <col min="7148" max="7148" width="13.7109375" customWidth="1"/>
    <col min="7153" max="7153" width="30.7109375" customWidth="1"/>
    <col min="7154" max="7154" width="35.140625" customWidth="1"/>
    <col min="7155" max="7389" width="9.140625" customWidth="1"/>
    <col min="7390" max="7390" width="34" customWidth="1"/>
    <col min="7391" max="7391" width="11.28515625" customWidth="1"/>
    <col min="7392" max="7392" width="11" customWidth="1"/>
    <col min="7393" max="7399" width="9.140625" customWidth="1"/>
    <col min="7400" max="7401" width="10.7109375" customWidth="1"/>
    <col min="7402" max="7402" width="9.140625" customWidth="1"/>
    <col min="7403" max="7403" width="11.5703125" customWidth="1"/>
    <col min="7404" max="7404" width="13.7109375" customWidth="1"/>
    <col min="7409" max="7409" width="30.7109375" customWidth="1"/>
    <col min="7410" max="7410" width="35.140625" customWidth="1"/>
    <col min="7411" max="7645" width="9.140625" customWidth="1"/>
    <col min="7646" max="7646" width="34" customWidth="1"/>
    <col min="7647" max="7647" width="11.28515625" customWidth="1"/>
    <col min="7648" max="7648" width="11" customWidth="1"/>
    <col min="7649" max="7655" width="9.140625" customWidth="1"/>
    <col min="7656" max="7657" width="10.7109375" customWidth="1"/>
    <col min="7658" max="7658" width="9.140625" customWidth="1"/>
    <col min="7659" max="7659" width="11.5703125" customWidth="1"/>
    <col min="7660" max="7660" width="13.7109375" customWidth="1"/>
    <col min="7665" max="7665" width="30.7109375" customWidth="1"/>
    <col min="7666" max="7666" width="35.140625" customWidth="1"/>
    <col min="7667" max="7901" width="9.140625" customWidth="1"/>
    <col min="7902" max="7902" width="34" customWidth="1"/>
    <col min="7903" max="7903" width="11.28515625" customWidth="1"/>
    <col min="7904" max="7904" width="11" customWidth="1"/>
    <col min="7905" max="7911" width="9.140625" customWidth="1"/>
    <col min="7912" max="7913" width="10.7109375" customWidth="1"/>
    <col min="7914" max="7914" width="9.140625" customWidth="1"/>
    <col min="7915" max="7915" width="11.5703125" customWidth="1"/>
    <col min="7916" max="7916" width="13.7109375" customWidth="1"/>
    <col min="7921" max="7921" width="30.7109375" customWidth="1"/>
    <col min="7922" max="7922" width="35.140625" customWidth="1"/>
    <col min="7923" max="8157" width="9.140625" customWidth="1"/>
    <col min="8158" max="8158" width="34" customWidth="1"/>
    <col min="8159" max="8159" width="11.28515625" customWidth="1"/>
    <col min="8160" max="8160" width="11" customWidth="1"/>
    <col min="8161" max="8167" width="9.140625" customWidth="1"/>
    <col min="8168" max="8169" width="10.7109375" customWidth="1"/>
    <col min="8170" max="8170" width="9.140625" customWidth="1"/>
    <col min="8171" max="8171" width="11.5703125" customWidth="1"/>
    <col min="8172" max="8172" width="13.7109375" customWidth="1"/>
    <col min="8177" max="8177" width="30.7109375" customWidth="1"/>
    <col min="8178" max="8178" width="35.140625" customWidth="1"/>
    <col min="8179" max="8413" width="9.140625" customWidth="1"/>
    <col min="8414" max="8414" width="34" customWidth="1"/>
    <col min="8415" max="8415" width="11.28515625" customWidth="1"/>
    <col min="8416" max="8416" width="11" customWidth="1"/>
    <col min="8417" max="8423" width="9.140625" customWidth="1"/>
    <col min="8424" max="8425" width="10.7109375" customWidth="1"/>
    <col min="8426" max="8426" width="9.140625" customWidth="1"/>
    <col min="8427" max="8427" width="11.5703125" customWidth="1"/>
    <col min="8428" max="8428" width="13.7109375" customWidth="1"/>
    <col min="8433" max="8433" width="30.7109375" customWidth="1"/>
    <col min="8434" max="8434" width="35.140625" customWidth="1"/>
    <col min="8435" max="8669" width="9.140625" customWidth="1"/>
    <col min="8670" max="8670" width="34" customWidth="1"/>
    <col min="8671" max="8671" width="11.28515625" customWidth="1"/>
    <col min="8672" max="8672" width="11" customWidth="1"/>
    <col min="8673" max="8679" width="9.140625" customWidth="1"/>
    <col min="8680" max="8681" width="10.7109375" customWidth="1"/>
    <col min="8682" max="8682" width="9.140625" customWidth="1"/>
    <col min="8683" max="8683" width="11.5703125" customWidth="1"/>
    <col min="8684" max="8684" width="13.7109375" customWidth="1"/>
    <col min="8689" max="8689" width="30.7109375" customWidth="1"/>
    <col min="8690" max="8690" width="35.140625" customWidth="1"/>
    <col min="8691" max="8925" width="9.140625" customWidth="1"/>
    <col min="8926" max="8926" width="34" customWidth="1"/>
    <col min="8927" max="8927" width="11.28515625" customWidth="1"/>
    <col min="8928" max="8928" width="11" customWidth="1"/>
    <col min="8929" max="8935" width="9.140625" customWidth="1"/>
    <col min="8936" max="8937" width="10.7109375" customWidth="1"/>
    <col min="8938" max="8938" width="9.140625" customWidth="1"/>
    <col min="8939" max="8939" width="11.5703125" customWidth="1"/>
    <col min="8940" max="8940" width="13.7109375" customWidth="1"/>
    <col min="8945" max="8945" width="30.7109375" customWidth="1"/>
    <col min="8946" max="8946" width="35.140625" customWidth="1"/>
    <col min="8947" max="9181" width="9.140625" customWidth="1"/>
    <col min="9182" max="9182" width="34" customWidth="1"/>
    <col min="9183" max="9183" width="11.28515625" customWidth="1"/>
    <col min="9184" max="9184" width="11" customWidth="1"/>
    <col min="9185" max="9191" width="9.140625" customWidth="1"/>
    <col min="9192" max="9193" width="10.7109375" customWidth="1"/>
    <col min="9194" max="9194" width="9.140625" customWidth="1"/>
    <col min="9195" max="9195" width="11.5703125" customWidth="1"/>
    <col min="9196" max="9196" width="13.7109375" customWidth="1"/>
    <col min="9201" max="9201" width="30.7109375" customWidth="1"/>
    <col min="9202" max="9202" width="35.140625" customWidth="1"/>
    <col min="9203" max="9437" width="9.140625" customWidth="1"/>
    <col min="9438" max="9438" width="34" customWidth="1"/>
    <col min="9439" max="9439" width="11.28515625" customWidth="1"/>
    <col min="9440" max="9440" width="11" customWidth="1"/>
    <col min="9441" max="9447" width="9.140625" customWidth="1"/>
    <col min="9448" max="9449" width="10.7109375" customWidth="1"/>
    <col min="9450" max="9450" width="9.140625" customWidth="1"/>
    <col min="9451" max="9451" width="11.5703125" customWidth="1"/>
    <col min="9452" max="9452" width="13.7109375" customWidth="1"/>
    <col min="9457" max="9457" width="30.7109375" customWidth="1"/>
    <col min="9458" max="9458" width="35.140625" customWidth="1"/>
    <col min="9459" max="9693" width="9.140625" customWidth="1"/>
    <col min="9694" max="9694" width="34" customWidth="1"/>
    <col min="9695" max="9695" width="11.28515625" customWidth="1"/>
    <col min="9696" max="9696" width="11" customWidth="1"/>
    <col min="9697" max="9703" width="9.140625" customWidth="1"/>
    <col min="9704" max="9705" width="10.7109375" customWidth="1"/>
    <col min="9706" max="9706" width="9.140625" customWidth="1"/>
    <col min="9707" max="9707" width="11.5703125" customWidth="1"/>
    <col min="9708" max="9708" width="13.7109375" customWidth="1"/>
    <col min="9713" max="9713" width="30.7109375" customWidth="1"/>
    <col min="9714" max="9714" width="35.140625" customWidth="1"/>
    <col min="9715" max="9949" width="9.140625" customWidth="1"/>
    <col min="9950" max="9950" width="34" customWidth="1"/>
    <col min="9951" max="9951" width="11.28515625" customWidth="1"/>
    <col min="9952" max="9952" width="11" customWidth="1"/>
    <col min="9953" max="9959" width="9.140625" customWidth="1"/>
    <col min="9960" max="9961" width="10.7109375" customWidth="1"/>
    <col min="9962" max="9962" width="9.140625" customWidth="1"/>
    <col min="9963" max="9963" width="11.5703125" customWidth="1"/>
    <col min="9964" max="9964" width="13.7109375" customWidth="1"/>
    <col min="9969" max="9969" width="30.7109375" customWidth="1"/>
    <col min="9970" max="9970" width="35.140625" customWidth="1"/>
    <col min="9971" max="10205" width="9.140625" customWidth="1"/>
    <col min="10206" max="10206" width="34" customWidth="1"/>
    <col min="10207" max="10207" width="11.28515625" customWidth="1"/>
    <col min="10208" max="10208" width="11" customWidth="1"/>
    <col min="10209" max="10215" width="9.140625" customWidth="1"/>
    <col min="10216" max="10217" width="10.7109375" customWidth="1"/>
    <col min="10218" max="10218" width="9.140625" customWidth="1"/>
    <col min="10219" max="10219" width="11.5703125" customWidth="1"/>
    <col min="10220" max="10220" width="13.7109375" customWidth="1"/>
    <col min="10225" max="10225" width="30.7109375" customWidth="1"/>
    <col min="10226" max="10226" width="35.140625" customWidth="1"/>
    <col min="10227" max="10461" width="9.140625" customWidth="1"/>
    <col min="10462" max="10462" width="34" customWidth="1"/>
    <col min="10463" max="10463" width="11.28515625" customWidth="1"/>
    <col min="10464" max="10464" width="11" customWidth="1"/>
    <col min="10465" max="10471" width="9.140625" customWidth="1"/>
    <col min="10472" max="10473" width="10.7109375" customWidth="1"/>
    <col min="10474" max="10474" width="9.140625" customWidth="1"/>
    <col min="10475" max="10475" width="11.5703125" customWidth="1"/>
    <col min="10476" max="10476" width="13.7109375" customWidth="1"/>
    <col min="10481" max="10481" width="30.7109375" customWidth="1"/>
    <col min="10482" max="10482" width="35.140625" customWidth="1"/>
    <col min="10483" max="10717" width="9.140625" customWidth="1"/>
    <col min="10718" max="10718" width="34" customWidth="1"/>
    <col min="10719" max="10719" width="11.28515625" customWidth="1"/>
    <col min="10720" max="10720" width="11" customWidth="1"/>
    <col min="10721" max="10727" width="9.140625" customWidth="1"/>
    <col min="10728" max="10729" width="10.7109375" customWidth="1"/>
    <col min="10730" max="10730" width="9.140625" customWidth="1"/>
    <col min="10731" max="10731" width="11.5703125" customWidth="1"/>
    <col min="10732" max="10732" width="13.7109375" customWidth="1"/>
    <col min="10737" max="10737" width="30.7109375" customWidth="1"/>
    <col min="10738" max="10738" width="35.140625" customWidth="1"/>
    <col min="10739" max="10973" width="9.140625" customWidth="1"/>
    <col min="10974" max="10974" width="34" customWidth="1"/>
    <col min="10975" max="10975" width="11.28515625" customWidth="1"/>
    <col min="10976" max="10976" width="11" customWidth="1"/>
    <col min="10977" max="10983" width="9.140625" customWidth="1"/>
    <col min="10984" max="10985" width="10.7109375" customWidth="1"/>
    <col min="10986" max="10986" width="9.140625" customWidth="1"/>
    <col min="10987" max="10987" width="11.5703125" customWidth="1"/>
    <col min="10988" max="10988" width="13.7109375" customWidth="1"/>
    <col min="10993" max="10993" width="30.7109375" customWidth="1"/>
    <col min="10994" max="10994" width="35.140625" customWidth="1"/>
    <col min="10995" max="11229" width="9.140625" customWidth="1"/>
    <col min="11230" max="11230" width="34" customWidth="1"/>
    <col min="11231" max="11231" width="11.28515625" customWidth="1"/>
    <col min="11232" max="11232" width="11" customWidth="1"/>
    <col min="11233" max="11239" width="9.140625" customWidth="1"/>
    <col min="11240" max="11241" width="10.7109375" customWidth="1"/>
    <col min="11242" max="11242" width="9.140625" customWidth="1"/>
    <col min="11243" max="11243" width="11.5703125" customWidth="1"/>
    <col min="11244" max="11244" width="13.7109375" customWidth="1"/>
    <col min="11249" max="11249" width="30.7109375" customWidth="1"/>
    <col min="11250" max="11250" width="35.140625" customWidth="1"/>
    <col min="11251" max="11485" width="9.140625" customWidth="1"/>
    <col min="11486" max="11486" width="34" customWidth="1"/>
    <col min="11487" max="11487" width="11.28515625" customWidth="1"/>
    <col min="11488" max="11488" width="11" customWidth="1"/>
    <col min="11489" max="11495" width="9.140625" customWidth="1"/>
    <col min="11496" max="11497" width="10.7109375" customWidth="1"/>
    <col min="11498" max="11498" width="9.140625" customWidth="1"/>
    <col min="11499" max="11499" width="11.5703125" customWidth="1"/>
    <col min="11500" max="11500" width="13.7109375" customWidth="1"/>
    <col min="11505" max="11505" width="30.7109375" customWidth="1"/>
    <col min="11506" max="11506" width="35.140625" customWidth="1"/>
    <col min="11507" max="11741" width="9.140625" customWidth="1"/>
    <col min="11742" max="11742" width="34" customWidth="1"/>
    <col min="11743" max="11743" width="11.28515625" customWidth="1"/>
    <col min="11744" max="11744" width="11" customWidth="1"/>
    <col min="11745" max="11751" width="9.140625" customWidth="1"/>
    <col min="11752" max="11753" width="10.7109375" customWidth="1"/>
    <col min="11754" max="11754" width="9.140625" customWidth="1"/>
    <col min="11755" max="11755" width="11.5703125" customWidth="1"/>
    <col min="11756" max="11756" width="13.7109375" customWidth="1"/>
    <col min="11761" max="11761" width="30.7109375" customWidth="1"/>
    <col min="11762" max="11762" width="35.140625" customWidth="1"/>
    <col min="11763" max="11997" width="9.140625" customWidth="1"/>
    <col min="11998" max="11998" width="34" customWidth="1"/>
    <col min="11999" max="11999" width="11.28515625" customWidth="1"/>
    <col min="12000" max="12000" width="11" customWidth="1"/>
    <col min="12001" max="12007" width="9.140625" customWidth="1"/>
    <col min="12008" max="12009" width="10.7109375" customWidth="1"/>
    <col min="12010" max="12010" width="9.140625" customWidth="1"/>
    <col min="12011" max="12011" width="11.5703125" customWidth="1"/>
    <col min="12012" max="12012" width="13.7109375" customWidth="1"/>
    <col min="12017" max="12017" width="30.7109375" customWidth="1"/>
    <col min="12018" max="12018" width="35.140625" customWidth="1"/>
    <col min="12019" max="12253" width="9.140625" customWidth="1"/>
    <col min="12254" max="12254" width="34" customWidth="1"/>
    <col min="12255" max="12255" width="11.28515625" customWidth="1"/>
    <col min="12256" max="12256" width="11" customWidth="1"/>
    <col min="12257" max="12263" width="9.140625" customWidth="1"/>
    <col min="12264" max="12265" width="10.7109375" customWidth="1"/>
    <col min="12266" max="12266" width="9.140625" customWidth="1"/>
    <col min="12267" max="12267" width="11.5703125" customWidth="1"/>
    <col min="12268" max="12268" width="13.7109375" customWidth="1"/>
    <col min="12273" max="12273" width="30.7109375" customWidth="1"/>
    <col min="12274" max="12274" width="35.140625" customWidth="1"/>
    <col min="12275" max="12509" width="9.140625" customWidth="1"/>
    <col min="12510" max="12510" width="34" customWidth="1"/>
    <col min="12511" max="12511" width="11.28515625" customWidth="1"/>
    <col min="12512" max="12512" width="11" customWidth="1"/>
    <col min="12513" max="12519" width="9.140625" customWidth="1"/>
    <col min="12520" max="12521" width="10.7109375" customWidth="1"/>
    <col min="12522" max="12522" width="9.140625" customWidth="1"/>
    <col min="12523" max="12523" width="11.5703125" customWidth="1"/>
    <col min="12524" max="12524" width="13.7109375" customWidth="1"/>
    <col min="12529" max="12529" width="30.7109375" customWidth="1"/>
    <col min="12530" max="12530" width="35.140625" customWidth="1"/>
    <col min="12531" max="12765" width="9.140625" customWidth="1"/>
    <col min="12766" max="12766" width="34" customWidth="1"/>
    <col min="12767" max="12767" width="11.28515625" customWidth="1"/>
    <col min="12768" max="12768" width="11" customWidth="1"/>
    <col min="12769" max="12775" width="9.140625" customWidth="1"/>
    <col min="12776" max="12777" width="10.7109375" customWidth="1"/>
    <col min="12778" max="12778" width="9.140625" customWidth="1"/>
    <col min="12779" max="12779" width="11.5703125" customWidth="1"/>
    <col min="12780" max="12780" width="13.7109375" customWidth="1"/>
    <col min="12785" max="12785" width="30.7109375" customWidth="1"/>
    <col min="12786" max="12786" width="35.140625" customWidth="1"/>
    <col min="12787" max="13021" width="9.140625" customWidth="1"/>
    <col min="13022" max="13022" width="34" customWidth="1"/>
    <col min="13023" max="13023" width="11.28515625" customWidth="1"/>
    <col min="13024" max="13024" width="11" customWidth="1"/>
    <col min="13025" max="13031" width="9.140625" customWidth="1"/>
    <col min="13032" max="13033" width="10.7109375" customWidth="1"/>
    <col min="13034" max="13034" width="9.140625" customWidth="1"/>
    <col min="13035" max="13035" width="11.5703125" customWidth="1"/>
    <col min="13036" max="13036" width="13.7109375" customWidth="1"/>
    <col min="13041" max="13041" width="30.7109375" customWidth="1"/>
    <col min="13042" max="13042" width="35.140625" customWidth="1"/>
    <col min="13043" max="13277" width="9.140625" customWidth="1"/>
    <col min="13278" max="13278" width="34" customWidth="1"/>
    <col min="13279" max="13279" width="11.28515625" customWidth="1"/>
    <col min="13280" max="13280" width="11" customWidth="1"/>
    <col min="13281" max="13287" width="9.140625" customWidth="1"/>
    <col min="13288" max="13289" width="10.7109375" customWidth="1"/>
    <col min="13290" max="13290" width="9.140625" customWidth="1"/>
    <col min="13291" max="13291" width="11.5703125" customWidth="1"/>
    <col min="13292" max="13292" width="13.7109375" customWidth="1"/>
    <col min="13297" max="13297" width="30.7109375" customWidth="1"/>
    <col min="13298" max="13298" width="35.140625" customWidth="1"/>
    <col min="13299" max="13533" width="9.140625" customWidth="1"/>
    <col min="13534" max="13534" width="34" customWidth="1"/>
    <col min="13535" max="13535" width="11.28515625" customWidth="1"/>
    <col min="13536" max="13536" width="11" customWidth="1"/>
    <col min="13537" max="13543" width="9.140625" customWidth="1"/>
    <col min="13544" max="13545" width="10.7109375" customWidth="1"/>
    <col min="13546" max="13546" width="9.140625" customWidth="1"/>
    <col min="13547" max="13547" width="11.5703125" customWidth="1"/>
    <col min="13548" max="13548" width="13.7109375" customWidth="1"/>
    <col min="13553" max="13553" width="30.7109375" customWidth="1"/>
    <col min="13554" max="13554" width="35.140625" customWidth="1"/>
    <col min="13555" max="13789" width="9.140625" customWidth="1"/>
    <col min="13790" max="13790" width="34" customWidth="1"/>
    <col min="13791" max="13791" width="11.28515625" customWidth="1"/>
    <col min="13792" max="13792" width="11" customWidth="1"/>
    <col min="13793" max="13799" width="9.140625" customWidth="1"/>
    <col min="13800" max="13801" width="10.7109375" customWidth="1"/>
    <col min="13802" max="13802" width="9.140625" customWidth="1"/>
    <col min="13803" max="13803" width="11.5703125" customWidth="1"/>
    <col min="13804" max="13804" width="13.7109375" customWidth="1"/>
    <col min="13809" max="13809" width="30.7109375" customWidth="1"/>
    <col min="13810" max="13810" width="35.140625" customWidth="1"/>
    <col min="13811" max="14045" width="9.140625" customWidth="1"/>
    <col min="14046" max="14046" width="34" customWidth="1"/>
    <col min="14047" max="14047" width="11.28515625" customWidth="1"/>
    <col min="14048" max="14048" width="11" customWidth="1"/>
    <col min="14049" max="14055" width="9.140625" customWidth="1"/>
    <col min="14056" max="14057" width="10.7109375" customWidth="1"/>
    <col min="14058" max="14058" width="9.140625" customWidth="1"/>
    <col min="14059" max="14059" width="11.5703125" customWidth="1"/>
    <col min="14060" max="14060" width="13.7109375" customWidth="1"/>
    <col min="14065" max="14065" width="30.7109375" customWidth="1"/>
    <col min="14066" max="14066" width="35.140625" customWidth="1"/>
    <col min="14067" max="14301" width="9.140625" customWidth="1"/>
    <col min="14302" max="14302" width="34" customWidth="1"/>
    <col min="14303" max="14303" width="11.28515625" customWidth="1"/>
    <col min="14304" max="14304" width="11" customWidth="1"/>
    <col min="14305" max="14311" width="9.140625" customWidth="1"/>
    <col min="14312" max="14313" width="10.7109375" customWidth="1"/>
    <col min="14314" max="14314" width="9.140625" customWidth="1"/>
    <col min="14315" max="14315" width="11.5703125" customWidth="1"/>
    <col min="14316" max="14316" width="13.7109375" customWidth="1"/>
    <col min="14321" max="14321" width="30.7109375" customWidth="1"/>
    <col min="14322" max="14322" width="35.140625" customWidth="1"/>
    <col min="14323" max="14557" width="9.140625" customWidth="1"/>
    <col min="14558" max="14558" width="34" customWidth="1"/>
    <col min="14559" max="14559" width="11.28515625" customWidth="1"/>
    <col min="14560" max="14560" width="11" customWidth="1"/>
    <col min="14561" max="14567" width="9.140625" customWidth="1"/>
    <col min="14568" max="14569" width="10.7109375" customWidth="1"/>
    <col min="14570" max="14570" width="9.140625" customWidth="1"/>
    <col min="14571" max="14571" width="11.5703125" customWidth="1"/>
    <col min="14572" max="14572" width="13.7109375" customWidth="1"/>
    <col min="14577" max="14577" width="30.7109375" customWidth="1"/>
    <col min="14578" max="14578" width="35.140625" customWidth="1"/>
    <col min="14579" max="14813" width="9.140625" customWidth="1"/>
    <col min="14814" max="14814" width="34" customWidth="1"/>
    <col min="14815" max="14815" width="11.28515625" customWidth="1"/>
    <col min="14816" max="14816" width="11" customWidth="1"/>
    <col min="14817" max="14823" width="9.140625" customWidth="1"/>
    <col min="14824" max="14825" width="10.7109375" customWidth="1"/>
    <col min="14826" max="14826" width="9.140625" customWidth="1"/>
    <col min="14827" max="14827" width="11.5703125" customWidth="1"/>
    <col min="14828" max="14828" width="13.7109375" customWidth="1"/>
    <col min="14833" max="14833" width="30.7109375" customWidth="1"/>
    <col min="14834" max="14834" width="35.140625" customWidth="1"/>
    <col min="14835" max="15069" width="9.140625" customWidth="1"/>
    <col min="15070" max="15070" width="34" customWidth="1"/>
    <col min="15071" max="15071" width="11.28515625" customWidth="1"/>
    <col min="15072" max="15072" width="11" customWidth="1"/>
    <col min="15073" max="15079" width="9.140625" customWidth="1"/>
    <col min="15080" max="15081" width="10.7109375" customWidth="1"/>
    <col min="15082" max="15082" width="9.140625" customWidth="1"/>
    <col min="15083" max="15083" width="11.5703125" customWidth="1"/>
    <col min="15084" max="15084" width="13.7109375" customWidth="1"/>
    <col min="15089" max="15089" width="30.7109375" customWidth="1"/>
    <col min="15090" max="15090" width="35.140625" customWidth="1"/>
    <col min="15091" max="15325" width="9.140625" customWidth="1"/>
    <col min="15326" max="15326" width="34" customWidth="1"/>
    <col min="15327" max="15327" width="11.28515625" customWidth="1"/>
    <col min="15328" max="15328" width="11" customWidth="1"/>
    <col min="15329" max="15335" width="9.140625" customWidth="1"/>
    <col min="15336" max="15337" width="10.7109375" customWidth="1"/>
    <col min="15338" max="15338" width="9.140625" customWidth="1"/>
    <col min="15339" max="15339" width="11.5703125" customWidth="1"/>
    <col min="15340" max="15340" width="13.7109375" customWidth="1"/>
    <col min="15345" max="15345" width="30.7109375" customWidth="1"/>
    <col min="15346" max="15346" width="35.140625" customWidth="1"/>
    <col min="15347" max="15581" width="9.140625" customWidth="1"/>
    <col min="15582" max="15582" width="34" customWidth="1"/>
    <col min="15583" max="15583" width="11.28515625" customWidth="1"/>
    <col min="15584" max="15584" width="11" customWidth="1"/>
    <col min="15585" max="15591" width="9.140625" customWidth="1"/>
    <col min="15592" max="15593" width="10.7109375" customWidth="1"/>
    <col min="15594" max="15594" width="9.140625" customWidth="1"/>
    <col min="15595" max="15595" width="11.5703125" customWidth="1"/>
    <col min="15596" max="15596" width="13.7109375" customWidth="1"/>
    <col min="15601" max="15601" width="30.7109375" customWidth="1"/>
    <col min="15602" max="15602" width="35.140625" customWidth="1"/>
    <col min="15603" max="15837" width="9.140625" customWidth="1"/>
    <col min="15838" max="15838" width="34" customWidth="1"/>
    <col min="15839" max="15839" width="11.28515625" customWidth="1"/>
    <col min="15840" max="15840" width="11" customWidth="1"/>
    <col min="15841" max="15847" width="9.140625" customWidth="1"/>
    <col min="15848" max="15849" width="10.7109375" customWidth="1"/>
    <col min="15850" max="15850" width="9.140625" customWidth="1"/>
    <col min="15851" max="15851" width="11.5703125" customWidth="1"/>
    <col min="15852" max="15852" width="13.7109375" customWidth="1"/>
    <col min="15857" max="15857" width="30.7109375" customWidth="1"/>
    <col min="15858" max="15858" width="35.140625" customWidth="1"/>
    <col min="15859" max="16093" width="9.140625" customWidth="1"/>
    <col min="16094" max="16094" width="34" customWidth="1"/>
    <col min="16095" max="16095" width="11.28515625" customWidth="1"/>
    <col min="16096" max="16096" width="11" customWidth="1"/>
    <col min="16097" max="16103" width="9.140625" customWidth="1"/>
    <col min="16104" max="16105" width="10.7109375" customWidth="1"/>
    <col min="16106" max="16106" width="9.140625" customWidth="1"/>
    <col min="16107" max="16107" width="11.5703125" customWidth="1"/>
    <col min="16108" max="16108" width="13.7109375" customWidth="1"/>
    <col min="16113" max="16113" width="30.7109375" customWidth="1"/>
    <col min="16114" max="16114" width="35.140625" customWidth="1"/>
    <col min="16115" max="16349" width="9.140625" customWidth="1"/>
    <col min="16350" max="16350" width="34" customWidth="1"/>
    <col min="16351" max="16351" width="11.28515625" customWidth="1"/>
    <col min="16352" max="16352" width="11" customWidth="1"/>
    <col min="16353" max="16359" width="9.140625" customWidth="1"/>
    <col min="16360" max="16361" width="10.7109375" customWidth="1"/>
    <col min="16362" max="16362" width="9.140625" customWidth="1"/>
    <col min="16363" max="16363" width="11.5703125" customWidth="1"/>
    <col min="16364" max="16364" width="13.7109375" customWidth="1"/>
  </cols>
  <sheetData>
    <row r="1" spans="1:8" ht="44.45" customHeight="1" x14ac:dyDescent="0.3">
      <c r="B1" s="530" t="s">
        <v>119</v>
      </c>
      <c r="C1" s="530"/>
      <c r="D1" s="530"/>
      <c r="E1" s="530"/>
      <c r="F1" s="530"/>
      <c r="G1" s="530"/>
      <c r="H1" s="530"/>
    </row>
    <row r="2" spans="1:8" ht="32.25" customHeight="1" thickBot="1" x14ac:dyDescent="0.3">
      <c r="A2" s="3" t="s">
        <v>83</v>
      </c>
      <c r="B2" s="2" t="s">
        <v>96</v>
      </c>
    </row>
    <row r="3" spans="1:8" ht="15.6" customHeight="1" x14ac:dyDescent="0.25">
      <c r="A3" s="534" t="s">
        <v>1</v>
      </c>
      <c r="B3" s="531" t="s">
        <v>2</v>
      </c>
      <c r="C3" s="436" t="s">
        <v>120</v>
      </c>
      <c r="D3" s="537" t="s">
        <v>91</v>
      </c>
      <c r="E3" s="537"/>
      <c r="F3" s="537"/>
      <c r="G3" s="537"/>
      <c r="H3" s="538"/>
    </row>
    <row r="4" spans="1:8" ht="52.9" customHeight="1" x14ac:dyDescent="0.25">
      <c r="A4" s="535"/>
      <c r="B4" s="532"/>
      <c r="C4" s="427"/>
      <c r="D4" s="427" t="s">
        <v>92</v>
      </c>
      <c r="E4" s="427" t="s">
        <v>115</v>
      </c>
      <c r="F4" s="427"/>
      <c r="G4" s="427"/>
      <c r="H4" s="431" t="s">
        <v>93</v>
      </c>
    </row>
    <row r="5" spans="1:8" ht="55.9" customHeight="1" thickBot="1" x14ac:dyDescent="0.3">
      <c r="A5" s="536"/>
      <c r="B5" s="533"/>
      <c r="C5" s="428"/>
      <c r="D5" s="428"/>
      <c r="E5" s="102" t="s">
        <v>109</v>
      </c>
      <c r="F5" s="102" t="s">
        <v>110</v>
      </c>
      <c r="G5" s="102" t="s">
        <v>111</v>
      </c>
      <c r="H5" s="432"/>
    </row>
    <row r="6" spans="1:8" ht="31.15" customHeight="1" x14ac:dyDescent="0.25">
      <c r="A6" s="540" t="s">
        <v>3</v>
      </c>
      <c r="B6" s="56" t="s">
        <v>4</v>
      </c>
      <c r="C6" s="96"/>
      <c r="D6" s="100"/>
      <c r="E6" s="96">
        <f>F6+G6</f>
        <v>0</v>
      </c>
      <c r="F6" s="96"/>
      <c r="G6" s="96"/>
      <c r="H6" s="96"/>
    </row>
    <row r="7" spans="1:8" ht="34.15" customHeight="1" x14ac:dyDescent="0.25">
      <c r="A7" s="540"/>
      <c r="B7" s="63" t="s">
        <v>5</v>
      </c>
      <c r="C7" s="4"/>
      <c r="D7" s="4"/>
      <c r="E7" s="4">
        <f t="shared" ref="E7:E51" si="0">F7+G7</f>
        <v>0</v>
      </c>
      <c r="F7" s="4"/>
      <c r="G7" s="4"/>
      <c r="H7" s="4"/>
    </row>
    <row r="8" spans="1:8" ht="34.15" customHeight="1" x14ac:dyDescent="0.25">
      <c r="A8" s="540"/>
      <c r="B8" s="7" t="s">
        <v>121</v>
      </c>
      <c r="C8" s="127"/>
      <c r="D8" s="127"/>
      <c r="E8" s="127">
        <f t="shared" si="0"/>
        <v>0</v>
      </c>
      <c r="F8" s="127"/>
      <c r="G8" s="127"/>
      <c r="H8" s="127"/>
    </row>
    <row r="9" spans="1:8" ht="26.45" customHeight="1" x14ac:dyDescent="0.25">
      <c r="A9" s="541"/>
      <c r="B9" s="63" t="s">
        <v>6</v>
      </c>
      <c r="C9" s="127">
        <v>681</v>
      </c>
      <c r="D9" s="4"/>
      <c r="E9" s="4">
        <f t="shared" si="0"/>
        <v>0</v>
      </c>
      <c r="F9" s="4"/>
      <c r="G9" s="4"/>
      <c r="H9" s="4"/>
    </row>
    <row r="10" spans="1:8" ht="32.450000000000003" customHeight="1" x14ac:dyDescent="0.25">
      <c r="A10" s="63" t="s">
        <v>7</v>
      </c>
      <c r="B10" s="63" t="s">
        <v>8</v>
      </c>
      <c r="C10" s="4"/>
      <c r="D10" s="4"/>
      <c r="E10" s="4">
        <f t="shared" si="0"/>
        <v>0</v>
      </c>
      <c r="F10" s="4"/>
      <c r="G10" s="4"/>
      <c r="H10" s="4"/>
    </row>
    <row r="11" spans="1:8" x14ac:dyDescent="0.25">
      <c r="A11" s="63" t="s">
        <v>9</v>
      </c>
      <c r="B11" s="63" t="s">
        <v>10</v>
      </c>
      <c r="C11" s="4"/>
      <c r="D11" s="4"/>
      <c r="E11" s="4">
        <f t="shared" si="0"/>
        <v>0</v>
      </c>
      <c r="F11" s="4"/>
      <c r="G11" s="4"/>
      <c r="H11" s="4"/>
    </row>
    <row r="12" spans="1:8" x14ac:dyDescent="0.25">
      <c r="A12" s="63" t="s">
        <v>11</v>
      </c>
      <c r="B12" s="63" t="s">
        <v>12</v>
      </c>
      <c r="C12" s="4"/>
      <c r="D12" s="4"/>
      <c r="E12" s="4">
        <f t="shared" si="0"/>
        <v>0</v>
      </c>
      <c r="F12" s="4"/>
      <c r="G12" s="4"/>
      <c r="H12" s="4"/>
    </row>
    <row r="13" spans="1:8" x14ac:dyDescent="0.25">
      <c r="A13" s="63" t="s">
        <v>13</v>
      </c>
      <c r="B13" s="63" t="s">
        <v>14</v>
      </c>
      <c r="C13" s="4"/>
      <c r="D13" s="4"/>
      <c r="E13" s="4">
        <f t="shared" si="0"/>
        <v>0</v>
      </c>
      <c r="F13" s="4"/>
      <c r="G13" s="4"/>
      <c r="H13" s="4"/>
    </row>
    <row r="14" spans="1:8" x14ac:dyDescent="0.25">
      <c r="A14" s="5" t="s">
        <v>15</v>
      </c>
      <c r="B14" s="5" t="s">
        <v>16</v>
      </c>
      <c r="C14" s="4"/>
      <c r="D14" s="4"/>
      <c r="E14" s="4">
        <f t="shared" si="0"/>
        <v>0</v>
      </c>
      <c r="F14" s="4"/>
      <c r="G14" s="4"/>
      <c r="H14" s="4"/>
    </row>
    <row r="15" spans="1:8" x14ac:dyDescent="0.25">
      <c r="A15" s="63" t="s">
        <v>17</v>
      </c>
      <c r="B15" s="63" t="s">
        <v>18</v>
      </c>
      <c r="C15" s="4"/>
      <c r="D15" s="4"/>
      <c r="E15" s="4">
        <f t="shared" si="0"/>
        <v>0</v>
      </c>
      <c r="F15" s="4"/>
      <c r="G15" s="4"/>
      <c r="H15" s="4"/>
    </row>
    <row r="16" spans="1:8" x14ac:dyDescent="0.25">
      <c r="A16" s="63" t="s">
        <v>19</v>
      </c>
      <c r="B16" s="63" t="s">
        <v>20</v>
      </c>
      <c r="C16" s="4"/>
      <c r="D16" s="4"/>
      <c r="E16" s="4">
        <f t="shared" si="0"/>
        <v>0</v>
      </c>
      <c r="F16" s="4"/>
      <c r="G16" s="4"/>
      <c r="H16" s="4"/>
    </row>
    <row r="17" spans="1:8" ht="24.6" customHeight="1" x14ac:dyDescent="0.25">
      <c r="A17" s="63" t="s">
        <v>21</v>
      </c>
      <c r="B17" s="63" t="s">
        <v>22</v>
      </c>
      <c r="C17" s="4"/>
      <c r="D17" s="4"/>
      <c r="E17" s="4">
        <f t="shared" si="0"/>
        <v>0</v>
      </c>
      <c r="F17" s="4"/>
      <c r="G17" s="4"/>
      <c r="H17" s="4"/>
    </row>
    <row r="18" spans="1:8" x14ac:dyDescent="0.25">
      <c r="A18" s="63" t="s">
        <v>23</v>
      </c>
      <c r="B18" s="63" t="s">
        <v>24</v>
      </c>
      <c r="C18" s="4"/>
      <c r="D18" s="4"/>
      <c r="E18" s="4">
        <f t="shared" si="0"/>
        <v>0</v>
      </c>
      <c r="F18" s="4"/>
      <c r="G18" s="4"/>
      <c r="H18" s="4"/>
    </row>
    <row r="19" spans="1:8" x14ac:dyDescent="0.25">
      <c r="A19" s="63" t="s">
        <v>25</v>
      </c>
      <c r="B19" s="63" t="s">
        <v>26</v>
      </c>
      <c r="C19" s="4"/>
      <c r="D19" s="4"/>
      <c r="E19" s="4">
        <f t="shared" si="0"/>
        <v>0</v>
      </c>
      <c r="F19" s="4"/>
      <c r="G19" s="4"/>
      <c r="H19" s="4"/>
    </row>
    <row r="20" spans="1:8" ht="16.149999999999999" customHeight="1" x14ac:dyDescent="0.25">
      <c r="A20" s="5" t="s">
        <v>27</v>
      </c>
      <c r="B20" s="5" t="s">
        <v>28</v>
      </c>
      <c r="C20" s="4">
        <v>3674</v>
      </c>
      <c r="D20" s="4"/>
      <c r="E20" s="4">
        <f t="shared" si="0"/>
        <v>0</v>
      </c>
      <c r="F20" s="4"/>
      <c r="G20" s="4"/>
      <c r="H20" s="4"/>
    </row>
    <row r="21" spans="1:8" ht="16.149999999999999" customHeight="1" x14ac:dyDescent="0.25">
      <c r="A21" s="542" t="s">
        <v>29</v>
      </c>
      <c r="B21" s="63" t="s">
        <v>30</v>
      </c>
      <c r="C21" s="4">
        <v>305</v>
      </c>
      <c r="D21" s="4"/>
      <c r="E21" s="4">
        <f t="shared" si="0"/>
        <v>0</v>
      </c>
      <c r="F21" s="4"/>
      <c r="G21" s="4"/>
      <c r="H21" s="4"/>
    </row>
    <row r="22" spans="1:8" ht="43.9" customHeight="1" x14ac:dyDescent="0.25">
      <c r="A22" s="543"/>
      <c r="B22" s="6" t="s">
        <v>31</v>
      </c>
      <c r="C22" s="4">
        <v>355</v>
      </c>
      <c r="D22" s="4"/>
      <c r="E22" s="4">
        <f t="shared" si="0"/>
        <v>0</v>
      </c>
      <c r="F22" s="4"/>
      <c r="G22" s="4"/>
      <c r="H22" s="4"/>
    </row>
    <row r="23" spans="1:8" x14ac:dyDescent="0.25">
      <c r="A23" s="63" t="s">
        <v>32</v>
      </c>
      <c r="B23" s="63" t="s">
        <v>33</v>
      </c>
      <c r="C23" s="4"/>
      <c r="D23" s="4"/>
      <c r="E23" s="4">
        <f t="shared" si="0"/>
        <v>0</v>
      </c>
      <c r="F23" s="4"/>
      <c r="G23" s="4"/>
      <c r="H23" s="4"/>
    </row>
    <row r="24" spans="1:8" x14ac:dyDescent="0.25">
      <c r="A24" s="542" t="s">
        <v>34</v>
      </c>
      <c r="B24" s="63" t="s">
        <v>35</v>
      </c>
      <c r="C24" s="127">
        <f t="shared" ref="C24:D24" si="1">C25+C26+C27</f>
        <v>0</v>
      </c>
      <c r="D24" s="127">
        <f t="shared" si="1"/>
        <v>0</v>
      </c>
      <c r="E24" s="127">
        <f t="shared" si="0"/>
        <v>0</v>
      </c>
      <c r="F24" s="127">
        <f t="shared" ref="F24:H24" si="2">F25+F26+F27</f>
        <v>0</v>
      </c>
      <c r="G24" s="127">
        <f t="shared" si="2"/>
        <v>0</v>
      </c>
      <c r="H24" s="127">
        <f t="shared" si="2"/>
        <v>0</v>
      </c>
    </row>
    <row r="25" spans="1:8" x14ac:dyDescent="0.25">
      <c r="A25" s="544"/>
      <c r="B25" s="7" t="s">
        <v>36</v>
      </c>
      <c r="C25" s="4"/>
      <c r="D25" s="4"/>
      <c r="E25" s="4">
        <f t="shared" si="0"/>
        <v>0</v>
      </c>
      <c r="F25" s="4"/>
      <c r="G25" s="4"/>
      <c r="H25" s="4"/>
    </row>
    <row r="26" spans="1:8" ht="83.45" customHeight="1" x14ac:dyDescent="0.25">
      <c r="A26" s="544"/>
      <c r="B26" s="7" t="s">
        <v>37</v>
      </c>
      <c r="C26" s="4"/>
      <c r="D26" s="4"/>
      <c r="E26" s="4">
        <f t="shared" si="0"/>
        <v>0</v>
      </c>
      <c r="F26" s="4"/>
      <c r="G26" s="4"/>
      <c r="H26" s="4"/>
    </row>
    <row r="27" spans="1:8" ht="78.75" x14ac:dyDescent="0.25">
      <c r="A27" s="543"/>
      <c r="B27" s="7" t="s">
        <v>38</v>
      </c>
      <c r="C27" s="4"/>
      <c r="D27" s="4"/>
      <c r="E27" s="4">
        <f t="shared" si="0"/>
        <v>0</v>
      </c>
      <c r="F27" s="4"/>
      <c r="G27" s="4"/>
      <c r="H27" s="4"/>
    </row>
    <row r="28" spans="1:8" x14ac:dyDescent="0.25">
      <c r="A28" s="545" t="s">
        <v>39</v>
      </c>
      <c r="B28" s="63" t="s">
        <v>40</v>
      </c>
      <c r="C28" s="4">
        <v>503</v>
      </c>
      <c r="D28" s="4"/>
      <c r="E28" s="4">
        <f t="shared" si="0"/>
        <v>0</v>
      </c>
      <c r="F28" s="4"/>
      <c r="G28" s="4"/>
      <c r="H28" s="4"/>
    </row>
    <row r="29" spans="1:8" ht="47.25" x14ac:dyDescent="0.25">
      <c r="A29" s="545"/>
      <c r="B29" s="63" t="s">
        <v>41</v>
      </c>
      <c r="C29" s="4">
        <v>890</v>
      </c>
      <c r="D29" s="4"/>
      <c r="E29" s="4">
        <f t="shared" si="0"/>
        <v>0</v>
      </c>
      <c r="F29" s="4"/>
      <c r="G29" s="4"/>
      <c r="H29" s="4"/>
    </row>
    <row r="30" spans="1:8" x14ac:dyDescent="0.25">
      <c r="A30" s="545"/>
      <c r="B30" s="8" t="s">
        <v>42</v>
      </c>
      <c r="C30" s="4"/>
      <c r="D30" s="4"/>
      <c r="E30" s="4">
        <f t="shared" si="0"/>
        <v>0</v>
      </c>
      <c r="F30" s="4"/>
      <c r="G30" s="4"/>
      <c r="H30" s="4"/>
    </row>
    <row r="31" spans="1:8" x14ac:dyDescent="0.25">
      <c r="A31" s="63" t="s">
        <v>43</v>
      </c>
      <c r="B31" s="63" t="s">
        <v>44</v>
      </c>
      <c r="C31" s="4"/>
      <c r="D31" s="4"/>
      <c r="E31" s="4">
        <f t="shared" si="0"/>
        <v>0</v>
      </c>
      <c r="F31" s="4"/>
      <c r="G31" s="4"/>
      <c r="H31" s="4"/>
    </row>
    <row r="32" spans="1:8" ht="31.5" x14ac:dyDescent="0.25">
      <c r="A32" s="9" t="s">
        <v>45</v>
      </c>
      <c r="B32" s="10" t="s">
        <v>46</v>
      </c>
      <c r="C32" s="4"/>
      <c r="D32" s="4"/>
      <c r="E32" s="4">
        <f t="shared" si="0"/>
        <v>0</v>
      </c>
      <c r="F32" s="4"/>
      <c r="G32" s="4"/>
      <c r="H32" s="4"/>
    </row>
    <row r="33" spans="1:8" ht="16.149999999999999" customHeight="1" x14ac:dyDescent="0.25">
      <c r="A33" s="63" t="s">
        <v>47</v>
      </c>
      <c r="B33" s="63" t="s">
        <v>48</v>
      </c>
      <c r="C33" s="4"/>
      <c r="D33" s="4"/>
      <c r="E33" s="4">
        <f t="shared" si="0"/>
        <v>0</v>
      </c>
      <c r="F33" s="4"/>
      <c r="G33" s="4"/>
      <c r="H33" s="4"/>
    </row>
    <row r="34" spans="1:8" x14ac:dyDescent="0.25">
      <c r="A34" s="5" t="s">
        <v>49</v>
      </c>
      <c r="B34" s="5" t="s">
        <v>50</v>
      </c>
      <c r="C34" s="4"/>
      <c r="D34" s="4"/>
      <c r="E34" s="4">
        <f t="shared" si="0"/>
        <v>0</v>
      </c>
      <c r="F34" s="4"/>
      <c r="G34" s="4"/>
      <c r="H34" s="4"/>
    </row>
    <row r="35" spans="1:8" x14ac:dyDescent="0.25">
      <c r="A35" s="5" t="s">
        <v>51</v>
      </c>
      <c r="B35" s="5" t="s">
        <v>52</v>
      </c>
      <c r="C35" s="4"/>
      <c r="D35" s="4"/>
      <c r="E35" s="4">
        <f t="shared" si="0"/>
        <v>0</v>
      </c>
      <c r="F35" s="4"/>
      <c r="G35" s="4"/>
      <c r="H35" s="4"/>
    </row>
    <row r="36" spans="1:8" x14ac:dyDescent="0.25">
      <c r="A36" s="63" t="s">
        <v>53</v>
      </c>
      <c r="B36" s="63" t="s">
        <v>54</v>
      </c>
      <c r="C36" s="4"/>
      <c r="D36" s="4"/>
      <c r="E36" s="4">
        <f t="shared" si="0"/>
        <v>0</v>
      </c>
      <c r="F36" s="4"/>
      <c r="G36" s="4"/>
      <c r="H36" s="4"/>
    </row>
    <row r="37" spans="1:8" x14ac:dyDescent="0.25">
      <c r="A37" s="63" t="s">
        <v>55</v>
      </c>
      <c r="B37" s="63" t="s">
        <v>56</v>
      </c>
      <c r="C37" s="4">
        <v>600</v>
      </c>
      <c r="D37" s="4"/>
      <c r="E37" s="4">
        <f t="shared" si="0"/>
        <v>0</v>
      </c>
      <c r="F37" s="4"/>
      <c r="G37" s="4"/>
      <c r="H37" s="4"/>
    </row>
    <row r="38" spans="1:8" x14ac:dyDescent="0.25">
      <c r="A38" s="63" t="s">
        <v>57</v>
      </c>
      <c r="B38" s="63" t="s">
        <v>58</v>
      </c>
      <c r="C38" s="4"/>
      <c r="D38" s="4"/>
      <c r="E38" s="4">
        <f t="shared" si="0"/>
        <v>0</v>
      </c>
      <c r="F38" s="4"/>
      <c r="G38" s="4"/>
      <c r="H38" s="4"/>
    </row>
    <row r="39" spans="1:8" x14ac:dyDescent="0.25">
      <c r="A39" s="63" t="s">
        <v>59</v>
      </c>
      <c r="B39" s="63" t="s">
        <v>60</v>
      </c>
      <c r="C39" s="4"/>
      <c r="D39" s="4"/>
      <c r="E39" s="4">
        <f t="shared" si="0"/>
        <v>0</v>
      </c>
      <c r="F39" s="4"/>
      <c r="G39" s="4"/>
      <c r="H39" s="4"/>
    </row>
    <row r="40" spans="1:8" x14ac:dyDescent="0.25">
      <c r="A40" s="63" t="s">
        <v>61</v>
      </c>
      <c r="B40" s="63" t="s">
        <v>62</v>
      </c>
      <c r="C40" s="4"/>
      <c r="D40" s="4"/>
      <c r="E40" s="4">
        <f t="shared" si="0"/>
        <v>0</v>
      </c>
      <c r="F40" s="4"/>
      <c r="G40" s="4"/>
      <c r="H40" s="4"/>
    </row>
    <row r="41" spans="1:8" x14ac:dyDescent="0.25">
      <c r="A41" s="539" t="s">
        <v>63</v>
      </c>
      <c r="B41" s="63" t="s">
        <v>64</v>
      </c>
      <c r="C41" s="4"/>
      <c r="D41" s="4"/>
      <c r="E41" s="4">
        <f t="shared" si="0"/>
        <v>0</v>
      </c>
      <c r="F41" s="4"/>
      <c r="G41" s="4"/>
      <c r="H41" s="4"/>
    </row>
    <row r="42" spans="1:8" x14ac:dyDescent="0.25">
      <c r="A42" s="539"/>
      <c r="B42" s="63" t="s">
        <v>65</v>
      </c>
      <c r="C42" s="4"/>
      <c r="D42" s="4"/>
      <c r="E42" s="4">
        <f t="shared" si="0"/>
        <v>0</v>
      </c>
      <c r="F42" s="4"/>
      <c r="G42" s="4"/>
      <c r="H42" s="4"/>
    </row>
    <row r="43" spans="1:8" x14ac:dyDescent="0.25">
      <c r="A43" s="63" t="s">
        <v>66</v>
      </c>
      <c r="B43" s="63" t="s">
        <v>67</v>
      </c>
      <c r="C43" s="4">
        <v>604</v>
      </c>
      <c r="D43" s="4"/>
      <c r="E43" s="4">
        <f t="shared" si="0"/>
        <v>0</v>
      </c>
      <c r="F43" s="11"/>
      <c r="G43" s="4"/>
      <c r="H43" s="4"/>
    </row>
    <row r="44" spans="1:8" x14ac:dyDescent="0.25">
      <c r="A44" s="63" t="s">
        <v>68</v>
      </c>
      <c r="B44" s="63" t="s">
        <v>69</v>
      </c>
      <c r="C44" s="4"/>
      <c r="D44" s="4"/>
      <c r="E44" s="4">
        <f t="shared" si="0"/>
        <v>0</v>
      </c>
      <c r="F44" s="4"/>
      <c r="G44" s="4"/>
      <c r="H44" s="4"/>
    </row>
    <row r="45" spans="1:8" ht="15" customHeight="1" x14ac:dyDescent="0.25">
      <c r="A45" s="539" t="s">
        <v>70</v>
      </c>
      <c r="B45" s="63" t="s">
        <v>71</v>
      </c>
      <c r="C45" s="4">
        <v>800</v>
      </c>
      <c r="D45" s="4"/>
      <c r="E45" s="4">
        <f t="shared" si="0"/>
        <v>0</v>
      </c>
      <c r="F45" s="4"/>
      <c r="G45" s="4"/>
      <c r="H45" s="4"/>
    </row>
    <row r="46" spans="1:8" ht="18" customHeight="1" x14ac:dyDescent="0.25">
      <c r="A46" s="539"/>
      <c r="B46" s="63" t="s">
        <v>72</v>
      </c>
      <c r="C46" s="4"/>
      <c r="D46" s="4"/>
      <c r="E46" s="4">
        <f t="shared" si="0"/>
        <v>0</v>
      </c>
      <c r="F46" s="4"/>
      <c r="G46" s="4"/>
      <c r="H46" s="4"/>
    </row>
    <row r="47" spans="1:8" x14ac:dyDescent="0.25">
      <c r="A47" s="63" t="s">
        <v>73</v>
      </c>
      <c r="B47" s="63" t="s">
        <v>74</v>
      </c>
      <c r="C47" s="4"/>
      <c r="D47" s="4"/>
      <c r="E47" s="4">
        <f t="shared" si="0"/>
        <v>0</v>
      </c>
      <c r="F47" s="4"/>
      <c r="G47" s="4"/>
      <c r="H47" s="4"/>
    </row>
    <row r="48" spans="1:8" x14ac:dyDescent="0.25">
      <c r="A48" s="12" t="s">
        <v>75</v>
      </c>
      <c r="B48" s="5" t="s">
        <v>76</v>
      </c>
      <c r="C48" s="4">
        <v>1341</v>
      </c>
      <c r="D48" s="4"/>
      <c r="E48" s="4">
        <f t="shared" si="0"/>
        <v>0</v>
      </c>
      <c r="F48" s="4"/>
      <c r="G48" s="4"/>
      <c r="H48" s="4"/>
    </row>
    <row r="49" spans="1:8" ht="19.899999999999999" customHeight="1" x14ac:dyDescent="0.25">
      <c r="A49" s="63" t="s">
        <v>77</v>
      </c>
      <c r="B49" s="63" t="s">
        <v>78</v>
      </c>
      <c r="C49" s="4"/>
      <c r="D49" s="4"/>
      <c r="E49" s="4">
        <f t="shared" si="0"/>
        <v>0</v>
      </c>
      <c r="F49" s="4"/>
      <c r="G49" s="4"/>
      <c r="H49" s="4"/>
    </row>
    <row r="50" spans="1:8" ht="19.899999999999999" customHeight="1" x14ac:dyDescent="0.25">
      <c r="A50" s="63" t="s">
        <v>79</v>
      </c>
      <c r="B50" s="63" t="s">
        <v>80</v>
      </c>
      <c r="C50" s="4"/>
      <c r="D50" s="4"/>
      <c r="E50" s="4">
        <f t="shared" si="0"/>
        <v>0</v>
      </c>
      <c r="F50" s="4"/>
      <c r="G50" s="4"/>
      <c r="H50" s="4"/>
    </row>
    <row r="51" spans="1:8" x14ac:dyDescent="0.25">
      <c r="A51" s="63" t="s">
        <v>81</v>
      </c>
      <c r="B51" s="63" t="s">
        <v>82</v>
      </c>
      <c r="C51" s="4"/>
      <c r="D51" s="4"/>
      <c r="E51" s="4">
        <f t="shared" si="0"/>
        <v>0</v>
      </c>
      <c r="F51" s="4"/>
      <c r="G51" s="4"/>
      <c r="H51" s="4"/>
    </row>
    <row r="52" spans="1:8" ht="31.5" x14ac:dyDescent="0.25">
      <c r="A52" s="62" t="s">
        <v>0</v>
      </c>
      <c r="B52" s="13"/>
      <c r="C52" s="15">
        <f>C6+C7+SUM(C9:C24)+SUM(C28:C51)</f>
        <v>9753</v>
      </c>
      <c r="D52" s="15">
        <f>SUM(D6:D24)+SUM(D28:D51)</f>
        <v>0</v>
      </c>
      <c r="E52" s="14">
        <f t="shared" ref="E52" si="3">F52+G52</f>
        <v>0</v>
      </c>
      <c r="F52" s="15">
        <f>SUM(F6:F24)+SUM(F28:F51)</f>
        <v>0</v>
      </c>
      <c r="G52" s="15">
        <f>SUM(G6:G24)+SUM(G28:G51)</f>
        <v>0</v>
      </c>
      <c r="H52" s="15">
        <f>SUM(H6:H24)+SUM(H28:H51)</f>
        <v>0</v>
      </c>
    </row>
    <row r="53" spans="1:8" x14ac:dyDescent="0.25">
      <c r="A53" s="16"/>
      <c r="B53" s="16"/>
      <c r="C53" s="146"/>
      <c r="D53" s="16"/>
      <c r="E53" s="16"/>
      <c r="F53" s="16"/>
      <c r="G53" s="16"/>
      <c r="H53" s="16"/>
    </row>
    <row r="55" spans="1:8" x14ac:dyDescent="0.25">
      <c r="B55" s="18"/>
    </row>
    <row r="56" spans="1:8" x14ac:dyDescent="0.25">
      <c r="B56" s="18"/>
    </row>
    <row r="57" spans="1:8" x14ac:dyDescent="0.25">
      <c r="B57" s="18"/>
    </row>
    <row r="58" spans="1:8" x14ac:dyDescent="0.25">
      <c r="A58" s="19"/>
      <c r="B58" s="18"/>
    </row>
    <row r="59" spans="1:8" x14ac:dyDescent="0.25">
      <c r="A59" s="19"/>
      <c r="B59" s="20"/>
    </row>
  </sheetData>
  <mergeCells count="14">
    <mergeCell ref="B1:H1"/>
    <mergeCell ref="A24:A27"/>
    <mergeCell ref="C3:C5"/>
    <mergeCell ref="D4:D5"/>
    <mergeCell ref="D3:H3"/>
    <mergeCell ref="E4:G4"/>
    <mergeCell ref="H4:H5"/>
    <mergeCell ref="A28:A30"/>
    <mergeCell ref="A41:A42"/>
    <mergeCell ref="A45:A46"/>
    <mergeCell ref="B3:B5"/>
    <mergeCell ref="A3:A5"/>
    <mergeCell ref="A6:A9"/>
    <mergeCell ref="A21:A22"/>
  </mergeCells>
  <pageMargins left="0.7" right="0.7" top="0.75" bottom="0.75" header="0.3" footer="0.3"/>
  <pageSetup paperSize="9" scale="51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9"/>
  <sheetViews>
    <sheetView view="pageBreakPreview" topLeftCell="A22" zoomScale="60" zoomScaleNormal="59" workbookViewId="0">
      <selection activeCell="B3" sqref="B3:B5"/>
    </sheetView>
  </sheetViews>
  <sheetFormatPr defaultRowHeight="15.75" x14ac:dyDescent="0.25"/>
  <cols>
    <col min="1" max="1" width="30.7109375" style="2" customWidth="1"/>
    <col min="2" max="2" width="35.140625" style="2" customWidth="1"/>
    <col min="3" max="3" width="18.5703125" customWidth="1"/>
    <col min="4" max="4" width="28" customWidth="1"/>
    <col min="5" max="5" width="10.5703125" customWidth="1"/>
    <col min="6" max="6" width="12.28515625" customWidth="1"/>
    <col min="7" max="7" width="15.28515625" customWidth="1"/>
    <col min="8" max="8" width="18" customWidth="1"/>
    <col min="222" max="222" width="34" customWidth="1"/>
    <col min="223" max="223" width="11.28515625" customWidth="1"/>
    <col min="224" max="224" width="11" customWidth="1"/>
    <col min="232" max="233" width="10.7109375" customWidth="1"/>
    <col min="235" max="235" width="11.5703125" customWidth="1"/>
    <col min="236" max="236" width="13.7109375" customWidth="1"/>
    <col min="237" max="240" width="9.28515625" customWidth="1"/>
    <col min="478" max="478" width="34" customWidth="1"/>
    <col min="479" max="479" width="11.28515625" customWidth="1"/>
    <col min="480" max="480" width="11" customWidth="1"/>
    <col min="488" max="489" width="10.7109375" customWidth="1"/>
    <col min="491" max="491" width="11.5703125" customWidth="1"/>
    <col min="492" max="492" width="13.7109375" customWidth="1"/>
    <col min="493" max="496" width="9.28515625" customWidth="1"/>
    <col min="734" max="734" width="34" customWidth="1"/>
    <col min="735" max="735" width="11.28515625" customWidth="1"/>
    <col min="736" max="736" width="11" customWidth="1"/>
    <col min="744" max="745" width="10.7109375" customWidth="1"/>
    <col min="747" max="747" width="11.5703125" customWidth="1"/>
    <col min="748" max="748" width="13.7109375" customWidth="1"/>
    <col min="749" max="752" width="9.28515625" customWidth="1"/>
    <col min="990" max="990" width="34" customWidth="1"/>
    <col min="991" max="991" width="11.28515625" customWidth="1"/>
    <col min="992" max="992" width="11" customWidth="1"/>
    <col min="1000" max="1001" width="10.7109375" customWidth="1"/>
    <col min="1003" max="1003" width="11.5703125" customWidth="1"/>
    <col min="1004" max="1004" width="13.7109375" customWidth="1"/>
    <col min="1005" max="1008" width="9.28515625" customWidth="1"/>
    <col min="1246" max="1246" width="34" customWidth="1"/>
    <col min="1247" max="1247" width="11.28515625" customWidth="1"/>
    <col min="1248" max="1248" width="11" customWidth="1"/>
    <col min="1256" max="1257" width="10.7109375" customWidth="1"/>
    <col min="1259" max="1259" width="11.5703125" customWidth="1"/>
    <col min="1260" max="1260" width="13.7109375" customWidth="1"/>
    <col min="1261" max="1264" width="9.28515625" customWidth="1"/>
    <col min="1502" max="1502" width="34" customWidth="1"/>
    <col min="1503" max="1503" width="11.28515625" customWidth="1"/>
    <col min="1504" max="1504" width="11" customWidth="1"/>
    <col min="1512" max="1513" width="10.7109375" customWidth="1"/>
    <col min="1515" max="1515" width="11.5703125" customWidth="1"/>
    <col min="1516" max="1516" width="13.7109375" customWidth="1"/>
    <col min="1517" max="1520" width="9.28515625" customWidth="1"/>
    <col min="1758" max="1758" width="34" customWidth="1"/>
    <col min="1759" max="1759" width="11.28515625" customWidth="1"/>
    <col min="1760" max="1760" width="11" customWidth="1"/>
    <col min="1768" max="1769" width="10.7109375" customWidth="1"/>
    <col min="1771" max="1771" width="11.5703125" customWidth="1"/>
    <col min="1772" max="1772" width="13.7109375" customWidth="1"/>
    <col min="1773" max="1776" width="9.28515625" customWidth="1"/>
    <col min="2014" max="2014" width="34" customWidth="1"/>
    <col min="2015" max="2015" width="11.28515625" customWidth="1"/>
    <col min="2016" max="2016" width="11" customWidth="1"/>
    <col min="2024" max="2025" width="10.7109375" customWidth="1"/>
    <col min="2027" max="2027" width="11.5703125" customWidth="1"/>
    <col min="2028" max="2028" width="13.7109375" customWidth="1"/>
    <col min="2029" max="2032" width="9.28515625" customWidth="1"/>
    <col min="2270" max="2270" width="34" customWidth="1"/>
    <col min="2271" max="2271" width="11.28515625" customWidth="1"/>
    <col min="2272" max="2272" width="11" customWidth="1"/>
    <col min="2280" max="2281" width="10.7109375" customWidth="1"/>
    <col min="2283" max="2283" width="11.5703125" customWidth="1"/>
    <col min="2284" max="2284" width="13.7109375" customWidth="1"/>
    <col min="2285" max="2288" width="9.28515625" customWidth="1"/>
    <col min="2526" max="2526" width="34" customWidth="1"/>
    <col min="2527" max="2527" width="11.28515625" customWidth="1"/>
    <col min="2528" max="2528" width="11" customWidth="1"/>
    <col min="2536" max="2537" width="10.7109375" customWidth="1"/>
    <col min="2539" max="2539" width="11.5703125" customWidth="1"/>
    <col min="2540" max="2540" width="13.7109375" customWidth="1"/>
    <col min="2541" max="2544" width="9.28515625" customWidth="1"/>
    <col min="2782" max="2782" width="34" customWidth="1"/>
    <col min="2783" max="2783" width="11.28515625" customWidth="1"/>
    <col min="2784" max="2784" width="11" customWidth="1"/>
    <col min="2792" max="2793" width="10.7109375" customWidth="1"/>
    <col min="2795" max="2795" width="11.5703125" customWidth="1"/>
    <col min="2796" max="2796" width="13.7109375" customWidth="1"/>
    <col min="2797" max="2800" width="9.28515625" customWidth="1"/>
    <col min="3038" max="3038" width="34" customWidth="1"/>
    <col min="3039" max="3039" width="11.28515625" customWidth="1"/>
    <col min="3040" max="3040" width="11" customWidth="1"/>
    <col min="3048" max="3049" width="10.7109375" customWidth="1"/>
    <col min="3051" max="3051" width="11.5703125" customWidth="1"/>
    <col min="3052" max="3052" width="13.7109375" customWidth="1"/>
    <col min="3053" max="3056" width="9.28515625" customWidth="1"/>
    <col min="3294" max="3294" width="34" customWidth="1"/>
    <col min="3295" max="3295" width="11.28515625" customWidth="1"/>
    <col min="3296" max="3296" width="11" customWidth="1"/>
    <col min="3304" max="3305" width="10.7109375" customWidth="1"/>
    <col min="3307" max="3307" width="11.5703125" customWidth="1"/>
    <col min="3308" max="3308" width="13.7109375" customWidth="1"/>
    <col min="3309" max="3312" width="9.28515625" customWidth="1"/>
    <col min="3550" max="3550" width="34" customWidth="1"/>
    <col min="3551" max="3551" width="11.28515625" customWidth="1"/>
    <col min="3552" max="3552" width="11" customWidth="1"/>
    <col min="3560" max="3561" width="10.7109375" customWidth="1"/>
    <col min="3563" max="3563" width="11.5703125" customWidth="1"/>
    <col min="3564" max="3564" width="13.7109375" customWidth="1"/>
    <col min="3565" max="3568" width="9.28515625" customWidth="1"/>
    <col min="3806" max="3806" width="34" customWidth="1"/>
    <col min="3807" max="3807" width="11.28515625" customWidth="1"/>
    <col min="3808" max="3808" width="11" customWidth="1"/>
    <col min="3816" max="3817" width="10.7109375" customWidth="1"/>
    <col min="3819" max="3819" width="11.5703125" customWidth="1"/>
    <col min="3820" max="3820" width="13.7109375" customWidth="1"/>
    <col min="3821" max="3824" width="9.28515625" customWidth="1"/>
    <col min="4062" max="4062" width="34" customWidth="1"/>
    <col min="4063" max="4063" width="11.28515625" customWidth="1"/>
    <col min="4064" max="4064" width="11" customWidth="1"/>
    <col min="4072" max="4073" width="10.7109375" customWidth="1"/>
    <col min="4075" max="4075" width="11.5703125" customWidth="1"/>
    <col min="4076" max="4076" width="13.7109375" customWidth="1"/>
    <col min="4077" max="4080" width="9.28515625" customWidth="1"/>
    <col min="4318" max="4318" width="34" customWidth="1"/>
    <col min="4319" max="4319" width="11.28515625" customWidth="1"/>
    <col min="4320" max="4320" width="11" customWidth="1"/>
    <col min="4328" max="4329" width="10.7109375" customWidth="1"/>
    <col min="4331" max="4331" width="11.5703125" customWidth="1"/>
    <col min="4332" max="4332" width="13.7109375" customWidth="1"/>
    <col min="4333" max="4336" width="9.28515625" customWidth="1"/>
    <col min="4574" max="4574" width="34" customWidth="1"/>
    <col min="4575" max="4575" width="11.28515625" customWidth="1"/>
    <col min="4576" max="4576" width="11" customWidth="1"/>
    <col min="4584" max="4585" width="10.7109375" customWidth="1"/>
    <col min="4587" max="4587" width="11.5703125" customWidth="1"/>
    <col min="4588" max="4588" width="13.7109375" customWidth="1"/>
    <col min="4589" max="4592" width="9.28515625" customWidth="1"/>
    <col min="4830" max="4830" width="34" customWidth="1"/>
    <col min="4831" max="4831" width="11.28515625" customWidth="1"/>
    <col min="4832" max="4832" width="11" customWidth="1"/>
    <col min="4840" max="4841" width="10.7109375" customWidth="1"/>
    <col min="4843" max="4843" width="11.5703125" customWidth="1"/>
    <col min="4844" max="4844" width="13.7109375" customWidth="1"/>
    <col min="4845" max="4848" width="9.28515625" customWidth="1"/>
    <col min="5086" max="5086" width="34" customWidth="1"/>
    <col min="5087" max="5087" width="11.28515625" customWidth="1"/>
    <col min="5088" max="5088" width="11" customWidth="1"/>
    <col min="5096" max="5097" width="10.7109375" customWidth="1"/>
    <col min="5099" max="5099" width="11.5703125" customWidth="1"/>
    <col min="5100" max="5100" width="13.7109375" customWidth="1"/>
    <col min="5101" max="5104" width="9.28515625" customWidth="1"/>
    <col min="5342" max="5342" width="34" customWidth="1"/>
    <col min="5343" max="5343" width="11.28515625" customWidth="1"/>
    <col min="5344" max="5344" width="11" customWidth="1"/>
    <col min="5352" max="5353" width="10.7109375" customWidth="1"/>
    <col min="5355" max="5355" width="11.5703125" customWidth="1"/>
    <col min="5356" max="5356" width="13.7109375" customWidth="1"/>
    <col min="5357" max="5360" width="9.28515625" customWidth="1"/>
    <col min="5598" max="5598" width="34" customWidth="1"/>
    <col min="5599" max="5599" width="11.28515625" customWidth="1"/>
    <col min="5600" max="5600" width="11" customWidth="1"/>
    <col min="5608" max="5609" width="10.7109375" customWidth="1"/>
    <col min="5611" max="5611" width="11.5703125" customWidth="1"/>
    <col min="5612" max="5612" width="13.7109375" customWidth="1"/>
    <col min="5613" max="5616" width="9.28515625" customWidth="1"/>
    <col min="5854" max="5854" width="34" customWidth="1"/>
    <col min="5855" max="5855" width="11.28515625" customWidth="1"/>
    <col min="5856" max="5856" width="11" customWidth="1"/>
    <col min="5864" max="5865" width="10.7109375" customWidth="1"/>
    <col min="5867" max="5867" width="11.5703125" customWidth="1"/>
    <col min="5868" max="5868" width="13.7109375" customWidth="1"/>
    <col min="5869" max="5872" width="9.28515625" customWidth="1"/>
    <col min="6110" max="6110" width="34" customWidth="1"/>
    <col min="6111" max="6111" width="11.28515625" customWidth="1"/>
    <col min="6112" max="6112" width="11" customWidth="1"/>
    <col min="6120" max="6121" width="10.7109375" customWidth="1"/>
    <col min="6123" max="6123" width="11.5703125" customWidth="1"/>
    <col min="6124" max="6124" width="13.7109375" customWidth="1"/>
    <col min="6125" max="6128" width="9.28515625" customWidth="1"/>
    <col min="6366" max="6366" width="34" customWidth="1"/>
    <col min="6367" max="6367" width="11.28515625" customWidth="1"/>
    <col min="6368" max="6368" width="11" customWidth="1"/>
    <col min="6376" max="6377" width="10.7109375" customWidth="1"/>
    <col min="6379" max="6379" width="11.5703125" customWidth="1"/>
    <col min="6380" max="6380" width="13.7109375" customWidth="1"/>
    <col min="6381" max="6384" width="9.28515625" customWidth="1"/>
    <col min="6622" max="6622" width="34" customWidth="1"/>
    <col min="6623" max="6623" width="11.28515625" customWidth="1"/>
    <col min="6624" max="6624" width="11" customWidth="1"/>
    <col min="6632" max="6633" width="10.7109375" customWidth="1"/>
    <col min="6635" max="6635" width="11.5703125" customWidth="1"/>
    <col min="6636" max="6636" width="13.7109375" customWidth="1"/>
    <col min="6637" max="6640" width="9.28515625" customWidth="1"/>
    <col min="6878" max="6878" width="34" customWidth="1"/>
    <col min="6879" max="6879" width="11.28515625" customWidth="1"/>
    <col min="6880" max="6880" width="11" customWidth="1"/>
    <col min="6888" max="6889" width="10.7109375" customWidth="1"/>
    <col min="6891" max="6891" width="11.5703125" customWidth="1"/>
    <col min="6892" max="6892" width="13.7109375" customWidth="1"/>
    <col min="6893" max="6896" width="9.28515625" customWidth="1"/>
    <col min="7134" max="7134" width="34" customWidth="1"/>
    <col min="7135" max="7135" width="11.28515625" customWidth="1"/>
    <col min="7136" max="7136" width="11" customWidth="1"/>
    <col min="7144" max="7145" width="10.7109375" customWidth="1"/>
    <col min="7147" max="7147" width="11.5703125" customWidth="1"/>
    <col min="7148" max="7148" width="13.7109375" customWidth="1"/>
    <col min="7149" max="7152" width="9.28515625" customWidth="1"/>
    <col min="7390" max="7390" width="34" customWidth="1"/>
    <col min="7391" max="7391" width="11.28515625" customWidth="1"/>
    <col min="7392" max="7392" width="11" customWidth="1"/>
    <col min="7400" max="7401" width="10.7109375" customWidth="1"/>
    <col min="7403" max="7403" width="11.5703125" customWidth="1"/>
    <col min="7404" max="7404" width="13.7109375" customWidth="1"/>
    <col min="7405" max="7408" width="9.28515625" customWidth="1"/>
    <col min="7646" max="7646" width="34" customWidth="1"/>
    <col min="7647" max="7647" width="11.28515625" customWidth="1"/>
    <col min="7648" max="7648" width="11" customWidth="1"/>
    <col min="7656" max="7657" width="10.7109375" customWidth="1"/>
    <col min="7659" max="7659" width="11.5703125" customWidth="1"/>
    <col min="7660" max="7660" width="13.7109375" customWidth="1"/>
    <col min="7661" max="7664" width="9.28515625" customWidth="1"/>
    <col min="7902" max="7902" width="34" customWidth="1"/>
    <col min="7903" max="7903" width="11.28515625" customWidth="1"/>
    <col min="7904" max="7904" width="11" customWidth="1"/>
    <col min="7912" max="7913" width="10.7109375" customWidth="1"/>
    <col min="7915" max="7915" width="11.5703125" customWidth="1"/>
    <col min="7916" max="7916" width="13.7109375" customWidth="1"/>
    <col min="7917" max="7920" width="9.28515625" customWidth="1"/>
    <col min="8158" max="8158" width="34" customWidth="1"/>
    <col min="8159" max="8159" width="11.28515625" customWidth="1"/>
    <col min="8160" max="8160" width="11" customWidth="1"/>
    <col min="8168" max="8169" width="10.7109375" customWidth="1"/>
    <col min="8171" max="8171" width="11.5703125" customWidth="1"/>
    <col min="8172" max="8172" width="13.7109375" customWidth="1"/>
    <col min="8173" max="8176" width="9.28515625" customWidth="1"/>
    <col min="8414" max="8414" width="34" customWidth="1"/>
    <col min="8415" max="8415" width="11.28515625" customWidth="1"/>
    <col min="8416" max="8416" width="11" customWidth="1"/>
    <col min="8424" max="8425" width="10.7109375" customWidth="1"/>
    <col min="8427" max="8427" width="11.5703125" customWidth="1"/>
    <col min="8428" max="8428" width="13.7109375" customWidth="1"/>
    <col min="8429" max="8432" width="9.28515625" customWidth="1"/>
    <col min="8670" max="8670" width="34" customWidth="1"/>
    <col min="8671" max="8671" width="11.28515625" customWidth="1"/>
    <col min="8672" max="8672" width="11" customWidth="1"/>
    <col min="8680" max="8681" width="10.7109375" customWidth="1"/>
    <col min="8683" max="8683" width="11.5703125" customWidth="1"/>
    <col min="8684" max="8684" width="13.7109375" customWidth="1"/>
    <col min="8685" max="8688" width="9.28515625" customWidth="1"/>
    <col min="8926" max="8926" width="34" customWidth="1"/>
    <col min="8927" max="8927" width="11.28515625" customWidth="1"/>
    <col min="8928" max="8928" width="11" customWidth="1"/>
    <col min="8936" max="8937" width="10.7109375" customWidth="1"/>
    <col min="8939" max="8939" width="11.5703125" customWidth="1"/>
    <col min="8940" max="8940" width="13.7109375" customWidth="1"/>
    <col min="8941" max="8944" width="9.28515625" customWidth="1"/>
    <col min="9182" max="9182" width="34" customWidth="1"/>
    <col min="9183" max="9183" width="11.28515625" customWidth="1"/>
    <col min="9184" max="9184" width="11" customWidth="1"/>
    <col min="9192" max="9193" width="10.7109375" customWidth="1"/>
    <col min="9195" max="9195" width="11.5703125" customWidth="1"/>
    <col min="9196" max="9196" width="13.7109375" customWidth="1"/>
    <col min="9197" max="9200" width="9.28515625" customWidth="1"/>
    <col min="9438" max="9438" width="34" customWidth="1"/>
    <col min="9439" max="9439" width="11.28515625" customWidth="1"/>
    <col min="9440" max="9440" width="11" customWidth="1"/>
    <col min="9448" max="9449" width="10.7109375" customWidth="1"/>
    <col min="9451" max="9451" width="11.5703125" customWidth="1"/>
    <col min="9452" max="9452" width="13.7109375" customWidth="1"/>
    <col min="9453" max="9456" width="9.28515625" customWidth="1"/>
    <col min="9694" max="9694" width="34" customWidth="1"/>
    <col min="9695" max="9695" width="11.28515625" customWidth="1"/>
    <col min="9696" max="9696" width="11" customWidth="1"/>
    <col min="9704" max="9705" width="10.7109375" customWidth="1"/>
    <col min="9707" max="9707" width="11.5703125" customWidth="1"/>
    <col min="9708" max="9708" width="13.7109375" customWidth="1"/>
    <col min="9709" max="9712" width="9.28515625" customWidth="1"/>
    <col min="9950" max="9950" width="34" customWidth="1"/>
    <col min="9951" max="9951" width="11.28515625" customWidth="1"/>
    <col min="9952" max="9952" width="11" customWidth="1"/>
    <col min="9960" max="9961" width="10.7109375" customWidth="1"/>
    <col min="9963" max="9963" width="11.5703125" customWidth="1"/>
    <col min="9964" max="9964" width="13.7109375" customWidth="1"/>
    <col min="9965" max="9968" width="9.28515625" customWidth="1"/>
    <col min="10206" max="10206" width="34" customWidth="1"/>
    <col min="10207" max="10207" width="11.28515625" customWidth="1"/>
    <col min="10208" max="10208" width="11" customWidth="1"/>
    <col min="10216" max="10217" width="10.7109375" customWidth="1"/>
    <col min="10219" max="10219" width="11.5703125" customWidth="1"/>
    <col min="10220" max="10220" width="13.7109375" customWidth="1"/>
    <col min="10221" max="10224" width="9.28515625" customWidth="1"/>
    <col min="10462" max="10462" width="34" customWidth="1"/>
    <col min="10463" max="10463" width="11.28515625" customWidth="1"/>
    <col min="10464" max="10464" width="11" customWidth="1"/>
    <col min="10472" max="10473" width="10.7109375" customWidth="1"/>
    <col min="10475" max="10475" width="11.5703125" customWidth="1"/>
    <col min="10476" max="10476" width="13.7109375" customWidth="1"/>
    <col min="10477" max="10480" width="9.28515625" customWidth="1"/>
    <col min="10718" max="10718" width="34" customWidth="1"/>
    <col min="10719" max="10719" width="11.28515625" customWidth="1"/>
    <col min="10720" max="10720" width="11" customWidth="1"/>
    <col min="10728" max="10729" width="10.7109375" customWidth="1"/>
    <col min="10731" max="10731" width="11.5703125" customWidth="1"/>
    <col min="10732" max="10732" width="13.7109375" customWidth="1"/>
    <col min="10733" max="10736" width="9.28515625" customWidth="1"/>
    <col min="10974" max="10974" width="34" customWidth="1"/>
    <col min="10975" max="10975" width="11.28515625" customWidth="1"/>
    <col min="10976" max="10976" width="11" customWidth="1"/>
    <col min="10984" max="10985" width="10.7109375" customWidth="1"/>
    <col min="10987" max="10987" width="11.5703125" customWidth="1"/>
    <col min="10988" max="10988" width="13.7109375" customWidth="1"/>
    <col min="10989" max="10992" width="9.28515625" customWidth="1"/>
    <col min="11230" max="11230" width="34" customWidth="1"/>
    <col min="11231" max="11231" width="11.28515625" customWidth="1"/>
    <col min="11232" max="11232" width="11" customWidth="1"/>
    <col min="11240" max="11241" width="10.7109375" customWidth="1"/>
    <col min="11243" max="11243" width="11.5703125" customWidth="1"/>
    <col min="11244" max="11244" width="13.7109375" customWidth="1"/>
    <col min="11245" max="11248" width="9.28515625" customWidth="1"/>
    <col min="11486" max="11486" width="34" customWidth="1"/>
    <col min="11487" max="11487" width="11.28515625" customWidth="1"/>
    <col min="11488" max="11488" width="11" customWidth="1"/>
    <col min="11496" max="11497" width="10.7109375" customWidth="1"/>
    <col min="11499" max="11499" width="11.5703125" customWidth="1"/>
    <col min="11500" max="11500" width="13.7109375" customWidth="1"/>
    <col min="11501" max="11504" width="9.28515625" customWidth="1"/>
    <col min="11742" max="11742" width="34" customWidth="1"/>
    <col min="11743" max="11743" width="11.28515625" customWidth="1"/>
    <col min="11744" max="11744" width="11" customWidth="1"/>
    <col min="11752" max="11753" width="10.7109375" customWidth="1"/>
    <col min="11755" max="11755" width="11.5703125" customWidth="1"/>
    <col min="11756" max="11756" width="13.7109375" customWidth="1"/>
    <col min="11757" max="11760" width="9.28515625" customWidth="1"/>
    <col min="11998" max="11998" width="34" customWidth="1"/>
    <col min="11999" max="11999" width="11.28515625" customWidth="1"/>
    <col min="12000" max="12000" width="11" customWidth="1"/>
    <col min="12008" max="12009" width="10.7109375" customWidth="1"/>
    <col min="12011" max="12011" width="11.5703125" customWidth="1"/>
    <col min="12012" max="12012" width="13.7109375" customWidth="1"/>
    <col min="12013" max="12016" width="9.28515625" customWidth="1"/>
    <col min="12254" max="12254" width="34" customWidth="1"/>
    <col min="12255" max="12255" width="11.28515625" customWidth="1"/>
    <col min="12256" max="12256" width="11" customWidth="1"/>
    <col min="12264" max="12265" width="10.7109375" customWidth="1"/>
    <col min="12267" max="12267" width="11.5703125" customWidth="1"/>
    <col min="12268" max="12268" width="13.7109375" customWidth="1"/>
    <col min="12269" max="12272" width="9.28515625" customWidth="1"/>
    <col min="12510" max="12510" width="34" customWidth="1"/>
    <col min="12511" max="12511" width="11.28515625" customWidth="1"/>
    <col min="12512" max="12512" width="11" customWidth="1"/>
    <col min="12520" max="12521" width="10.7109375" customWidth="1"/>
    <col min="12523" max="12523" width="11.5703125" customWidth="1"/>
    <col min="12524" max="12524" width="13.7109375" customWidth="1"/>
    <col min="12525" max="12528" width="9.28515625" customWidth="1"/>
    <col min="12766" max="12766" width="34" customWidth="1"/>
    <col min="12767" max="12767" width="11.28515625" customWidth="1"/>
    <col min="12768" max="12768" width="11" customWidth="1"/>
    <col min="12776" max="12777" width="10.7109375" customWidth="1"/>
    <col min="12779" max="12779" width="11.5703125" customWidth="1"/>
    <col min="12780" max="12780" width="13.7109375" customWidth="1"/>
    <col min="12781" max="12784" width="9.28515625" customWidth="1"/>
    <col min="13022" max="13022" width="34" customWidth="1"/>
    <col min="13023" max="13023" width="11.28515625" customWidth="1"/>
    <col min="13024" max="13024" width="11" customWidth="1"/>
    <col min="13032" max="13033" width="10.7109375" customWidth="1"/>
    <col min="13035" max="13035" width="11.5703125" customWidth="1"/>
    <col min="13036" max="13036" width="13.7109375" customWidth="1"/>
    <col min="13037" max="13040" width="9.28515625" customWidth="1"/>
    <col min="13278" max="13278" width="34" customWidth="1"/>
    <col min="13279" max="13279" width="11.28515625" customWidth="1"/>
    <col min="13280" max="13280" width="11" customWidth="1"/>
    <col min="13288" max="13289" width="10.7109375" customWidth="1"/>
    <col min="13291" max="13291" width="11.5703125" customWidth="1"/>
    <col min="13292" max="13292" width="13.7109375" customWidth="1"/>
    <col min="13293" max="13296" width="9.28515625" customWidth="1"/>
    <col min="13534" max="13534" width="34" customWidth="1"/>
    <col min="13535" max="13535" width="11.28515625" customWidth="1"/>
    <col min="13536" max="13536" width="11" customWidth="1"/>
    <col min="13544" max="13545" width="10.7109375" customWidth="1"/>
    <col min="13547" max="13547" width="11.5703125" customWidth="1"/>
    <col min="13548" max="13548" width="13.7109375" customWidth="1"/>
    <col min="13549" max="13552" width="9.28515625" customWidth="1"/>
    <col min="13790" max="13790" width="34" customWidth="1"/>
    <col min="13791" max="13791" width="11.28515625" customWidth="1"/>
    <col min="13792" max="13792" width="11" customWidth="1"/>
    <col min="13800" max="13801" width="10.7109375" customWidth="1"/>
    <col min="13803" max="13803" width="11.5703125" customWidth="1"/>
    <col min="13804" max="13804" width="13.7109375" customWidth="1"/>
    <col min="13805" max="13808" width="9.28515625" customWidth="1"/>
    <col min="14046" max="14046" width="34" customWidth="1"/>
    <col min="14047" max="14047" width="11.28515625" customWidth="1"/>
    <col min="14048" max="14048" width="11" customWidth="1"/>
    <col min="14056" max="14057" width="10.7109375" customWidth="1"/>
    <col min="14059" max="14059" width="11.5703125" customWidth="1"/>
    <col min="14060" max="14060" width="13.7109375" customWidth="1"/>
    <col min="14061" max="14064" width="9.28515625" customWidth="1"/>
    <col min="14302" max="14302" width="34" customWidth="1"/>
    <col min="14303" max="14303" width="11.28515625" customWidth="1"/>
    <col min="14304" max="14304" width="11" customWidth="1"/>
    <col min="14312" max="14313" width="10.7109375" customWidth="1"/>
    <col min="14315" max="14315" width="11.5703125" customWidth="1"/>
    <col min="14316" max="14316" width="13.7109375" customWidth="1"/>
    <col min="14317" max="14320" width="9.28515625" customWidth="1"/>
    <col min="14558" max="14558" width="34" customWidth="1"/>
    <col min="14559" max="14559" width="11.28515625" customWidth="1"/>
    <col min="14560" max="14560" width="11" customWidth="1"/>
    <col min="14568" max="14569" width="10.7109375" customWidth="1"/>
    <col min="14571" max="14571" width="11.5703125" customWidth="1"/>
    <col min="14572" max="14572" width="13.7109375" customWidth="1"/>
    <col min="14573" max="14576" width="9.28515625" customWidth="1"/>
    <col min="14814" max="14814" width="34" customWidth="1"/>
    <col min="14815" max="14815" width="11.28515625" customWidth="1"/>
    <col min="14816" max="14816" width="11" customWidth="1"/>
    <col min="14824" max="14825" width="10.7109375" customWidth="1"/>
    <col min="14827" max="14827" width="11.5703125" customWidth="1"/>
    <col min="14828" max="14828" width="13.7109375" customWidth="1"/>
    <col min="14829" max="14832" width="9.28515625" customWidth="1"/>
    <col min="15070" max="15070" width="34" customWidth="1"/>
    <col min="15071" max="15071" width="11.28515625" customWidth="1"/>
    <col min="15072" max="15072" width="11" customWidth="1"/>
    <col min="15080" max="15081" width="10.7109375" customWidth="1"/>
    <col min="15083" max="15083" width="11.5703125" customWidth="1"/>
    <col min="15084" max="15084" width="13.7109375" customWidth="1"/>
    <col min="15085" max="15088" width="9.28515625" customWidth="1"/>
    <col min="15326" max="15326" width="34" customWidth="1"/>
    <col min="15327" max="15327" width="11.28515625" customWidth="1"/>
    <col min="15328" max="15328" width="11" customWidth="1"/>
    <col min="15336" max="15337" width="10.7109375" customWidth="1"/>
    <col min="15339" max="15339" width="11.5703125" customWidth="1"/>
    <col min="15340" max="15340" width="13.7109375" customWidth="1"/>
    <col min="15341" max="15344" width="9.28515625" customWidth="1"/>
    <col min="15582" max="15582" width="34" customWidth="1"/>
    <col min="15583" max="15583" width="11.28515625" customWidth="1"/>
    <col min="15584" max="15584" width="11" customWidth="1"/>
    <col min="15592" max="15593" width="10.7109375" customWidth="1"/>
    <col min="15595" max="15595" width="11.5703125" customWidth="1"/>
    <col min="15596" max="15596" width="13.7109375" customWidth="1"/>
    <col min="15597" max="15600" width="9.28515625" customWidth="1"/>
    <col min="15838" max="15838" width="34" customWidth="1"/>
    <col min="15839" max="15839" width="11.28515625" customWidth="1"/>
    <col min="15840" max="15840" width="11" customWidth="1"/>
    <col min="15848" max="15849" width="10.7109375" customWidth="1"/>
    <col min="15851" max="15851" width="11.5703125" customWidth="1"/>
    <col min="15852" max="15852" width="13.7109375" customWidth="1"/>
    <col min="15853" max="15856" width="9.28515625" customWidth="1"/>
    <col min="16094" max="16094" width="34" customWidth="1"/>
    <col min="16095" max="16095" width="11.28515625" customWidth="1"/>
    <col min="16096" max="16096" width="11" customWidth="1"/>
    <col min="16104" max="16105" width="10.7109375" customWidth="1"/>
    <col min="16107" max="16107" width="11.5703125" customWidth="1"/>
    <col min="16108" max="16108" width="13.7109375" customWidth="1"/>
    <col min="16109" max="16112" width="9.28515625" customWidth="1"/>
  </cols>
  <sheetData>
    <row r="1" spans="1:8" ht="44.45" customHeight="1" x14ac:dyDescent="0.3">
      <c r="B1" s="530" t="s">
        <v>119</v>
      </c>
      <c r="C1" s="530"/>
      <c r="D1" s="530"/>
      <c r="E1" s="530"/>
      <c r="F1" s="530"/>
      <c r="G1" s="530"/>
      <c r="H1" s="530"/>
    </row>
    <row r="2" spans="1:8" ht="32.25" customHeight="1" thickBot="1" x14ac:dyDescent="0.3">
      <c r="A2" s="3" t="s">
        <v>97</v>
      </c>
    </row>
    <row r="3" spans="1:8" ht="15.6" customHeight="1" x14ac:dyDescent="0.25">
      <c r="A3" s="534" t="s">
        <v>1</v>
      </c>
      <c r="B3" s="531" t="s">
        <v>2</v>
      </c>
      <c r="C3" s="436" t="s">
        <v>120</v>
      </c>
      <c r="D3" s="537" t="s">
        <v>91</v>
      </c>
      <c r="E3" s="537"/>
      <c r="F3" s="537"/>
      <c r="G3" s="537"/>
      <c r="H3" s="538"/>
    </row>
    <row r="4" spans="1:8" ht="52.9" customHeight="1" x14ac:dyDescent="0.25">
      <c r="A4" s="535"/>
      <c r="B4" s="532"/>
      <c r="C4" s="427"/>
      <c r="D4" s="427" t="s">
        <v>92</v>
      </c>
      <c r="E4" s="427" t="s">
        <v>115</v>
      </c>
      <c r="F4" s="427"/>
      <c r="G4" s="427"/>
      <c r="H4" s="431" t="s">
        <v>93</v>
      </c>
    </row>
    <row r="5" spans="1:8" ht="55.9" customHeight="1" thickBot="1" x14ac:dyDescent="0.3">
      <c r="A5" s="536"/>
      <c r="B5" s="533"/>
      <c r="C5" s="428"/>
      <c r="D5" s="428"/>
      <c r="E5" s="102" t="s">
        <v>109</v>
      </c>
      <c r="F5" s="102" t="s">
        <v>110</v>
      </c>
      <c r="G5" s="102" t="s">
        <v>111</v>
      </c>
      <c r="H5" s="432"/>
    </row>
    <row r="6" spans="1:8" ht="31.15" customHeight="1" x14ac:dyDescent="0.25">
      <c r="A6" s="540" t="s">
        <v>3</v>
      </c>
      <c r="B6" s="56" t="s">
        <v>4</v>
      </c>
      <c r="C6" s="114"/>
      <c r="D6" s="114"/>
      <c r="E6" s="114">
        <f>F6+G6</f>
        <v>0</v>
      </c>
      <c r="F6" s="114"/>
      <c r="G6" s="114"/>
      <c r="H6" s="114"/>
    </row>
    <row r="7" spans="1:8" ht="34.15" customHeight="1" x14ac:dyDescent="0.25">
      <c r="A7" s="540"/>
      <c r="B7" s="63" t="s">
        <v>5</v>
      </c>
      <c r="C7" s="115"/>
      <c r="D7" s="115"/>
      <c r="E7" s="115">
        <f t="shared" ref="E7:E51" si="0">F7+G7</f>
        <v>0</v>
      </c>
      <c r="F7" s="115"/>
      <c r="G7" s="115"/>
      <c r="H7" s="115"/>
    </row>
    <row r="8" spans="1:8" ht="34.15" customHeight="1" x14ac:dyDescent="0.25">
      <c r="A8" s="540"/>
      <c r="B8" s="7" t="s">
        <v>121</v>
      </c>
      <c r="C8" s="127"/>
      <c r="D8" s="127"/>
      <c r="E8" s="127">
        <f t="shared" si="0"/>
        <v>0</v>
      </c>
      <c r="F8" s="127"/>
      <c r="G8" s="127"/>
      <c r="H8" s="127"/>
    </row>
    <row r="9" spans="1:8" ht="26.45" customHeight="1" x14ac:dyDescent="0.25">
      <c r="A9" s="541"/>
      <c r="B9" s="63" t="s">
        <v>6</v>
      </c>
      <c r="C9" s="115"/>
      <c r="D9" s="115"/>
      <c r="E9" s="115">
        <f t="shared" si="0"/>
        <v>0</v>
      </c>
      <c r="F9" s="115"/>
      <c r="G9" s="115"/>
      <c r="H9" s="115"/>
    </row>
    <row r="10" spans="1:8" ht="32.450000000000003" customHeight="1" x14ac:dyDescent="0.25">
      <c r="A10" s="63" t="s">
        <v>7</v>
      </c>
      <c r="B10" s="63" t="s">
        <v>8</v>
      </c>
      <c r="C10" s="115"/>
      <c r="D10" s="115"/>
      <c r="E10" s="115">
        <f t="shared" si="0"/>
        <v>0</v>
      </c>
      <c r="F10" s="115"/>
      <c r="G10" s="115"/>
      <c r="H10" s="115"/>
    </row>
    <row r="11" spans="1:8" x14ac:dyDescent="0.25">
      <c r="A11" s="63" t="s">
        <v>9</v>
      </c>
      <c r="B11" s="63" t="s">
        <v>10</v>
      </c>
      <c r="C11" s="115"/>
      <c r="D11" s="115"/>
      <c r="E11" s="115">
        <f t="shared" si="0"/>
        <v>0</v>
      </c>
      <c r="F11" s="115"/>
      <c r="G11" s="115"/>
      <c r="H11" s="115"/>
    </row>
    <row r="12" spans="1:8" x14ac:dyDescent="0.25">
      <c r="A12" s="63" t="s">
        <v>11</v>
      </c>
      <c r="B12" s="63" t="s">
        <v>12</v>
      </c>
      <c r="C12" s="115"/>
      <c r="D12" s="115"/>
      <c r="E12" s="115">
        <f t="shared" si="0"/>
        <v>0</v>
      </c>
      <c r="F12" s="115"/>
      <c r="G12" s="115"/>
      <c r="H12" s="115"/>
    </row>
    <row r="13" spans="1:8" x14ac:dyDescent="0.25">
      <c r="A13" s="63" t="s">
        <v>13</v>
      </c>
      <c r="B13" s="63" t="s">
        <v>14</v>
      </c>
      <c r="C13" s="115"/>
      <c r="D13" s="115"/>
      <c r="E13" s="115">
        <f t="shared" si="0"/>
        <v>0</v>
      </c>
      <c r="F13" s="115"/>
      <c r="G13" s="115"/>
      <c r="H13" s="115"/>
    </row>
    <row r="14" spans="1:8" x14ac:dyDescent="0.25">
      <c r="A14" s="5" t="s">
        <v>15</v>
      </c>
      <c r="B14" s="5" t="s">
        <v>16</v>
      </c>
      <c r="C14" s="115"/>
      <c r="D14" s="115"/>
      <c r="E14" s="115">
        <f t="shared" si="0"/>
        <v>0</v>
      </c>
      <c r="F14" s="115"/>
      <c r="G14" s="115"/>
      <c r="H14" s="115"/>
    </row>
    <row r="15" spans="1:8" x14ac:dyDescent="0.25">
      <c r="A15" s="63" t="s">
        <v>17</v>
      </c>
      <c r="B15" s="63" t="s">
        <v>18</v>
      </c>
      <c r="C15" s="115"/>
      <c r="D15" s="115"/>
      <c r="E15" s="115">
        <f t="shared" si="0"/>
        <v>0</v>
      </c>
      <c r="F15" s="115"/>
      <c r="G15" s="115"/>
      <c r="H15" s="115"/>
    </row>
    <row r="16" spans="1:8" x14ac:dyDescent="0.25">
      <c r="A16" s="63" t="s">
        <v>19</v>
      </c>
      <c r="B16" s="63" t="s">
        <v>20</v>
      </c>
      <c r="C16" s="115"/>
      <c r="D16" s="115"/>
      <c r="E16" s="115">
        <f t="shared" si="0"/>
        <v>0</v>
      </c>
      <c r="F16" s="115"/>
      <c r="G16" s="115"/>
      <c r="H16" s="115"/>
    </row>
    <row r="17" spans="1:8" ht="24.6" customHeight="1" x14ac:dyDescent="0.25">
      <c r="A17" s="63" t="s">
        <v>21</v>
      </c>
      <c r="B17" s="63" t="s">
        <v>22</v>
      </c>
      <c r="C17" s="115"/>
      <c r="D17" s="115"/>
      <c r="E17" s="115">
        <f t="shared" si="0"/>
        <v>0</v>
      </c>
      <c r="F17" s="115"/>
      <c r="G17" s="115"/>
      <c r="H17" s="115"/>
    </row>
    <row r="18" spans="1:8" x14ac:dyDescent="0.25">
      <c r="A18" s="63" t="s">
        <v>23</v>
      </c>
      <c r="B18" s="63" t="s">
        <v>24</v>
      </c>
      <c r="C18" s="115"/>
      <c r="D18" s="115"/>
      <c r="E18" s="115">
        <f t="shared" si="0"/>
        <v>0</v>
      </c>
      <c r="F18" s="115"/>
      <c r="G18" s="115"/>
      <c r="H18" s="115"/>
    </row>
    <row r="19" spans="1:8" x14ac:dyDescent="0.25">
      <c r="A19" s="63" t="s">
        <v>25</v>
      </c>
      <c r="B19" s="63" t="s">
        <v>26</v>
      </c>
      <c r="C19" s="115"/>
      <c r="D19" s="115"/>
      <c r="E19" s="115">
        <f t="shared" si="0"/>
        <v>0</v>
      </c>
      <c r="F19" s="115"/>
      <c r="G19" s="115"/>
      <c r="H19" s="115"/>
    </row>
    <row r="20" spans="1:8" ht="16.149999999999999" customHeight="1" x14ac:dyDescent="0.25">
      <c r="A20" s="5" t="s">
        <v>27</v>
      </c>
      <c r="B20" s="5" t="s">
        <v>28</v>
      </c>
      <c r="C20" s="127">
        <v>6505</v>
      </c>
      <c r="D20" s="115"/>
      <c r="E20" s="115">
        <f t="shared" si="0"/>
        <v>0</v>
      </c>
      <c r="F20" s="115"/>
      <c r="G20" s="115"/>
      <c r="H20" s="115"/>
    </row>
    <row r="21" spans="1:8" ht="16.149999999999999" customHeight="1" x14ac:dyDescent="0.25">
      <c r="A21" s="542" t="s">
        <v>29</v>
      </c>
      <c r="B21" s="63" t="s">
        <v>30</v>
      </c>
      <c r="C21" s="115"/>
      <c r="D21" s="115"/>
      <c r="E21" s="115">
        <f t="shared" si="0"/>
        <v>0</v>
      </c>
      <c r="F21" s="115"/>
      <c r="G21" s="115"/>
      <c r="H21" s="115"/>
    </row>
    <row r="22" spans="1:8" ht="43.9" customHeight="1" x14ac:dyDescent="0.25">
      <c r="A22" s="543"/>
      <c r="B22" s="6" t="s">
        <v>31</v>
      </c>
      <c r="C22" s="115"/>
      <c r="D22" s="115"/>
      <c r="E22" s="115">
        <f t="shared" si="0"/>
        <v>0</v>
      </c>
      <c r="F22" s="115"/>
      <c r="G22" s="115"/>
      <c r="H22" s="115"/>
    </row>
    <row r="23" spans="1:8" x14ac:dyDescent="0.25">
      <c r="A23" s="63" t="s">
        <v>32</v>
      </c>
      <c r="B23" s="63" t="s">
        <v>33</v>
      </c>
      <c r="C23" s="115"/>
      <c r="D23" s="115"/>
      <c r="E23" s="115">
        <f t="shared" si="0"/>
        <v>0</v>
      </c>
      <c r="F23" s="115"/>
      <c r="G23" s="115"/>
      <c r="H23" s="115"/>
    </row>
    <row r="24" spans="1:8" x14ac:dyDescent="0.25">
      <c r="A24" s="542" t="s">
        <v>34</v>
      </c>
      <c r="B24" s="63" t="s">
        <v>35</v>
      </c>
      <c r="C24" s="127">
        <f t="shared" ref="C24:D24" si="1">C25+C26+C27</f>
        <v>50</v>
      </c>
      <c r="D24" s="127">
        <f t="shared" si="1"/>
        <v>0</v>
      </c>
      <c r="E24" s="127">
        <f t="shared" si="0"/>
        <v>50</v>
      </c>
      <c r="F24" s="127">
        <f t="shared" ref="F24:H24" si="2">F25+F26+F27</f>
        <v>50</v>
      </c>
      <c r="G24" s="127">
        <f t="shared" si="2"/>
        <v>0</v>
      </c>
      <c r="H24" s="127">
        <f t="shared" si="2"/>
        <v>0</v>
      </c>
    </row>
    <row r="25" spans="1:8" x14ac:dyDescent="0.25">
      <c r="A25" s="544"/>
      <c r="B25" s="7" t="s">
        <v>36</v>
      </c>
      <c r="C25" s="115"/>
      <c r="D25" s="115"/>
      <c r="E25" s="115">
        <f t="shared" si="0"/>
        <v>0</v>
      </c>
      <c r="F25" s="115"/>
      <c r="G25" s="115"/>
      <c r="H25" s="115"/>
    </row>
    <row r="26" spans="1:8" ht="83.45" customHeight="1" x14ac:dyDescent="0.25">
      <c r="A26" s="544"/>
      <c r="B26" s="7" t="s">
        <v>37</v>
      </c>
      <c r="C26" s="115">
        <v>50</v>
      </c>
      <c r="D26" s="115"/>
      <c r="E26" s="115">
        <f t="shared" si="0"/>
        <v>50</v>
      </c>
      <c r="F26" s="115">
        <v>50</v>
      </c>
      <c r="G26" s="115"/>
      <c r="H26" s="115"/>
    </row>
    <row r="27" spans="1:8" ht="78.75" x14ac:dyDescent="0.25">
      <c r="A27" s="543"/>
      <c r="B27" s="7" t="s">
        <v>38</v>
      </c>
      <c r="C27" s="115"/>
      <c r="D27" s="115"/>
      <c r="E27" s="115">
        <f t="shared" si="0"/>
        <v>0</v>
      </c>
      <c r="F27" s="115"/>
      <c r="G27" s="115"/>
      <c r="H27" s="115"/>
    </row>
    <row r="28" spans="1:8" ht="29.25" customHeight="1" x14ac:dyDescent="0.25">
      <c r="A28" s="545" t="s">
        <v>39</v>
      </c>
      <c r="B28" s="63" t="s">
        <v>40</v>
      </c>
      <c r="C28" s="115"/>
      <c r="D28" s="115"/>
      <c r="E28" s="115">
        <f t="shared" si="0"/>
        <v>0</v>
      </c>
      <c r="F28" s="115"/>
      <c r="G28" s="115"/>
      <c r="H28" s="115"/>
    </row>
    <row r="29" spans="1:8" ht="47.25" x14ac:dyDescent="0.25">
      <c r="A29" s="545"/>
      <c r="B29" s="63" t="s">
        <v>41</v>
      </c>
      <c r="C29" s="115"/>
      <c r="D29" s="115"/>
      <c r="E29" s="115">
        <f t="shared" si="0"/>
        <v>0</v>
      </c>
      <c r="F29" s="115"/>
      <c r="G29" s="115"/>
      <c r="H29" s="115"/>
    </row>
    <row r="30" spans="1:8" x14ac:dyDescent="0.25">
      <c r="A30" s="545"/>
      <c r="B30" s="8" t="s">
        <v>42</v>
      </c>
      <c r="C30" s="115"/>
      <c r="D30" s="115"/>
      <c r="E30" s="115">
        <f t="shared" si="0"/>
        <v>0</v>
      </c>
      <c r="F30" s="115"/>
      <c r="G30" s="115"/>
      <c r="H30" s="115"/>
    </row>
    <row r="31" spans="1:8" x14ac:dyDescent="0.25">
      <c r="A31" s="63" t="s">
        <v>43</v>
      </c>
      <c r="B31" s="63" t="s">
        <v>44</v>
      </c>
      <c r="C31" s="115"/>
      <c r="D31" s="115"/>
      <c r="E31" s="115">
        <f t="shared" si="0"/>
        <v>0</v>
      </c>
      <c r="F31" s="115"/>
      <c r="G31" s="115"/>
      <c r="H31" s="115"/>
    </row>
    <row r="32" spans="1:8" ht="31.5" x14ac:dyDescent="0.25">
      <c r="A32" s="9" t="s">
        <v>45</v>
      </c>
      <c r="B32" s="10" t="s">
        <v>46</v>
      </c>
      <c r="C32" s="115"/>
      <c r="D32" s="115"/>
      <c r="E32" s="115">
        <f t="shared" si="0"/>
        <v>0</v>
      </c>
      <c r="F32" s="115"/>
      <c r="G32" s="115"/>
      <c r="H32" s="115"/>
    </row>
    <row r="33" spans="1:8" ht="16.149999999999999" customHeight="1" x14ac:dyDescent="0.25">
      <c r="A33" s="63" t="s">
        <v>47</v>
      </c>
      <c r="B33" s="63" t="s">
        <v>48</v>
      </c>
      <c r="C33" s="115"/>
      <c r="D33" s="115"/>
      <c r="E33" s="115">
        <f t="shared" si="0"/>
        <v>0</v>
      </c>
      <c r="F33" s="115"/>
      <c r="G33" s="115"/>
      <c r="H33" s="115"/>
    </row>
    <row r="34" spans="1:8" x14ac:dyDescent="0.25">
      <c r="A34" s="5" t="s">
        <v>49</v>
      </c>
      <c r="B34" s="5" t="s">
        <v>50</v>
      </c>
      <c r="C34" s="115"/>
      <c r="D34" s="115"/>
      <c r="E34" s="115">
        <f t="shared" si="0"/>
        <v>0</v>
      </c>
      <c r="F34" s="115"/>
      <c r="G34" s="115"/>
      <c r="H34" s="115"/>
    </row>
    <row r="35" spans="1:8" x14ac:dyDescent="0.25">
      <c r="A35" s="5" t="s">
        <v>51</v>
      </c>
      <c r="B35" s="5" t="s">
        <v>52</v>
      </c>
      <c r="C35" s="115"/>
      <c r="D35" s="115"/>
      <c r="E35" s="115">
        <f t="shared" si="0"/>
        <v>0</v>
      </c>
      <c r="F35" s="115"/>
      <c r="G35" s="115"/>
      <c r="H35" s="115"/>
    </row>
    <row r="36" spans="1:8" x14ac:dyDescent="0.25">
      <c r="A36" s="63" t="s">
        <v>53</v>
      </c>
      <c r="B36" s="63" t="s">
        <v>54</v>
      </c>
      <c r="C36" s="115"/>
      <c r="D36" s="115"/>
      <c r="E36" s="115">
        <f t="shared" si="0"/>
        <v>0</v>
      </c>
      <c r="F36" s="115"/>
      <c r="G36" s="115"/>
      <c r="H36" s="115"/>
    </row>
    <row r="37" spans="1:8" x14ac:dyDescent="0.25">
      <c r="A37" s="63" t="s">
        <v>55</v>
      </c>
      <c r="B37" s="63" t="s">
        <v>56</v>
      </c>
      <c r="C37" s="115"/>
      <c r="D37" s="115"/>
      <c r="E37" s="115">
        <f t="shared" si="0"/>
        <v>0</v>
      </c>
      <c r="F37" s="115"/>
      <c r="G37" s="115"/>
      <c r="H37" s="115"/>
    </row>
    <row r="38" spans="1:8" x14ac:dyDescent="0.25">
      <c r="A38" s="63" t="s">
        <v>57</v>
      </c>
      <c r="B38" s="63" t="s">
        <v>58</v>
      </c>
      <c r="C38" s="115"/>
      <c r="D38" s="115"/>
      <c r="E38" s="115">
        <f t="shared" si="0"/>
        <v>0</v>
      </c>
      <c r="F38" s="115"/>
      <c r="G38" s="115"/>
      <c r="H38" s="115"/>
    </row>
    <row r="39" spans="1:8" x14ac:dyDescent="0.25">
      <c r="A39" s="63" t="s">
        <v>59</v>
      </c>
      <c r="B39" s="63" t="s">
        <v>60</v>
      </c>
      <c r="C39" s="115"/>
      <c r="D39" s="115"/>
      <c r="E39" s="115">
        <f t="shared" si="0"/>
        <v>0</v>
      </c>
      <c r="F39" s="115"/>
      <c r="G39" s="115"/>
      <c r="H39" s="115"/>
    </row>
    <row r="40" spans="1:8" x14ac:dyDescent="0.25">
      <c r="A40" s="63" t="s">
        <v>61</v>
      </c>
      <c r="B40" s="63" t="s">
        <v>62</v>
      </c>
      <c r="C40" s="115"/>
      <c r="D40" s="115"/>
      <c r="E40" s="115">
        <f t="shared" si="0"/>
        <v>0</v>
      </c>
      <c r="F40" s="115"/>
      <c r="G40" s="115"/>
      <c r="H40" s="115"/>
    </row>
    <row r="41" spans="1:8" x14ac:dyDescent="0.25">
      <c r="A41" s="539" t="s">
        <v>63</v>
      </c>
      <c r="B41" s="63" t="s">
        <v>64</v>
      </c>
      <c r="C41" s="115"/>
      <c r="D41" s="115"/>
      <c r="E41" s="115">
        <f t="shared" si="0"/>
        <v>0</v>
      </c>
      <c r="F41" s="115"/>
      <c r="G41" s="115"/>
      <c r="H41" s="115"/>
    </row>
    <row r="42" spans="1:8" x14ac:dyDescent="0.25">
      <c r="A42" s="539"/>
      <c r="B42" s="63" t="s">
        <v>65</v>
      </c>
      <c r="C42" s="115"/>
      <c r="D42" s="115"/>
      <c r="E42" s="115">
        <f t="shared" si="0"/>
        <v>0</v>
      </c>
      <c r="F42" s="115"/>
      <c r="G42" s="115"/>
      <c r="H42" s="115"/>
    </row>
    <row r="43" spans="1:8" x14ac:dyDescent="0.25">
      <c r="A43" s="63" t="s">
        <v>66</v>
      </c>
      <c r="B43" s="63" t="s">
        <v>67</v>
      </c>
      <c r="C43" s="127">
        <v>634</v>
      </c>
      <c r="D43" s="115"/>
      <c r="E43" s="115">
        <f t="shared" si="0"/>
        <v>0</v>
      </c>
      <c r="F43" s="116"/>
      <c r="G43" s="115"/>
      <c r="H43" s="115"/>
    </row>
    <row r="44" spans="1:8" x14ac:dyDescent="0.25">
      <c r="A44" s="63" t="s">
        <v>68</v>
      </c>
      <c r="B44" s="63" t="s">
        <v>69</v>
      </c>
      <c r="C44" s="115"/>
      <c r="D44" s="115"/>
      <c r="E44" s="115">
        <f t="shared" si="0"/>
        <v>0</v>
      </c>
      <c r="F44" s="115"/>
      <c r="G44" s="115"/>
      <c r="H44" s="115"/>
    </row>
    <row r="45" spans="1:8" ht="15" customHeight="1" x14ac:dyDescent="0.25">
      <c r="A45" s="539" t="s">
        <v>70</v>
      </c>
      <c r="B45" s="63" t="s">
        <v>71</v>
      </c>
      <c r="C45" s="115"/>
      <c r="D45" s="115"/>
      <c r="E45" s="115">
        <f t="shared" si="0"/>
        <v>0</v>
      </c>
      <c r="F45" s="115"/>
      <c r="G45" s="115"/>
      <c r="H45" s="115"/>
    </row>
    <row r="46" spans="1:8" ht="18" customHeight="1" x14ac:dyDescent="0.25">
      <c r="A46" s="539"/>
      <c r="B46" s="63" t="s">
        <v>72</v>
      </c>
      <c r="C46" s="115"/>
      <c r="D46" s="115"/>
      <c r="E46" s="115">
        <f t="shared" si="0"/>
        <v>0</v>
      </c>
      <c r="F46" s="115"/>
      <c r="G46" s="115"/>
      <c r="H46" s="115"/>
    </row>
    <row r="47" spans="1:8" x14ac:dyDescent="0.25">
      <c r="A47" s="63" t="s">
        <v>73</v>
      </c>
      <c r="B47" s="63" t="s">
        <v>74</v>
      </c>
      <c r="C47" s="115"/>
      <c r="D47" s="115"/>
      <c r="E47" s="115">
        <f t="shared" si="0"/>
        <v>0</v>
      </c>
      <c r="F47" s="115"/>
      <c r="G47" s="115"/>
      <c r="H47" s="115"/>
    </row>
    <row r="48" spans="1:8" x14ac:dyDescent="0.25">
      <c r="A48" s="12" t="s">
        <v>75</v>
      </c>
      <c r="B48" s="5" t="s">
        <v>76</v>
      </c>
      <c r="C48" s="115">
        <v>654</v>
      </c>
      <c r="D48" s="115"/>
      <c r="E48" s="115">
        <f t="shared" si="0"/>
        <v>0</v>
      </c>
      <c r="F48" s="115"/>
      <c r="G48" s="115"/>
      <c r="H48" s="115"/>
    </row>
    <row r="49" spans="1:8" ht="19.899999999999999" customHeight="1" x14ac:dyDescent="0.25">
      <c r="A49" s="63" t="s">
        <v>77</v>
      </c>
      <c r="B49" s="63" t="s">
        <v>78</v>
      </c>
      <c r="C49" s="115"/>
      <c r="D49" s="115"/>
      <c r="E49" s="115">
        <f t="shared" si="0"/>
        <v>0</v>
      </c>
      <c r="F49" s="115"/>
      <c r="G49" s="115"/>
      <c r="H49" s="115"/>
    </row>
    <row r="50" spans="1:8" ht="19.899999999999999" customHeight="1" x14ac:dyDescent="0.25">
      <c r="A50" s="63" t="s">
        <v>79</v>
      </c>
      <c r="B50" s="63" t="s">
        <v>80</v>
      </c>
      <c r="C50" s="115"/>
      <c r="D50" s="115"/>
      <c r="E50" s="115">
        <f t="shared" si="0"/>
        <v>0</v>
      </c>
      <c r="F50" s="115"/>
      <c r="G50" s="115"/>
      <c r="H50" s="115"/>
    </row>
    <row r="51" spans="1:8" x14ac:dyDescent="0.25">
      <c r="A51" s="63" t="s">
        <v>81</v>
      </c>
      <c r="B51" s="63" t="s">
        <v>82</v>
      </c>
      <c r="C51" s="115"/>
      <c r="D51" s="115"/>
      <c r="E51" s="115">
        <f t="shared" si="0"/>
        <v>0</v>
      </c>
      <c r="F51" s="115"/>
      <c r="G51" s="115"/>
      <c r="H51" s="115"/>
    </row>
    <row r="52" spans="1:8" ht="31.5" x14ac:dyDescent="0.25">
      <c r="A52" s="62" t="s">
        <v>0</v>
      </c>
      <c r="B52" s="13"/>
      <c r="C52" s="14">
        <f>C6+C7+SUM(C9:C24)+SUM(C28:C51)</f>
        <v>7843</v>
      </c>
      <c r="D52" s="15">
        <f>SUM(D6:D24)+SUM(D28:D51)</f>
        <v>0</v>
      </c>
      <c r="E52" s="14">
        <f t="shared" ref="E52" si="3">F52+G52</f>
        <v>50</v>
      </c>
      <c r="F52" s="15">
        <f>SUM(F6:F24)+SUM(F28:F51)</f>
        <v>50</v>
      </c>
      <c r="G52" s="15">
        <f>SUM(G6:G24)+SUM(G28:G51)</f>
        <v>0</v>
      </c>
      <c r="H52" s="15">
        <f>SUM(H6:H24)+SUM(H28:H51)</f>
        <v>0</v>
      </c>
    </row>
    <row r="53" spans="1:8" x14ac:dyDescent="0.25">
      <c r="A53" s="16"/>
      <c r="B53" s="16"/>
      <c r="C53" s="146"/>
      <c r="D53" s="146"/>
      <c r="E53" s="146"/>
      <c r="F53" s="146"/>
      <c r="G53" s="16"/>
      <c r="H53" s="16"/>
    </row>
    <row r="55" spans="1:8" x14ac:dyDescent="0.25">
      <c r="B55" s="18"/>
    </row>
    <row r="56" spans="1:8" x14ac:dyDescent="0.25">
      <c r="B56" s="18"/>
    </row>
    <row r="57" spans="1:8" x14ac:dyDescent="0.25">
      <c r="B57" s="18"/>
    </row>
    <row r="58" spans="1:8" x14ac:dyDescent="0.25">
      <c r="A58" s="19"/>
      <c r="B58" s="18"/>
    </row>
    <row r="59" spans="1:8" x14ac:dyDescent="0.25">
      <c r="A59" s="19"/>
      <c r="B59" s="20"/>
    </row>
  </sheetData>
  <mergeCells count="14">
    <mergeCell ref="B1:H1"/>
    <mergeCell ref="A24:A27"/>
    <mergeCell ref="C3:C5"/>
    <mergeCell ref="D4:D5"/>
    <mergeCell ref="D3:H3"/>
    <mergeCell ref="E4:G4"/>
    <mergeCell ref="H4:H5"/>
    <mergeCell ref="A28:A30"/>
    <mergeCell ref="A41:A42"/>
    <mergeCell ref="A45:A46"/>
    <mergeCell ref="B3:B5"/>
    <mergeCell ref="A3:A5"/>
    <mergeCell ref="A6:A9"/>
    <mergeCell ref="A21:A22"/>
  </mergeCells>
  <pageMargins left="0.7" right="0.7" top="0.75" bottom="0.75" header="0.3" footer="0.3"/>
  <pageSetup paperSize="9" scale="5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9"/>
  <sheetViews>
    <sheetView view="pageBreakPreview" topLeftCell="A28" zoomScale="60" zoomScaleNormal="60" workbookViewId="0">
      <selection activeCell="B3" sqref="B3:B5"/>
    </sheetView>
  </sheetViews>
  <sheetFormatPr defaultRowHeight="15.75" x14ac:dyDescent="0.25"/>
  <cols>
    <col min="1" max="1" width="30.7109375" style="2" customWidth="1"/>
    <col min="2" max="2" width="35.140625" style="2" customWidth="1"/>
    <col min="3" max="3" width="18.5703125" customWidth="1"/>
    <col min="4" max="4" width="28" customWidth="1"/>
    <col min="5" max="5" width="10.5703125" customWidth="1"/>
    <col min="6" max="6" width="12.28515625" customWidth="1"/>
    <col min="7" max="7" width="15.28515625" customWidth="1"/>
    <col min="8" max="8" width="18" customWidth="1"/>
    <col min="222" max="222" width="34" customWidth="1"/>
    <col min="223" max="223" width="11.28515625" customWidth="1"/>
    <col min="224" max="224" width="11" customWidth="1"/>
    <col min="232" max="233" width="10.7109375" customWidth="1"/>
    <col min="235" max="235" width="11.5703125" customWidth="1"/>
    <col min="236" max="236" width="13.7109375" customWidth="1"/>
    <col min="237" max="240" width="9.28515625" customWidth="1"/>
    <col min="478" max="478" width="34" customWidth="1"/>
    <col min="479" max="479" width="11.28515625" customWidth="1"/>
    <col min="480" max="480" width="11" customWidth="1"/>
    <col min="488" max="489" width="10.7109375" customWidth="1"/>
    <col min="491" max="491" width="11.5703125" customWidth="1"/>
    <col min="492" max="492" width="13.7109375" customWidth="1"/>
    <col min="493" max="496" width="9.28515625" customWidth="1"/>
    <col min="734" max="734" width="34" customWidth="1"/>
    <col min="735" max="735" width="11.28515625" customWidth="1"/>
    <col min="736" max="736" width="11" customWidth="1"/>
    <col min="744" max="745" width="10.7109375" customWidth="1"/>
    <col min="747" max="747" width="11.5703125" customWidth="1"/>
    <col min="748" max="748" width="13.7109375" customWidth="1"/>
    <col min="749" max="752" width="9.28515625" customWidth="1"/>
    <col min="990" max="990" width="34" customWidth="1"/>
    <col min="991" max="991" width="11.28515625" customWidth="1"/>
    <col min="992" max="992" width="11" customWidth="1"/>
    <col min="1000" max="1001" width="10.7109375" customWidth="1"/>
    <col min="1003" max="1003" width="11.5703125" customWidth="1"/>
    <col min="1004" max="1004" width="13.7109375" customWidth="1"/>
    <col min="1005" max="1008" width="9.28515625" customWidth="1"/>
    <col min="1246" max="1246" width="34" customWidth="1"/>
    <col min="1247" max="1247" width="11.28515625" customWidth="1"/>
    <col min="1248" max="1248" width="11" customWidth="1"/>
    <col min="1256" max="1257" width="10.7109375" customWidth="1"/>
    <col min="1259" max="1259" width="11.5703125" customWidth="1"/>
    <col min="1260" max="1260" width="13.7109375" customWidth="1"/>
    <col min="1261" max="1264" width="9.28515625" customWidth="1"/>
    <col min="1502" max="1502" width="34" customWidth="1"/>
    <col min="1503" max="1503" width="11.28515625" customWidth="1"/>
    <col min="1504" max="1504" width="11" customWidth="1"/>
    <col min="1512" max="1513" width="10.7109375" customWidth="1"/>
    <col min="1515" max="1515" width="11.5703125" customWidth="1"/>
    <col min="1516" max="1516" width="13.7109375" customWidth="1"/>
    <col min="1517" max="1520" width="9.28515625" customWidth="1"/>
    <col min="1758" max="1758" width="34" customWidth="1"/>
    <col min="1759" max="1759" width="11.28515625" customWidth="1"/>
    <col min="1760" max="1760" width="11" customWidth="1"/>
    <col min="1768" max="1769" width="10.7109375" customWidth="1"/>
    <col min="1771" max="1771" width="11.5703125" customWidth="1"/>
    <col min="1772" max="1772" width="13.7109375" customWidth="1"/>
    <col min="1773" max="1776" width="9.28515625" customWidth="1"/>
    <col min="2014" max="2014" width="34" customWidth="1"/>
    <col min="2015" max="2015" width="11.28515625" customWidth="1"/>
    <col min="2016" max="2016" width="11" customWidth="1"/>
    <col min="2024" max="2025" width="10.7109375" customWidth="1"/>
    <col min="2027" max="2027" width="11.5703125" customWidth="1"/>
    <col min="2028" max="2028" width="13.7109375" customWidth="1"/>
    <col min="2029" max="2032" width="9.28515625" customWidth="1"/>
    <col min="2270" max="2270" width="34" customWidth="1"/>
    <col min="2271" max="2271" width="11.28515625" customWidth="1"/>
    <col min="2272" max="2272" width="11" customWidth="1"/>
    <col min="2280" max="2281" width="10.7109375" customWidth="1"/>
    <col min="2283" max="2283" width="11.5703125" customWidth="1"/>
    <col min="2284" max="2284" width="13.7109375" customWidth="1"/>
    <col min="2285" max="2288" width="9.28515625" customWidth="1"/>
    <col min="2526" max="2526" width="34" customWidth="1"/>
    <col min="2527" max="2527" width="11.28515625" customWidth="1"/>
    <col min="2528" max="2528" width="11" customWidth="1"/>
    <col min="2536" max="2537" width="10.7109375" customWidth="1"/>
    <col min="2539" max="2539" width="11.5703125" customWidth="1"/>
    <col min="2540" max="2540" width="13.7109375" customWidth="1"/>
    <col min="2541" max="2544" width="9.28515625" customWidth="1"/>
    <col min="2782" max="2782" width="34" customWidth="1"/>
    <col min="2783" max="2783" width="11.28515625" customWidth="1"/>
    <col min="2784" max="2784" width="11" customWidth="1"/>
    <col min="2792" max="2793" width="10.7109375" customWidth="1"/>
    <col min="2795" max="2795" width="11.5703125" customWidth="1"/>
    <col min="2796" max="2796" width="13.7109375" customWidth="1"/>
    <col min="2797" max="2800" width="9.28515625" customWidth="1"/>
    <col min="3038" max="3038" width="34" customWidth="1"/>
    <col min="3039" max="3039" width="11.28515625" customWidth="1"/>
    <col min="3040" max="3040" width="11" customWidth="1"/>
    <col min="3048" max="3049" width="10.7109375" customWidth="1"/>
    <col min="3051" max="3051" width="11.5703125" customWidth="1"/>
    <col min="3052" max="3052" width="13.7109375" customWidth="1"/>
    <col min="3053" max="3056" width="9.28515625" customWidth="1"/>
    <col min="3294" max="3294" width="34" customWidth="1"/>
    <col min="3295" max="3295" width="11.28515625" customWidth="1"/>
    <col min="3296" max="3296" width="11" customWidth="1"/>
    <col min="3304" max="3305" width="10.7109375" customWidth="1"/>
    <col min="3307" max="3307" width="11.5703125" customWidth="1"/>
    <col min="3308" max="3308" width="13.7109375" customWidth="1"/>
    <col min="3309" max="3312" width="9.28515625" customWidth="1"/>
    <col min="3550" max="3550" width="34" customWidth="1"/>
    <col min="3551" max="3551" width="11.28515625" customWidth="1"/>
    <col min="3552" max="3552" width="11" customWidth="1"/>
    <col min="3560" max="3561" width="10.7109375" customWidth="1"/>
    <col min="3563" max="3563" width="11.5703125" customWidth="1"/>
    <col min="3564" max="3564" width="13.7109375" customWidth="1"/>
    <col min="3565" max="3568" width="9.28515625" customWidth="1"/>
    <col min="3806" max="3806" width="34" customWidth="1"/>
    <col min="3807" max="3807" width="11.28515625" customWidth="1"/>
    <col min="3808" max="3808" width="11" customWidth="1"/>
    <col min="3816" max="3817" width="10.7109375" customWidth="1"/>
    <col min="3819" max="3819" width="11.5703125" customWidth="1"/>
    <col min="3820" max="3820" width="13.7109375" customWidth="1"/>
    <col min="3821" max="3824" width="9.28515625" customWidth="1"/>
    <col min="4062" max="4062" width="34" customWidth="1"/>
    <col min="4063" max="4063" width="11.28515625" customWidth="1"/>
    <col min="4064" max="4064" width="11" customWidth="1"/>
    <col min="4072" max="4073" width="10.7109375" customWidth="1"/>
    <col min="4075" max="4075" width="11.5703125" customWidth="1"/>
    <col min="4076" max="4076" width="13.7109375" customWidth="1"/>
    <col min="4077" max="4080" width="9.28515625" customWidth="1"/>
    <col min="4318" max="4318" width="34" customWidth="1"/>
    <col min="4319" max="4319" width="11.28515625" customWidth="1"/>
    <col min="4320" max="4320" width="11" customWidth="1"/>
    <col min="4328" max="4329" width="10.7109375" customWidth="1"/>
    <col min="4331" max="4331" width="11.5703125" customWidth="1"/>
    <col min="4332" max="4332" width="13.7109375" customWidth="1"/>
    <col min="4333" max="4336" width="9.28515625" customWidth="1"/>
    <col min="4574" max="4574" width="34" customWidth="1"/>
    <col min="4575" max="4575" width="11.28515625" customWidth="1"/>
    <col min="4576" max="4576" width="11" customWidth="1"/>
    <col min="4584" max="4585" width="10.7109375" customWidth="1"/>
    <col min="4587" max="4587" width="11.5703125" customWidth="1"/>
    <col min="4588" max="4588" width="13.7109375" customWidth="1"/>
    <col min="4589" max="4592" width="9.28515625" customWidth="1"/>
    <col min="4830" max="4830" width="34" customWidth="1"/>
    <col min="4831" max="4831" width="11.28515625" customWidth="1"/>
    <col min="4832" max="4832" width="11" customWidth="1"/>
    <col min="4840" max="4841" width="10.7109375" customWidth="1"/>
    <col min="4843" max="4843" width="11.5703125" customWidth="1"/>
    <col min="4844" max="4844" width="13.7109375" customWidth="1"/>
    <col min="4845" max="4848" width="9.28515625" customWidth="1"/>
    <col min="5086" max="5086" width="34" customWidth="1"/>
    <col min="5087" max="5087" width="11.28515625" customWidth="1"/>
    <col min="5088" max="5088" width="11" customWidth="1"/>
    <col min="5096" max="5097" width="10.7109375" customWidth="1"/>
    <col min="5099" max="5099" width="11.5703125" customWidth="1"/>
    <col min="5100" max="5100" width="13.7109375" customWidth="1"/>
    <col min="5101" max="5104" width="9.28515625" customWidth="1"/>
    <col min="5342" max="5342" width="34" customWidth="1"/>
    <col min="5343" max="5343" width="11.28515625" customWidth="1"/>
    <col min="5344" max="5344" width="11" customWidth="1"/>
    <col min="5352" max="5353" width="10.7109375" customWidth="1"/>
    <col min="5355" max="5355" width="11.5703125" customWidth="1"/>
    <col min="5356" max="5356" width="13.7109375" customWidth="1"/>
    <col min="5357" max="5360" width="9.28515625" customWidth="1"/>
    <col min="5598" max="5598" width="34" customWidth="1"/>
    <col min="5599" max="5599" width="11.28515625" customWidth="1"/>
    <col min="5600" max="5600" width="11" customWidth="1"/>
    <col min="5608" max="5609" width="10.7109375" customWidth="1"/>
    <col min="5611" max="5611" width="11.5703125" customWidth="1"/>
    <col min="5612" max="5612" width="13.7109375" customWidth="1"/>
    <col min="5613" max="5616" width="9.28515625" customWidth="1"/>
    <col min="5854" max="5854" width="34" customWidth="1"/>
    <col min="5855" max="5855" width="11.28515625" customWidth="1"/>
    <col min="5856" max="5856" width="11" customWidth="1"/>
    <col min="5864" max="5865" width="10.7109375" customWidth="1"/>
    <col min="5867" max="5867" width="11.5703125" customWidth="1"/>
    <col min="5868" max="5868" width="13.7109375" customWidth="1"/>
    <col min="5869" max="5872" width="9.28515625" customWidth="1"/>
    <col min="6110" max="6110" width="34" customWidth="1"/>
    <col min="6111" max="6111" width="11.28515625" customWidth="1"/>
    <col min="6112" max="6112" width="11" customWidth="1"/>
    <col min="6120" max="6121" width="10.7109375" customWidth="1"/>
    <col min="6123" max="6123" width="11.5703125" customWidth="1"/>
    <col min="6124" max="6124" width="13.7109375" customWidth="1"/>
    <col min="6125" max="6128" width="9.28515625" customWidth="1"/>
    <col min="6366" max="6366" width="34" customWidth="1"/>
    <col min="6367" max="6367" width="11.28515625" customWidth="1"/>
    <col min="6368" max="6368" width="11" customWidth="1"/>
    <col min="6376" max="6377" width="10.7109375" customWidth="1"/>
    <col min="6379" max="6379" width="11.5703125" customWidth="1"/>
    <col min="6380" max="6380" width="13.7109375" customWidth="1"/>
    <col min="6381" max="6384" width="9.28515625" customWidth="1"/>
    <col min="6622" max="6622" width="34" customWidth="1"/>
    <col min="6623" max="6623" width="11.28515625" customWidth="1"/>
    <col min="6624" max="6624" width="11" customWidth="1"/>
    <col min="6632" max="6633" width="10.7109375" customWidth="1"/>
    <col min="6635" max="6635" width="11.5703125" customWidth="1"/>
    <col min="6636" max="6636" width="13.7109375" customWidth="1"/>
    <col min="6637" max="6640" width="9.28515625" customWidth="1"/>
    <col min="6878" max="6878" width="34" customWidth="1"/>
    <col min="6879" max="6879" width="11.28515625" customWidth="1"/>
    <col min="6880" max="6880" width="11" customWidth="1"/>
    <col min="6888" max="6889" width="10.7109375" customWidth="1"/>
    <col min="6891" max="6891" width="11.5703125" customWidth="1"/>
    <col min="6892" max="6892" width="13.7109375" customWidth="1"/>
    <col min="6893" max="6896" width="9.28515625" customWidth="1"/>
    <col min="7134" max="7134" width="34" customWidth="1"/>
    <col min="7135" max="7135" width="11.28515625" customWidth="1"/>
    <col min="7136" max="7136" width="11" customWidth="1"/>
    <col min="7144" max="7145" width="10.7109375" customWidth="1"/>
    <col min="7147" max="7147" width="11.5703125" customWidth="1"/>
    <col min="7148" max="7148" width="13.7109375" customWidth="1"/>
    <col min="7149" max="7152" width="9.28515625" customWidth="1"/>
    <col min="7390" max="7390" width="34" customWidth="1"/>
    <col min="7391" max="7391" width="11.28515625" customWidth="1"/>
    <col min="7392" max="7392" width="11" customWidth="1"/>
    <col min="7400" max="7401" width="10.7109375" customWidth="1"/>
    <col min="7403" max="7403" width="11.5703125" customWidth="1"/>
    <col min="7404" max="7404" width="13.7109375" customWidth="1"/>
    <col min="7405" max="7408" width="9.28515625" customWidth="1"/>
    <col min="7646" max="7646" width="34" customWidth="1"/>
    <col min="7647" max="7647" width="11.28515625" customWidth="1"/>
    <col min="7648" max="7648" width="11" customWidth="1"/>
    <col min="7656" max="7657" width="10.7109375" customWidth="1"/>
    <col min="7659" max="7659" width="11.5703125" customWidth="1"/>
    <col min="7660" max="7660" width="13.7109375" customWidth="1"/>
    <col min="7661" max="7664" width="9.28515625" customWidth="1"/>
    <col min="7902" max="7902" width="34" customWidth="1"/>
    <col min="7903" max="7903" width="11.28515625" customWidth="1"/>
    <col min="7904" max="7904" width="11" customWidth="1"/>
    <col min="7912" max="7913" width="10.7109375" customWidth="1"/>
    <col min="7915" max="7915" width="11.5703125" customWidth="1"/>
    <col min="7916" max="7916" width="13.7109375" customWidth="1"/>
    <col min="7917" max="7920" width="9.28515625" customWidth="1"/>
    <col min="8158" max="8158" width="34" customWidth="1"/>
    <col min="8159" max="8159" width="11.28515625" customWidth="1"/>
    <col min="8160" max="8160" width="11" customWidth="1"/>
    <col min="8168" max="8169" width="10.7109375" customWidth="1"/>
    <col min="8171" max="8171" width="11.5703125" customWidth="1"/>
    <col min="8172" max="8172" width="13.7109375" customWidth="1"/>
    <col min="8173" max="8176" width="9.28515625" customWidth="1"/>
    <col min="8414" max="8414" width="34" customWidth="1"/>
    <col min="8415" max="8415" width="11.28515625" customWidth="1"/>
    <col min="8416" max="8416" width="11" customWidth="1"/>
    <col min="8424" max="8425" width="10.7109375" customWidth="1"/>
    <col min="8427" max="8427" width="11.5703125" customWidth="1"/>
    <col min="8428" max="8428" width="13.7109375" customWidth="1"/>
    <col min="8429" max="8432" width="9.28515625" customWidth="1"/>
    <col min="8670" max="8670" width="34" customWidth="1"/>
    <col min="8671" max="8671" width="11.28515625" customWidth="1"/>
    <col min="8672" max="8672" width="11" customWidth="1"/>
    <col min="8680" max="8681" width="10.7109375" customWidth="1"/>
    <col min="8683" max="8683" width="11.5703125" customWidth="1"/>
    <col min="8684" max="8684" width="13.7109375" customWidth="1"/>
    <col min="8685" max="8688" width="9.28515625" customWidth="1"/>
    <col min="8926" max="8926" width="34" customWidth="1"/>
    <col min="8927" max="8927" width="11.28515625" customWidth="1"/>
    <col min="8928" max="8928" width="11" customWidth="1"/>
    <col min="8936" max="8937" width="10.7109375" customWidth="1"/>
    <col min="8939" max="8939" width="11.5703125" customWidth="1"/>
    <col min="8940" max="8940" width="13.7109375" customWidth="1"/>
    <col min="8941" max="8944" width="9.28515625" customWidth="1"/>
    <col min="9182" max="9182" width="34" customWidth="1"/>
    <col min="9183" max="9183" width="11.28515625" customWidth="1"/>
    <col min="9184" max="9184" width="11" customWidth="1"/>
    <col min="9192" max="9193" width="10.7109375" customWidth="1"/>
    <col min="9195" max="9195" width="11.5703125" customWidth="1"/>
    <col min="9196" max="9196" width="13.7109375" customWidth="1"/>
    <col min="9197" max="9200" width="9.28515625" customWidth="1"/>
    <col min="9438" max="9438" width="34" customWidth="1"/>
    <col min="9439" max="9439" width="11.28515625" customWidth="1"/>
    <col min="9440" max="9440" width="11" customWidth="1"/>
    <col min="9448" max="9449" width="10.7109375" customWidth="1"/>
    <col min="9451" max="9451" width="11.5703125" customWidth="1"/>
    <col min="9452" max="9452" width="13.7109375" customWidth="1"/>
    <col min="9453" max="9456" width="9.28515625" customWidth="1"/>
    <col min="9694" max="9694" width="34" customWidth="1"/>
    <col min="9695" max="9695" width="11.28515625" customWidth="1"/>
    <col min="9696" max="9696" width="11" customWidth="1"/>
    <col min="9704" max="9705" width="10.7109375" customWidth="1"/>
    <col min="9707" max="9707" width="11.5703125" customWidth="1"/>
    <col min="9708" max="9708" width="13.7109375" customWidth="1"/>
    <col min="9709" max="9712" width="9.28515625" customWidth="1"/>
    <col min="9950" max="9950" width="34" customWidth="1"/>
    <col min="9951" max="9951" width="11.28515625" customWidth="1"/>
    <col min="9952" max="9952" width="11" customWidth="1"/>
    <col min="9960" max="9961" width="10.7109375" customWidth="1"/>
    <col min="9963" max="9963" width="11.5703125" customWidth="1"/>
    <col min="9964" max="9964" width="13.7109375" customWidth="1"/>
    <col min="9965" max="9968" width="9.28515625" customWidth="1"/>
    <col min="10206" max="10206" width="34" customWidth="1"/>
    <col min="10207" max="10207" width="11.28515625" customWidth="1"/>
    <col min="10208" max="10208" width="11" customWidth="1"/>
    <col min="10216" max="10217" width="10.7109375" customWidth="1"/>
    <col min="10219" max="10219" width="11.5703125" customWidth="1"/>
    <col min="10220" max="10220" width="13.7109375" customWidth="1"/>
    <col min="10221" max="10224" width="9.28515625" customWidth="1"/>
    <col min="10462" max="10462" width="34" customWidth="1"/>
    <col min="10463" max="10463" width="11.28515625" customWidth="1"/>
    <col min="10464" max="10464" width="11" customWidth="1"/>
    <col min="10472" max="10473" width="10.7109375" customWidth="1"/>
    <col min="10475" max="10475" width="11.5703125" customWidth="1"/>
    <col min="10476" max="10476" width="13.7109375" customWidth="1"/>
    <col min="10477" max="10480" width="9.28515625" customWidth="1"/>
    <col min="10718" max="10718" width="34" customWidth="1"/>
    <col min="10719" max="10719" width="11.28515625" customWidth="1"/>
    <col min="10720" max="10720" width="11" customWidth="1"/>
    <col min="10728" max="10729" width="10.7109375" customWidth="1"/>
    <col min="10731" max="10731" width="11.5703125" customWidth="1"/>
    <col min="10732" max="10732" width="13.7109375" customWidth="1"/>
    <col min="10733" max="10736" width="9.28515625" customWidth="1"/>
    <col min="10974" max="10974" width="34" customWidth="1"/>
    <col min="10975" max="10975" width="11.28515625" customWidth="1"/>
    <col min="10976" max="10976" width="11" customWidth="1"/>
    <col min="10984" max="10985" width="10.7109375" customWidth="1"/>
    <col min="10987" max="10987" width="11.5703125" customWidth="1"/>
    <col min="10988" max="10988" width="13.7109375" customWidth="1"/>
    <col min="10989" max="10992" width="9.28515625" customWidth="1"/>
    <col min="11230" max="11230" width="34" customWidth="1"/>
    <col min="11231" max="11231" width="11.28515625" customWidth="1"/>
    <col min="11232" max="11232" width="11" customWidth="1"/>
    <col min="11240" max="11241" width="10.7109375" customWidth="1"/>
    <col min="11243" max="11243" width="11.5703125" customWidth="1"/>
    <col min="11244" max="11244" width="13.7109375" customWidth="1"/>
    <col min="11245" max="11248" width="9.28515625" customWidth="1"/>
    <col min="11486" max="11486" width="34" customWidth="1"/>
    <col min="11487" max="11487" width="11.28515625" customWidth="1"/>
    <col min="11488" max="11488" width="11" customWidth="1"/>
    <col min="11496" max="11497" width="10.7109375" customWidth="1"/>
    <col min="11499" max="11499" width="11.5703125" customWidth="1"/>
    <col min="11500" max="11500" width="13.7109375" customWidth="1"/>
    <col min="11501" max="11504" width="9.28515625" customWidth="1"/>
    <col min="11742" max="11742" width="34" customWidth="1"/>
    <col min="11743" max="11743" width="11.28515625" customWidth="1"/>
    <col min="11744" max="11744" width="11" customWidth="1"/>
    <col min="11752" max="11753" width="10.7109375" customWidth="1"/>
    <col min="11755" max="11755" width="11.5703125" customWidth="1"/>
    <col min="11756" max="11756" width="13.7109375" customWidth="1"/>
    <col min="11757" max="11760" width="9.28515625" customWidth="1"/>
    <col min="11998" max="11998" width="34" customWidth="1"/>
    <col min="11999" max="11999" width="11.28515625" customWidth="1"/>
    <col min="12000" max="12000" width="11" customWidth="1"/>
    <col min="12008" max="12009" width="10.7109375" customWidth="1"/>
    <col min="12011" max="12011" width="11.5703125" customWidth="1"/>
    <col min="12012" max="12012" width="13.7109375" customWidth="1"/>
    <col min="12013" max="12016" width="9.28515625" customWidth="1"/>
    <col min="12254" max="12254" width="34" customWidth="1"/>
    <col min="12255" max="12255" width="11.28515625" customWidth="1"/>
    <col min="12256" max="12256" width="11" customWidth="1"/>
    <col min="12264" max="12265" width="10.7109375" customWidth="1"/>
    <col min="12267" max="12267" width="11.5703125" customWidth="1"/>
    <col min="12268" max="12268" width="13.7109375" customWidth="1"/>
    <col min="12269" max="12272" width="9.28515625" customWidth="1"/>
    <col min="12510" max="12510" width="34" customWidth="1"/>
    <col min="12511" max="12511" width="11.28515625" customWidth="1"/>
    <col min="12512" max="12512" width="11" customWidth="1"/>
    <col min="12520" max="12521" width="10.7109375" customWidth="1"/>
    <col min="12523" max="12523" width="11.5703125" customWidth="1"/>
    <col min="12524" max="12524" width="13.7109375" customWidth="1"/>
    <col min="12525" max="12528" width="9.28515625" customWidth="1"/>
    <col min="12766" max="12766" width="34" customWidth="1"/>
    <col min="12767" max="12767" width="11.28515625" customWidth="1"/>
    <col min="12768" max="12768" width="11" customWidth="1"/>
    <col min="12776" max="12777" width="10.7109375" customWidth="1"/>
    <col min="12779" max="12779" width="11.5703125" customWidth="1"/>
    <col min="12780" max="12780" width="13.7109375" customWidth="1"/>
    <col min="12781" max="12784" width="9.28515625" customWidth="1"/>
    <col min="13022" max="13022" width="34" customWidth="1"/>
    <col min="13023" max="13023" width="11.28515625" customWidth="1"/>
    <col min="13024" max="13024" width="11" customWidth="1"/>
    <col min="13032" max="13033" width="10.7109375" customWidth="1"/>
    <col min="13035" max="13035" width="11.5703125" customWidth="1"/>
    <col min="13036" max="13036" width="13.7109375" customWidth="1"/>
    <col min="13037" max="13040" width="9.28515625" customWidth="1"/>
    <col min="13278" max="13278" width="34" customWidth="1"/>
    <col min="13279" max="13279" width="11.28515625" customWidth="1"/>
    <col min="13280" max="13280" width="11" customWidth="1"/>
    <col min="13288" max="13289" width="10.7109375" customWidth="1"/>
    <col min="13291" max="13291" width="11.5703125" customWidth="1"/>
    <col min="13292" max="13292" width="13.7109375" customWidth="1"/>
    <col min="13293" max="13296" width="9.28515625" customWidth="1"/>
    <col min="13534" max="13534" width="34" customWidth="1"/>
    <col min="13535" max="13535" width="11.28515625" customWidth="1"/>
    <col min="13536" max="13536" width="11" customWidth="1"/>
    <col min="13544" max="13545" width="10.7109375" customWidth="1"/>
    <col min="13547" max="13547" width="11.5703125" customWidth="1"/>
    <col min="13548" max="13548" width="13.7109375" customWidth="1"/>
    <col min="13549" max="13552" width="9.28515625" customWidth="1"/>
    <col min="13790" max="13790" width="34" customWidth="1"/>
    <col min="13791" max="13791" width="11.28515625" customWidth="1"/>
    <col min="13792" max="13792" width="11" customWidth="1"/>
    <col min="13800" max="13801" width="10.7109375" customWidth="1"/>
    <col min="13803" max="13803" width="11.5703125" customWidth="1"/>
    <col min="13804" max="13804" width="13.7109375" customWidth="1"/>
    <col min="13805" max="13808" width="9.28515625" customWidth="1"/>
    <col min="14046" max="14046" width="34" customWidth="1"/>
    <col min="14047" max="14047" width="11.28515625" customWidth="1"/>
    <col min="14048" max="14048" width="11" customWidth="1"/>
    <col min="14056" max="14057" width="10.7109375" customWidth="1"/>
    <col min="14059" max="14059" width="11.5703125" customWidth="1"/>
    <col min="14060" max="14060" width="13.7109375" customWidth="1"/>
    <col min="14061" max="14064" width="9.28515625" customWidth="1"/>
    <col min="14302" max="14302" width="34" customWidth="1"/>
    <col min="14303" max="14303" width="11.28515625" customWidth="1"/>
    <col min="14304" max="14304" width="11" customWidth="1"/>
    <col min="14312" max="14313" width="10.7109375" customWidth="1"/>
    <col min="14315" max="14315" width="11.5703125" customWidth="1"/>
    <col min="14316" max="14316" width="13.7109375" customWidth="1"/>
    <col min="14317" max="14320" width="9.28515625" customWidth="1"/>
    <col min="14558" max="14558" width="34" customWidth="1"/>
    <col min="14559" max="14559" width="11.28515625" customWidth="1"/>
    <col min="14560" max="14560" width="11" customWidth="1"/>
    <col min="14568" max="14569" width="10.7109375" customWidth="1"/>
    <col min="14571" max="14571" width="11.5703125" customWidth="1"/>
    <col min="14572" max="14572" width="13.7109375" customWidth="1"/>
    <col min="14573" max="14576" width="9.28515625" customWidth="1"/>
    <col min="14814" max="14814" width="34" customWidth="1"/>
    <col min="14815" max="14815" width="11.28515625" customWidth="1"/>
    <col min="14816" max="14816" width="11" customWidth="1"/>
    <col min="14824" max="14825" width="10.7109375" customWidth="1"/>
    <col min="14827" max="14827" width="11.5703125" customWidth="1"/>
    <col min="14828" max="14828" width="13.7109375" customWidth="1"/>
    <col min="14829" max="14832" width="9.28515625" customWidth="1"/>
    <col min="15070" max="15070" width="34" customWidth="1"/>
    <col min="15071" max="15071" width="11.28515625" customWidth="1"/>
    <col min="15072" max="15072" width="11" customWidth="1"/>
    <col min="15080" max="15081" width="10.7109375" customWidth="1"/>
    <col min="15083" max="15083" width="11.5703125" customWidth="1"/>
    <col min="15084" max="15084" width="13.7109375" customWidth="1"/>
    <col min="15085" max="15088" width="9.28515625" customWidth="1"/>
    <col min="15326" max="15326" width="34" customWidth="1"/>
    <col min="15327" max="15327" width="11.28515625" customWidth="1"/>
    <col min="15328" max="15328" width="11" customWidth="1"/>
    <col min="15336" max="15337" width="10.7109375" customWidth="1"/>
    <col min="15339" max="15339" width="11.5703125" customWidth="1"/>
    <col min="15340" max="15340" width="13.7109375" customWidth="1"/>
    <col min="15341" max="15344" width="9.28515625" customWidth="1"/>
    <col min="15582" max="15582" width="34" customWidth="1"/>
    <col min="15583" max="15583" width="11.28515625" customWidth="1"/>
    <col min="15584" max="15584" width="11" customWidth="1"/>
    <col min="15592" max="15593" width="10.7109375" customWidth="1"/>
    <col min="15595" max="15595" width="11.5703125" customWidth="1"/>
    <col min="15596" max="15596" width="13.7109375" customWidth="1"/>
    <col min="15597" max="15600" width="9.28515625" customWidth="1"/>
    <col min="15838" max="15838" width="34" customWidth="1"/>
    <col min="15839" max="15839" width="11.28515625" customWidth="1"/>
    <col min="15840" max="15840" width="11" customWidth="1"/>
    <col min="15848" max="15849" width="10.7109375" customWidth="1"/>
    <col min="15851" max="15851" width="11.5703125" customWidth="1"/>
    <col min="15852" max="15852" width="13.7109375" customWidth="1"/>
    <col min="15853" max="15856" width="9.28515625" customWidth="1"/>
    <col min="16094" max="16094" width="34" customWidth="1"/>
    <col min="16095" max="16095" width="11.28515625" customWidth="1"/>
    <col min="16096" max="16096" width="11" customWidth="1"/>
    <col min="16104" max="16105" width="10.7109375" customWidth="1"/>
    <col min="16107" max="16107" width="11.5703125" customWidth="1"/>
    <col min="16108" max="16108" width="13.7109375" customWidth="1"/>
    <col min="16109" max="16112" width="9.28515625" customWidth="1"/>
  </cols>
  <sheetData>
    <row r="1" spans="1:8" ht="44.45" customHeight="1" x14ac:dyDescent="0.3">
      <c r="B1" s="530" t="s">
        <v>119</v>
      </c>
      <c r="C1" s="530"/>
      <c r="D1" s="530"/>
      <c r="E1" s="530"/>
      <c r="F1" s="530"/>
      <c r="G1" s="530"/>
      <c r="H1" s="530"/>
    </row>
    <row r="2" spans="1:8" ht="32.25" customHeight="1" thickBot="1" x14ac:dyDescent="0.3">
      <c r="A2" s="3" t="s">
        <v>105</v>
      </c>
    </row>
    <row r="3" spans="1:8" ht="15.6" customHeight="1" x14ac:dyDescent="0.25">
      <c r="A3" s="534" t="s">
        <v>1</v>
      </c>
      <c r="B3" s="531" t="s">
        <v>2</v>
      </c>
      <c r="C3" s="436" t="s">
        <v>120</v>
      </c>
      <c r="D3" s="537" t="s">
        <v>91</v>
      </c>
      <c r="E3" s="537"/>
      <c r="F3" s="537"/>
      <c r="G3" s="537"/>
      <c r="H3" s="538"/>
    </row>
    <row r="4" spans="1:8" ht="52.9" customHeight="1" x14ac:dyDescent="0.25">
      <c r="A4" s="535"/>
      <c r="B4" s="532"/>
      <c r="C4" s="427"/>
      <c r="D4" s="427" t="s">
        <v>92</v>
      </c>
      <c r="E4" s="427" t="s">
        <v>115</v>
      </c>
      <c r="F4" s="427"/>
      <c r="G4" s="427"/>
      <c r="H4" s="431" t="s">
        <v>93</v>
      </c>
    </row>
    <row r="5" spans="1:8" ht="55.9" customHeight="1" thickBot="1" x14ac:dyDescent="0.3">
      <c r="A5" s="536"/>
      <c r="B5" s="533"/>
      <c r="C5" s="428"/>
      <c r="D5" s="428"/>
      <c r="E5" s="102" t="s">
        <v>109</v>
      </c>
      <c r="F5" s="102" t="s">
        <v>110</v>
      </c>
      <c r="G5" s="102" t="s">
        <v>111</v>
      </c>
      <c r="H5" s="432"/>
    </row>
    <row r="6" spans="1:8" ht="21.75" customHeight="1" x14ac:dyDescent="0.25">
      <c r="A6" s="540" t="s">
        <v>3</v>
      </c>
      <c r="B6" s="56" t="s">
        <v>4</v>
      </c>
      <c r="C6" s="98"/>
      <c r="D6" s="100"/>
      <c r="E6" s="55">
        <f>F6+G6</f>
        <v>0</v>
      </c>
      <c r="F6" s="55"/>
      <c r="G6" s="55"/>
      <c r="H6" s="55"/>
    </row>
    <row r="7" spans="1:8" ht="17.25" customHeight="1" x14ac:dyDescent="0.25">
      <c r="A7" s="540"/>
      <c r="B7" s="63" t="s">
        <v>5</v>
      </c>
      <c r="C7" s="4"/>
      <c r="D7" s="4"/>
      <c r="E7" s="4">
        <f t="shared" ref="E7:E52" si="0">F7+G7</f>
        <v>0</v>
      </c>
      <c r="F7" s="4"/>
      <c r="G7" s="4"/>
      <c r="H7" s="4"/>
    </row>
    <row r="8" spans="1:8" ht="17.25" customHeight="1" x14ac:dyDescent="0.25">
      <c r="A8" s="540"/>
      <c r="B8" s="7" t="s">
        <v>121</v>
      </c>
      <c r="C8" s="127"/>
      <c r="D8" s="127"/>
      <c r="E8" s="127">
        <f t="shared" si="0"/>
        <v>0</v>
      </c>
      <c r="F8" s="127"/>
      <c r="G8" s="127"/>
      <c r="H8" s="127"/>
    </row>
    <row r="9" spans="1:8" ht="18.75" customHeight="1" x14ac:dyDescent="0.25">
      <c r="A9" s="541"/>
      <c r="B9" s="63" t="s">
        <v>6</v>
      </c>
      <c r="C9" s="4"/>
      <c r="D9" s="4"/>
      <c r="E9" s="4">
        <f t="shared" si="0"/>
        <v>0</v>
      </c>
      <c r="F9" s="4"/>
      <c r="G9" s="4"/>
      <c r="H9" s="4"/>
    </row>
    <row r="10" spans="1:8" ht="19.5" customHeight="1" x14ac:dyDescent="0.25">
      <c r="A10" s="63" t="s">
        <v>7</v>
      </c>
      <c r="B10" s="63" t="s">
        <v>8</v>
      </c>
      <c r="C10" s="4"/>
      <c r="D10" s="4"/>
      <c r="E10" s="4">
        <f t="shared" si="0"/>
        <v>0</v>
      </c>
      <c r="F10" s="4"/>
      <c r="G10" s="4"/>
      <c r="H10" s="4"/>
    </row>
    <row r="11" spans="1:8" x14ac:dyDescent="0.25">
      <c r="A11" s="63" t="s">
        <v>9</v>
      </c>
      <c r="B11" s="63" t="s">
        <v>10</v>
      </c>
      <c r="C11" s="4"/>
      <c r="D11" s="4"/>
      <c r="E11" s="4">
        <f t="shared" si="0"/>
        <v>0</v>
      </c>
      <c r="F11" s="4"/>
      <c r="G11" s="4"/>
      <c r="H11" s="4"/>
    </row>
    <row r="12" spans="1:8" x14ac:dyDescent="0.25">
      <c r="A12" s="63" t="s">
        <v>11</v>
      </c>
      <c r="B12" s="63" t="s">
        <v>12</v>
      </c>
      <c r="C12" s="4"/>
      <c r="D12" s="4"/>
      <c r="E12" s="4">
        <f t="shared" si="0"/>
        <v>0</v>
      </c>
      <c r="F12" s="4"/>
      <c r="G12" s="4"/>
      <c r="H12" s="4"/>
    </row>
    <row r="13" spans="1:8" x14ac:dyDescent="0.25">
      <c r="A13" s="111" t="s">
        <v>13</v>
      </c>
      <c r="B13" s="63" t="s">
        <v>14</v>
      </c>
      <c r="C13" s="4"/>
      <c r="D13" s="4"/>
      <c r="E13" s="4">
        <f t="shared" si="0"/>
        <v>0</v>
      </c>
      <c r="F13" s="4"/>
      <c r="G13" s="4"/>
      <c r="H13" s="4"/>
    </row>
    <row r="14" spans="1:8" x14ac:dyDescent="0.25">
      <c r="A14" s="5" t="s">
        <v>15</v>
      </c>
      <c r="B14" s="5" t="s">
        <v>16</v>
      </c>
      <c r="C14" s="4"/>
      <c r="D14" s="4"/>
      <c r="E14" s="4">
        <f t="shared" si="0"/>
        <v>0</v>
      </c>
      <c r="F14" s="4"/>
      <c r="G14" s="4"/>
      <c r="H14" s="4"/>
    </row>
    <row r="15" spans="1:8" x14ac:dyDescent="0.25">
      <c r="A15" s="63" t="s">
        <v>17</v>
      </c>
      <c r="B15" s="63" t="s">
        <v>18</v>
      </c>
      <c r="C15" s="4"/>
      <c r="D15" s="4"/>
      <c r="E15" s="4">
        <f t="shared" si="0"/>
        <v>0</v>
      </c>
      <c r="F15" s="4"/>
      <c r="G15" s="4"/>
      <c r="H15" s="4"/>
    </row>
    <row r="16" spans="1:8" x14ac:dyDescent="0.25">
      <c r="A16" s="63" t="s">
        <v>19</v>
      </c>
      <c r="B16" s="63" t="s">
        <v>20</v>
      </c>
      <c r="C16" s="4"/>
      <c r="D16" s="4"/>
      <c r="E16" s="4">
        <f t="shared" si="0"/>
        <v>0</v>
      </c>
      <c r="F16" s="4"/>
      <c r="G16" s="4"/>
      <c r="H16" s="4"/>
    </row>
    <row r="17" spans="1:8" ht="24.6" customHeight="1" x14ac:dyDescent="0.25">
      <c r="A17" s="63" t="s">
        <v>21</v>
      </c>
      <c r="B17" s="63" t="s">
        <v>22</v>
      </c>
      <c r="C17" s="4"/>
      <c r="D17" s="4"/>
      <c r="E17" s="4">
        <f t="shared" si="0"/>
        <v>0</v>
      </c>
      <c r="F17" s="4"/>
      <c r="G17" s="4"/>
      <c r="H17" s="4"/>
    </row>
    <row r="18" spans="1:8" x14ac:dyDescent="0.25">
      <c r="A18" s="63" t="s">
        <v>23</v>
      </c>
      <c r="B18" s="63" t="s">
        <v>24</v>
      </c>
      <c r="C18" s="4"/>
      <c r="D18" s="4"/>
      <c r="E18" s="4">
        <f t="shared" si="0"/>
        <v>0</v>
      </c>
      <c r="F18" s="4"/>
      <c r="G18" s="4"/>
      <c r="H18" s="4"/>
    </row>
    <row r="19" spans="1:8" x14ac:dyDescent="0.25">
      <c r="A19" s="63" t="s">
        <v>25</v>
      </c>
      <c r="B19" s="63" t="s">
        <v>26</v>
      </c>
      <c r="C19" s="4"/>
      <c r="D19" s="4"/>
      <c r="E19" s="4">
        <f t="shared" si="0"/>
        <v>0</v>
      </c>
      <c r="F19" s="4"/>
      <c r="G19" s="4"/>
      <c r="H19" s="4"/>
    </row>
    <row r="20" spans="1:8" ht="16.149999999999999" customHeight="1" x14ac:dyDescent="0.25">
      <c r="A20" s="5" t="s">
        <v>27</v>
      </c>
      <c r="B20" s="5" t="s">
        <v>28</v>
      </c>
      <c r="C20" s="4">
        <v>3041</v>
      </c>
      <c r="D20" s="4"/>
      <c r="E20" s="4">
        <f t="shared" si="0"/>
        <v>0</v>
      </c>
      <c r="F20" s="4"/>
      <c r="G20" s="4"/>
      <c r="H20" s="4"/>
    </row>
    <row r="21" spans="1:8" ht="16.149999999999999" customHeight="1" x14ac:dyDescent="0.25">
      <c r="A21" s="542" t="s">
        <v>29</v>
      </c>
      <c r="B21" s="63" t="s">
        <v>30</v>
      </c>
      <c r="C21" s="4"/>
      <c r="D21" s="4"/>
      <c r="E21" s="4">
        <f t="shared" si="0"/>
        <v>0</v>
      </c>
      <c r="F21" s="4"/>
      <c r="G21" s="4"/>
      <c r="H21" s="4"/>
    </row>
    <row r="22" spans="1:8" ht="31.5" customHeight="1" x14ac:dyDescent="0.25">
      <c r="A22" s="543"/>
      <c r="B22" s="6" t="s">
        <v>31</v>
      </c>
      <c r="C22" s="4"/>
      <c r="D22" s="4"/>
      <c r="E22" s="4">
        <f t="shared" si="0"/>
        <v>0</v>
      </c>
      <c r="F22" s="4"/>
      <c r="G22" s="4"/>
      <c r="H22" s="4"/>
    </row>
    <row r="23" spans="1:8" x14ac:dyDescent="0.25">
      <c r="A23" s="63" t="s">
        <v>32</v>
      </c>
      <c r="B23" s="63" t="s">
        <v>33</v>
      </c>
      <c r="C23" s="4"/>
      <c r="D23" s="4"/>
      <c r="E23" s="4">
        <f t="shared" si="0"/>
        <v>0</v>
      </c>
      <c r="F23" s="4"/>
      <c r="G23" s="4"/>
      <c r="H23" s="4"/>
    </row>
    <row r="24" spans="1:8" x14ac:dyDescent="0.25">
      <c r="A24" s="542" t="s">
        <v>34</v>
      </c>
      <c r="B24" s="63" t="s">
        <v>35</v>
      </c>
      <c r="C24" s="127">
        <f t="shared" ref="C24:D24" si="1">C25+C26+C27</f>
        <v>0</v>
      </c>
      <c r="D24" s="127">
        <f t="shared" si="1"/>
        <v>0</v>
      </c>
      <c r="E24" s="127">
        <f t="shared" si="0"/>
        <v>0</v>
      </c>
      <c r="F24" s="127">
        <f t="shared" ref="F24:H24" si="2">F25+F26+F27</f>
        <v>0</v>
      </c>
      <c r="G24" s="127">
        <f t="shared" si="2"/>
        <v>0</v>
      </c>
      <c r="H24" s="127">
        <f t="shared" si="2"/>
        <v>0</v>
      </c>
    </row>
    <row r="25" spans="1:8" x14ac:dyDescent="0.25">
      <c r="A25" s="544"/>
      <c r="B25" s="7" t="s">
        <v>36</v>
      </c>
      <c r="C25" s="4"/>
      <c r="D25" s="4"/>
      <c r="E25" s="4">
        <f t="shared" si="0"/>
        <v>0</v>
      </c>
      <c r="F25" s="4"/>
      <c r="G25" s="4"/>
      <c r="H25" s="4"/>
    </row>
    <row r="26" spans="1:8" ht="70.5" customHeight="1" x14ac:dyDescent="0.25">
      <c r="A26" s="544"/>
      <c r="B26" s="7" t="s">
        <v>37</v>
      </c>
      <c r="C26" s="4"/>
      <c r="D26" s="4"/>
      <c r="E26" s="4">
        <f t="shared" si="0"/>
        <v>0</v>
      </c>
      <c r="F26" s="4"/>
      <c r="G26" s="4"/>
      <c r="H26" s="4"/>
    </row>
    <row r="27" spans="1:8" ht="73.5" customHeight="1" x14ac:dyDescent="0.25">
      <c r="A27" s="543"/>
      <c r="B27" s="7" t="s">
        <v>38</v>
      </c>
      <c r="C27" s="4"/>
      <c r="D27" s="4"/>
      <c r="E27" s="4">
        <f t="shared" si="0"/>
        <v>0</v>
      </c>
      <c r="F27" s="4"/>
      <c r="G27" s="4"/>
      <c r="H27" s="4"/>
    </row>
    <row r="28" spans="1:8" x14ac:dyDescent="0.25">
      <c r="A28" s="545" t="s">
        <v>39</v>
      </c>
      <c r="B28" s="63" t="s">
        <v>40</v>
      </c>
      <c r="C28" s="4"/>
      <c r="D28" s="4"/>
      <c r="E28" s="4">
        <f t="shared" si="0"/>
        <v>0</v>
      </c>
      <c r="F28" s="4"/>
      <c r="G28" s="4"/>
      <c r="H28" s="4"/>
    </row>
    <row r="29" spans="1:8" ht="47.25" x14ac:dyDescent="0.25">
      <c r="A29" s="545"/>
      <c r="B29" s="63" t="s">
        <v>41</v>
      </c>
      <c r="C29" s="4"/>
      <c r="D29" s="4"/>
      <c r="E29" s="4">
        <f t="shared" si="0"/>
        <v>0</v>
      </c>
      <c r="F29" s="4"/>
      <c r="G29" s="4"/>
      <c r="H29" s="4"/>
    </row>
    <row r="30" spans="1:8" x14ac:dyDescent="0.25">
      <c r="A30" s="545"/>
      <c r="B30" s="8" t="s">
        <v>42</v>
      </c>
      <c r="C30" s="4"/>
      <c r="D30" s="4"/>
      <c r="E30" s="4">
        <f t="shared" si="0"/>
        <v>0</v>
      </c>
      <c r="F30" s="4"/>
      <c r="G30" s="4"/>
      <c r="H30" s="4"/>
    </row>
    <row r="31" spans="1:8" x14ac:dyDescent="0.25">
      <c r="A31" s="63" t="s">
        <v>43</v>
      </c>
      <c r="B31" s="63" t="s">
        <v>44</v>
      </c>
      <c r="C31" s="4"/>
      <c r="D31" s="4"/>
      <c r="E31" s="4">
        <f t="shared" si="0"/>
        <v>0</v>
      </c>
      <c r="F31" s="4"/>
      <c r="G31" s="4"/>
      <c r="H31" s="4"/>
    </row>
    <row r="32" spans="1:8" ht="31.5" x14ac:dyDescent="0.25">
      <c r="A32" s="9" t="s">
        <v>45</v>
      </c>
      <c r="B32" s="10" t="s">
        <v>46</v>
      </c>
      <c r="C32" s="4"/>
      <c r="D32" s="4"/>
      <c r="E32" s="4">
        <f t="shared" si="0"/>
        <v>0</v>
      </c>
      <c r="F32" s="4"/>
      <c r="G32" s="4"/>
      <c r="H32" s="4"/>
    </row>
    <row r="33" spans="1:8" ht="16.149999999999999" customHeight="1" x14ac:dyDescent="0.25">
      <c r="A33" s="63" t="s">
        <v>47</v>
      </c>
      <c r="B33" s="63" t="s">
        <v>48</v>
      </c>
      <c r="C33" s="4"/>
      <c r="D33" s="4"/>
      <c r="E33" s="4">
        <f t="shared" si="0"/>
        <v>0</v>
      </c>
      <c r="F33" s="4"/>
      <c r="G33" s="4"/>
      <c r="H33" s="4"/>
    </row>
    <row r="34" spans="1:8" x14ac:dyDescent="0.25">
      <c r="A34" s="5" t="s">
        <v>49</v>
      </c>
      <c r="B34" s="5" t="s">
        <v>50</v>
      </c>
      <c r="C34" s="4"/>
      <c r="D34" s="4"/>
      <c r="E34" s="4">
        <f t="shared" si="0"/>
        <v>0</v>
      </c>
      <c r="F34" s="4"/>
      <c r="G34" s="4"/>
      <c r="H34" s="4"/>
    </row>
    <row r="35" spans="1:8" x14ac:dyDescent="0.25">
      <c r="A35" s="5" t="s">
        <v>51</v>
      </c>
      <c r="B35" s="5" t="s">
        <v>52</v>
      </c>
      <c r="C35" s="4"/>
      <c r="D35" s="4"/>
      <c r="E35" s="4">
        <f t="shared" si="0"/>
        <v>0</v>
      </c>
      <c r="F35" s="4"/>
      <c r="G35" s="4"/>
      <c r="H35" s="4"/>
    </row>
    <row r="36" spans="1:8" x14ac:dyDescent="0.25">
      <c r="A36" s="63" t="s">
        <v>53</v>
      </c>
      <c r="B36" s="63" t="s">
        <v>54</v>
      </c>
      <c r="C36" s="4"/>
      <c r="D36" s="4"/>
      <c r="E36" s="4">
        <f t="shared" si="0"/>
        <v>0</v>
      </c>
      <c r="F36" s="4"/>
      <c r="G36" s="4"/>
      <c r="H36" s="4"/>
    </row>
    <row r="37" spans="1:8" x14ac:dyDescent="0.25">
      <c r="A37" s="63" t="s">
        <v>55</v>
      </c>
      <c r="B37" s="63" t="s">
        <v>56</v>
      </c>
      <c r="C37" s="4"/>
      <c r="D37" s="4"/>
      <c r="E37" s="4">
        <f t="shared" si="0"/>
        <v>0</v>
      </c>
      <c r="F37" s="4"/>
      <c r="G37" s="4"/>
      <c r="H37" s="4"/>
    </row>
    <row r="38" spans="1:8" x14ac:dyDescent="0.25">
      <c r="A38" s="63" t="s">
        <v>57</v>
      </c>
      <c r="B38" s="63" t="s">
        <v>58</v>
      </c>
      <c r="C38" s="4"/>
      <c r="D38" s="4"/>
      <c r="E38" s="4">
        <f t="shared" si="0"/>
        <v>0</v>
      </c>
      <c r="F38" s="4"/>
      <c r="G38" s="4"/>
      <c r="H38" s="4"/>
    </row>
    <row r="39" spans="1:8" x14ac:dyDescent="0.25">
      <c r="A39" s="63" t="s">
        <v>59</v>
      </c>
      <c r="B39" s="63" t="s">
        <v>60</v>
      </c>
      <c r="C39" s="4"/>
      <c r="D39" s="4"/>
      <c r="E39" s="4">
        <f t="shared" si="0"/>
        <v>0</v>
      </c>
      <c r="F39" s="4"/>
      <c r="G39" s="4"/>
      <c r="H39" s="4"/>
    </row>
    <row r="40" spans="1:8" x14ac:dyDescent="0.25">
      <c r="A40" s="63" t="s">
        <v>61</v>
      </c>
      <c r="B40" s="63" t="s">
        <v>62</v>
      </c>
      <c r="C40" s="4"/>
      <c r="D40" s="4"/>
      <c r="E40" s="4">
        <f t="shared" si="0"/>
        <v>0</v>
      </c>
      <c r="F40" s="4"/>
      <c r="G40" s="4"/>
      <c r="H40" s="4"/>
    </row>
    <row r="41" spans="1:8" x14ac:dyDescent="0.25">
      <c r="A41" s="539" t="s">
        <v>63</v>
      </c>
      <c r="B41" s="63" t="s">
        <v>64</v>
      </c>
      <c r="C41" s="4"/>
      <c r="D41" s="4"/>
      <c r="E41" s="4">
        <f t="shared" si="0"/>
        <v>0</v>
      </c>
      <c r="F41" s="4"/>
      <c r="G41" s="4"/>
      <c r="H41" s="4"/>
    </row>
    <row r="42" spans="1:8" x14ac:dyDescent="0.25">
      <c r="A42" s="539"/>
      <c r="B42" s="63" t="s">
        <v>65</v>
      </c>
      <c r="C42" s="4"/>
      <c r="D42" s="4"/>
      <c r="E42" s="4">
        <f t="shared" si="0"/>
        <v>0</v>
      </c>
      <c r="F42" s="4"/>
      <c r="G42" s="4"/>
      <c r="H42" s="4"/>
    </row>
    <row r="43" spans="1:8" x14ac:dyDescent="0.25">
      <c r="A43" s="63" t="s">
        <v>66</v>
      </c>
      <c r="B43" s="63" t="s">
        <v>67</v>
      </c>
      <c r="C43" s="4"/>
      <c r="D43" s="4"/>
      <c r="E43" s="4">
        <f t="shared" si="0"/>
        <v>0</v>
      </c>
      <c r="F43" s="11"/>
      <c r="G43" s="4"/>
      <c r="H43" s="4"/>
    </row>
    <row r="44" spans="1:8" x14ac:dyDescent="0.25">
      <c r="A44" s="63" t="s">
        <v>68</v>
      </c>
      <c r="B44" s="63" t="s">
        <v>69</v>
      </c>
      <c r="C44" s="4"/>
      <c r="D44" s="4"/>
      <c r="E44" s="4">
        <f t="shared" si="0"/>
        <v>0</v>
      </c>
      <c r="F44" s="4"/>
      <c r="G44" s="4"/>
      <c r="H44" s="4"/>
    </row>
    <row r="45" spans="1:8" ht="15" customHeight="1" x14ac:dyDescent="0.25">
      <c r="A45" s="539" t="s">
        <v>70</v>
      </c>
      <c r="B45" s="63" t="s">
        <v>71</v>
      </c>
      <c r="C45" s="4"/>
      <c r="D45" s="4"/>
      <c r="E45" s="4">
        <f t="shared" si="0"/>
        <v>0</v>
      </c>
      <c r="F45" s="4"/>
      <c r="G45" s="4"/>
      <c r="H45" s="4"/>
    </row>
    <row r="46" spans="1:8" ht="18" customHeight="1" x14ac:dyDescent="0.25">
      <c r="A46" s="539"/>
      <c r="B46" s="63" t="s">
        <v>72</v>
      </c>
      <c r="C46" s="4"/>
      <c r="D46" s="4"/>
      <c r="E46" s="4">
        <f t="shared" si="0"/>
        <v>0</v>
      </c>
      <c r="F46" s="4"/>
      <c r="G46" s="4"/>
      <c r="H46" s="4"/>
    </row>
    <row r="47" spans="1:8" x14ac:dyDescent="0.25">
      <c r="A47" s="63" t="s">
        <v>73</v>
      </c>
      <c r="B47" s="63" t="s">
        <v>74</v>
      </c>
      <c r="C47" s="4"/>
      <c r="D47" s="4"/>
      <c r="E47" s="4">
        <f t="shared" si="0"/>
        <v>0</v>
      </c>
      <c r="F47" s="4"/>
      <c r="G47" s="4"/>
      <c r="H47" s="4"/>
    </row>
    <row r="48" spans="1:8" x14ac:dyDescent="0.25">
      <c r="A48" s="110" t="s">
        <v>75</v>
      </c>
      <c r="B48" s="5" t="s">
        <v>76</v>
      </c>
      <c r="C48" s="4"/>
      <c r="D48" s="4"/>
      <c r="E48" s="4">
        <f t="shared" si="0"/>
        <v>0</v>
      </c>
      <c r="F48" s="4"/>
      <c r="G48" s="4"/>
      <c r="H48" s="4"/>
    </row>
    <row r="49" spans="1:8" ht="19.899999999999999" customHeight="1" x14ac:dyDescent="0.25">
      <c r="A49" s="63" t="s">
        <v>77</v>
      </c>
      <c r="B49" s="63" t="s">
        <v>78</v>
      </c>
      <c r="C49" s="4"/>
      <c r="D49" s="4"/>
      <c r="E49" s="4">
        <f t="shared" si="0"/>
        <v>0</v>
      </c>
      <c r="F49" s="4"/>
      <c r="G49" s="4"/>
      <c r="H49" s="4"/>
    </row>
    <row r="50" spans="1:8" ht="19.899999999999999" customHeight="1" x14ac:dyDescent="0.25">
      <c r="A50" s="63" t="s">
        <v>79</v>
      </c>
      <c r="B50" s="63" t="s">
        <v>80</v>
      </c>
      <c r="C50" s="4"/>
      <c r="D50" s="4"/>
      <c r="E50" s="4">
        <f t="shared" si="0"/>
        <v>0</v>
      </c>
      <c r="F50" s="4"/>
      <c r="G50" s="4"/>
      <c r="H50" s="4"/>
    </row>
    <row r="51" spans="1:8" x14ac:dyDescent="0.25">
      <c r="A51" s="63" t="s">
        <v>81</v>
      </c>
      <c r="B51" s="63" t="s">
        <v>82</v>
      </c>
      <c r="C51" s="4"/>
      <c r="D51" s="4"/>
      <c r="E51" s="4">
        <f t="shared" si="0"/>
        <v>0</v>
      </c>
      <c r="F51" s="4"/>
      <c r="G51" s="4"/>
      <c r="H51" s="4"/>
    </row>
    <row r="52" spans="1:8" ht="31.5" x14ac:dyDescent="0.25">
      <c r="A52" s="62" t="s">
        <v>0</v>
      </c>
      <c r="B52" s="13"/>
      <c r="C52" s="15">
        <f>C6+C7+SUM(C9:C24)+SUM(C28:C51)</f>
        <v>3041</v>
      </c>
      <c r="D52" s="15">
        <f>SUM(D6:D24)+SUM(D28:D51)</f>
        <v>0</v>
      </c>
      <c r="E52" s="14">
        <f t="shared" si="0"/>
        <v>0</v>
      </c>
      <c r="F52" s="15">
        <f>SUM(F6:F24)+SUM(F28:F51)</f>
        <v>0</v>
      </c>
      <c r="G52" s="15">
        <f>SUM(G6:G24)+SUM(G28:G51)</f>
        <v>0</v>
      </c>
      <c r="H52" s="15">
        <f>SUM(H6:H24)+SUM(H28:H51)</f>
        <v>0</v>
      </c>
    </row>
    <row r="53" spans="1:8" x14ac:dyDescent="0.25">
      <c r="A53" s="16"/>
      <c r="B53" s="16"/>
      <c r="C53" s="146"/>
      <c r="D53" s="16"/>
      <c r="E53" s="16"/>
      <c r="F53" s="16"/>
      <c r="G53" s="16"/>
      <c r="H53" s="16"/>
    </row>
    <row r="55" spans="1:8" x14ac:dyDescent="0.25">
      <c r="B55" s="18"/>
    </row>
    <row r="56" spans="1:8" x14ac:dyDescent="0.25">
      <c r="B56" s="18"/>
    </row>
    <row r="57" spans="1:8" x14ac:dyDescent="0.25">
      <c r="B57" s="18"/>
    </row>
    <row r="58" spans="1:8" x14ac:dyDescent="0.25">
      <c r="A58" s="19"/>
      <c r="B58" s="18"/>
    </row>
    <row r="59" spans="1:8" x14ac:dyDescent="0.25">
      <c r="A59" s="19"/>
      <c r="B59" s="20"/>
    </row>
  </sheetData>
  <mergeCells count="14">
    <mergeCell ref="B1:H1"/>
    <mergeCell ref="A24:A27"/>
    <mergeCell ref="C3:C5"/>
    <mergeCell ref="D4:D5"/>
    <mergeCell ref="D3:H3"/>
    <mergeCell ref="E4:G4"/>
    <mergeCell ref="H4:H5"/>
    <mergeCell ref="A28:A30"/>
    <mergeCell ref="A41:A42"/>
    <mergeCell ref="A45:A46"/>
    <mergeCell ref="B3:B5"/>
    <mergeCell ref="A3:A5"/>
    <mergeCell ref="A6:A9"/>
    <mergeCell ref="A21:A22"/>
  </mergeCells>
  <pageMargins left="0.7" right="0.31" top="0.53" bottom="0.55000000000000004" header="0.3" footer="0.3"/>
  <pageSetup paperSize="9" scale="5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9"/>
  <sheetViews>
    <sheetView view="pageBreakPreview" topLeftCell="A25" zoomScale="63" zoomScaleNormal="63" zoomScaleSheetLayoutView="63" workbookViewId="0">
      <selection activeCell="B3" sqref="B3:B5"/>
    </sheetView>
  </sheetViews>
  <sheetFormatPr defaultRowHeight="15.75" x14ac:dyDescent="0.25"/>
  <cols>
    <col min="1" max="1" width="32.28515625" style="2" customWidth="1"/>
    <col min="2" max="2" width="35.140625" style="2" customWidth="1"/>
    <col min="3" max="3" width="18.5703125" customWidth="1"/>
    <col min="4" max="4" width="28" customWidth="1"/>
    <col min="5" max="5" width="10.5703125" customWidth="1"/>
    <col min="6" max="6" width="12.28515625" customWidth="1"/>
    <col min="7" max="7" width="15.28515625" customWidth="1"/>
    <col min="8" max="8" width="18" customWidth="1"/>
    <col min="222" max="222" width="34" customWidth="1"/>
    <col min="223" max="223" width="11.28515625" customWidth="1"/>
    <col min="224" max="224" width="11" customWidth="1"/>
    <col min="232" max="233" width="10.7109375" customWidth="1"/>
    <col min="235" max="235" width="11.5703125" customWidth="1"/>
    <col min="236" max="236" width="13.7109375" customWidth="1"/>
    <col min="237" max="240" width="9.28515625" customWidth="1"/>
    <col min="478" max="478" width="34" customWidth="1"/>
    <col min="479" max="479" width="11.28515625" customWidth="1"/>
    <col min="480" max="480" width="11" customWidth="1"/>
    <col min="488" max="489" width="10.7109375" customWidth="1"/>
    <col min="491" max="491" width="11.5703125" customWidth="1"/>
    <col min="492" max="492" width="13.7109375" customWidth="1"/>
    <col min="493" max="496" width="9.28515625" customWidth="1"/>
    <col min="734" max="734" width="34" customWidth="1"/>
    <col min="735" max="735" width="11.28515625" customWidth="1"/>
    <col min="736" max="736" width="11" customWidth="1"/>
    <col min="744" max="745" width="10.7109375" customWidth="1"/>
    <col min="747" max="747" width="11.5703125" customWidth="1"/>
    <col min="748" max="748" width="13.7109375" customWidth="1"/>
    <col min="749" max="752" width="9.28515625" customWidth="1"/>
    <col min="990" max="990" width="34" customWidth="1"/>
    <col min="991" max="991" width="11.28515625" customWidth="1"/>
    <col min="992" max="992" width="11" customWidth="1"/>
    <col min="1000" max="1001" width="10.7109375" customWidth="1"/>
    <col min="1003" max="1003" width="11.5703125" customWidth="1"/>
    <col min="1004" max="1004" width="13.7109375" customWidth="1"/>
    <col min="1005" max="1008" width="9.28515625" customWidth="1"/>
    <col min="1246" max="1246" width="34" customWidth="1"/>
    <col min="1247" max="1247" width="11.28515625" customWidth="1"/>
    <col min="1248" max="1248" width="11" customWidth="1"/>
    <col min="1256" max="1257" width="10.7109375" customWidth="1"/>
    <col min="1259" max="1259" width="11.5703125" customWidth="1"/>
    <col min="1260" max="1260" width="13.7109375" customWidth="1"/>
    <col min="1261" max="1264" width="9.28515625" customWidth="1"/>
    <col min="1502" max="1502" width="34" customWidth="1"/>
    <col min="1503" max="1503" width="11.28515625" customWidth="1"/>
    <col min="1504" max="1504" width="11" customWidth="1"/>
    <col min="1512" max="1513" width="10.7109375" customWidth="1"/>
    <col min="1515" max="1515" width="11.5703125" customWidth="1"/>
    <col min="1516" max="1516" width="13.7109375" customWidth="1"/>
    <col min="1517" max="1520" width="9.28515625" customWidth="1"/>
    <col min="1758" max="1758" width="34" customWidth="1"/>
    <col min="1759" max="1759" width="11.28515625" customWidth="1"/>
    <col min="1760" max="1760" width="11" customWidth="1"/>
    <col min="1768" max="1769" width="10.7109375" customWidth="1"/>
    <col min="1771" max="1771" width="11.5703125" customWidth="1"/>
    <col min="1772" max="1772" width="13.7109375" customWidth="1"/>
    <col min="1773" max="1776" width="9.28515625" customWidth="1"/>
    <col min="2014" max="2014" width="34" customWidth="1"/>
    <col min="2015" max="2015" width="11.28515625" customWidth="1"/>
    <col min="2016" max="2016" width="11" customWidth="1"/>
    <col min="2024" max="2025" width="10.7109375" customWidth="1"/>
    <col min="2027" max="2027" width="11.5703125" customWidth="1"/>
    <col min="2028" max="2028" width="13.7109375" customWidth="1"/>
    <col min="2029" max="2032" width="9.28515625" customWidth="1"/>
    <col min="2270" max="2270" width="34" customWidth="1"/>
    <col min="2271" max="2271" width="11.28515625" customWidth="1"/>
    <col min="2272" max="2272" width="11" customWidth="1"/>
    <col min="2280" max="2281" width="10.7109375" customWidth="1"/>
    <col min="2283" max="2283" width="11.5703125" customWidth="1"/>
    <col min="2284" max="2284" width="13.7109375" customWidth="1"/>
    <col min="2285" max="2288" width="9.28515625" customWidth="1"/>
    <col min="2526" max="2526" width="34" customWidth="1"/>
    <col min="2527" max="2527" width="11.28515625" customWidth="1"/>
    <col min="2528" max="2528" width="11" customWidth="1"/>
    <col min="2536" max="2537" width="10.7109375" customWidth="1"/>
    <col min="2539" max="2539" width="11.5703125" customWidth="1"/>
    <col min="2540" max="2540" width="13.7109375" customWidth="1"/>
    <col min="2541" max="2544" width="9.28515625" customWidth="1"/>
    <col min="2782" max="2782" width="34" customWidth="1"/>
    <col min="2783" max="2783" width="11.28515625" customWidth="1"/>
    <col min="2784" max="2784" width="11" customWidth="1"/>
    <col min="2792" max="2793" width="10.7109375" customWidth="1"/>
    <col min="2795" max="2795" width="11.5703125" customWidth="1"/>
    <col min="2796" max="2796" width="13.7109375" customWidth="1"/>
    <col min="2797" max="2800" width="9.28515625" customWidth="1"/>
    <col min="3038" max="3038" width="34" customWidth="1"/>
    <col min="3039" max="3039" width="11.28515625" customWidth="1"/>
    <col min="3040" max="3040" width="11" customWidth="1"/>
    <col min="3048" max="3049" width="10.7109375" customWidth="1"/>
    <col min="3051" max="3051" width="11.5703125" customWidth="1"/>
    <col min="3052" max="3052" width="13.7109375" customWidth="1"/>
    <col min="3053" max="3056" width="9.28515625" customWidth="1"/>
    <col min="3294" max="3294" width="34" customWidth="1"/>
    <col min="3295" max="3295" width="11.28515625" customWidth="1"/>
    <col min="3296" max="3296" width="11" customWidth="1"/>
    <col min="3304" max="3305" width="10.7109375" customWidth="1"/>
    <col min="3307" max="3307" width="11.5703125" customWidth="1"/>
    <col min="3308" max="3308" width="13.7109375" customWidth="1"/>
    <col min="3309" max="3312" width="9.28515625" customWidth="1"/>
    <col min="3550" max="3550" width="34" customWidth="1"/>
    <col min="3551" max="3551" width="11.28515625" customWidth="1"/>
    <col min="3552" max="3552" width="11" customWidth="1"/>
    <col min="3560" max="3561" width="10.7109375" customWidth="1"/>
    <col min="3563" max="3563" width="11.5703125" customWidth="1"/>
    <col min="3564" max="3564" width="13.7109375" customWidth="1"/>
    <col min="3565" max="3568" width="9.28515625" customWidth="1"/>
    <col min="3806" max="3806" width="34" customWidth="1"/>
    <col min="3807" max="3807" width="11.28515625" customWidth="1"/>
    <col min="3808" max="3808" width="11" customWidth="1"/>
    <col min="3816" max="3817" width="10.7109375" customWidth="1"/>
    <col min="3819" max="3819" width="11.5703125" customWidth="1"/>
    <col min="3820" max="3820" width="13.7109375" customWidth="1"/>
    <col min="3821" max="3824" width="9.28515625" customWidth="1"/>
    <col min="4062" max="4062" width="34" customWidth="1"/>
    <col min="4063" max="4063" width="11.28515625" customWidth="1"/>
    <col min="4064" max="4064" width="11" customWidth="1"/>
    <col min="4072" max="4073" width="10.7109375" customWidth="1"/>
    <col min="4075" max="4075" width="11.5703125" customWidth="1"/>
    <col min="4076" max="4076" width="13.7109375" customWidth="1"/>
    <col min="4077" max="4080" width="9.28515625" customWidth="1"/>
    <col min="4318" max="4318" width="34" customWidth="1"/>
    <col min="4319" max="4319" width="11.28515625" customWidth="1"/>
    <col min="4320" max="4320" width="11" customWidth="1"/>
    <col min="4328" max="4329" width="10.7109375" customWidth="1"/>
    <col min="4331" max="4331" width="11.5703125" customWidth="1"/>
    <col min="4332" max="4332" width="13.7109375" customWidth="1"/>
    <col min="4333" max="4336" width="9.28515625" customWidth="1"/>
    <col min="4574" max="4574" width="34" customWidth="1"/>
    <col min="4575" max="4575" width="11.28515625" customWidth="1"/>
    <col min="4576" max="4576" width="11" customWidth="1"/>
    <col min="4584" max="4585" width="10.7109375" customWidth="1"/>
    <col min="4587" max="4587" width="11.5703125" customWidth="1"/>
    <col min="4588" max="4588" width="13.7109375" customWidth="1"/>
    <col min="4589" max="4592" width="9.28515625" customWidth="1"/>
    <col min="4830" max="4830" width="34" customWidth="1"/>
    <col min="4831" max="4831" width="11.28515625" customWidth="1"/>
    <col min="4832" max="4832" width="11" customWidth="1"/>
    <col min="4840" max="4841" width="10.7109375" customWidth="1"/>
    <col min="4843" max="4843" width="11.5703125" customWidth="1"/>
    <col min="4844" max="4844" width="13.7109375" customWidth="1"/>
    <col min="4845" max="4848" width="9.28515625" customWidth="1"/>
    <col min="5086" max="5086" width="34" customWidth="1"/>
    <col min="5087" max="5087" width="11.28515625" customWidth="1"/>
    <col min="5088" max="5088" width="11" customWidth="1"/>
    <col min="5096" max="5097" width="10.7109375" customWidth="1"/>
    <col min="5099" max="5099" width="11.5703125" customWidth="1"/>
    <col min="5100" max="5100" width="13.7109375" customWidth="1"/>
    <col min="5101" max="5104" width="9.28515625" customWidth="1"/>
    <col min="5342" max="5342" width="34" customWidth="1"/>
    <col min="5343" max="5343" width="11.28515625" customWidth="1"/>
    <col min="5344" max="5344" width="11" customWidth="1"/>
    <col min="5352" max="5353" width="10.7109375" customWidth="1"/>
    <col min="5355" max="5355" width="11.5703125" customWidth="1"/>
    <col min="5356" max="5356" width="13.7109375" customWidth="1"/>
    <col min="5357" max="5360" width="9.28515625" customWidth="1"/>
    <col min="5598" max="5598" width="34" customWidth="1"/>
    <col min="5599" max="5599" width="11.28515625" customWidth="1"/>
    <col min="5600" max="5600" width="11" customWidth="1"/>
    <col min="5608" max="5609" width="10.7109375" customWidth="1"/>
    <col min="5611" max="5611" width="11.5703125" customWidth="1"/>
    <col min="5612" max="5612" width="13.7109375" customWidth="1"/>
    <col min="5613" max="5616" width="9.28515625" customWidth="1"/>
    <col min="5854" max="5854" width="34" customWidth="1"/>
    <col min="5855" max="5855" width="11.28515625" customWidth="1"/>
    <col min="5856" max="5856" width="11" customWidth="1"/>
    <col min="5864" max="5865" width="10.7109375" customWidth="1"/>
    <col min="5867" max="5867" width="11.5703125" customWidth="1"/>
    <col min="5868" max="5868" width="13.7109375" customWidth="1"/>
    <col min="5869" max="5872" width="9.28515625" customWidth="1"/>
    <col min="6110" max="6110" width="34" customWidth="1"/>
    <col min="6111" max="6111" width="11.28515625" customWidth="1"/>
    <col min="6112" max="6112" width="11" customWidth="1"/>
    <col min="6120" max="6121" width="10.7109375" customWidth="1"/>
    <col min="6123" max="6123" width="11.5703125" customWidth="1"/>
    <col min="6124" max="6124" width="13.7109375" customWidth="1"/>
    <col min="6125" max="6128" width="9.28515625" customWidth="1"/>
    <col min="6366" max="6366" width="34" customWidth="1"/>
    <col min="6367" max="6367" width="11.28515625" customWidth="1"/>
    <col min="6368" max="6368" width="11" customWidth="1"/>
    <col min="6376" max="6377" width="10.7109375" customWidth="1"/>
    <col min="6379" max="6379" width="11.5703125" customWidth="1"/>
    <col min="6380" max="6380" width="13.7109375" customWidth="1"/>
    <col min="6381" max="6384" width="9.28515625" customWidth="1"/>
    <col min="6622" max="6622" width="34" customWidth="1"/>
    <col min="6623" max="6623" width="11.28515625" customWidth="1"/>
    <col min="6624" max="6624" width="11" customWidth="1"/>
    <col min="6632" max="6633" width="10.7109375" customWidth="1"/>
    <col min="6635" max="6635" width="11.5703125" customWidth="1"/>
    <col min="6636" max="6636" width="13.7109375" customWidth="1"/>
    <col min="6637" max="6640" width="9.28515625" customWidth="1"/>
    <col min="6878" max="6878" width="34" customWidth="1"/>
    <col min="6879" max="6879" width="11.28515625" customWidth="1"/>
    <col min="6880" max="6880" width="11" customWidth="1"/>
    <col min="6888" max="6889" width="10.7109375" customWidth="1"/>
    <col min="6891" max="6891" width="11.5703125" customWidth="1"/>
    <col min="6892" max="6892" width="13.7109375" customWidth="1"/>
    <col min="6893" max="6896" width="9.28515625" customWidth="1"/>
    <col min="7134" max="7134" width="34" customWidth="1"/>
    <col min="7135" max="7135" width="11.28515625" customWidth="1"/>
    <col min="7136" max="7136" width="11" customWidth="1"/>
    <col min="7144" max="7145" width="10.7109375" customWidth="1"/>
    <col min="7147" max="7147" width="11.5703125" customWidth="1"/>
    <col min="7148" max="7148" width="13.7109375" customWidth="1"/>
    <col min="7149" max="7152" width="9.28515625" customWidth="1"/>
    <col min="7390" max="7390" width="34" customWidth="1"/>
    <col min="7391" max="7391" width="11.28515625" customWidth="1"/>
    <col min="7392" max="7392" width="11" customWidth="1"/>
    <col min="7400" max="7401" width="10.7109375" customWidth="1"/>
    <col min="7403" max="7403" width="11.5703125" customWidth="1"/>
    <col min="7404" max="7404" width="13.7109375" customWidth="1"/>
    <col min="7405" max="7408" width="9.28515625" customWidth="1"/>
    <col min="7646" max="7646" width="34" customWidth="1"/>
    <col min="7647" max="7647" width="11.28515625" customWidth="1"/>
    <col min="7648" max="7648" width="11" customWidth="1"/>
    <col min="7656" max="7657" width="10.7109375" customWidth="1"/>
    <col min="7659" max="7659" width="11.5703125" customWidth="1"/>
    <col min="7660" max="7660" width="13.7109375" customWidth="1"/>
    <col min="7661" max="7664" width="9.28515625" customWidth="1"/>
    <col min="7902" max="7902" width="34" customWidth="1"/>
    <col min="7903" max="7903" width="11.28515625" customWidth="1"/>
    <col min="7904" max="7904" width="11" customWidth="1"/>
    <col min="7912" max="7913" width="10.7109375" customWidth="1"/>
    <col min="7915" max="7915" width="11.5703125" customWidth="1"/>
    <col min="7916" max="7916" width="13.7109375" customWidth="1"/>
    <col min="7917" max="7920" width="9.28515625" customWidth="1"/>
    <col min="8158" max="8158" width="34" customWidth="1"/>
    <col min="8159" max="8159" width="11.28515625" customWidth="1"/>
    <col min="8160" max="8160" width="11" customWidth="1"/>
    <col min="8168" max="8169" width="10.7109375" customWidth="1"/>
    <col min="8171" max="8171" width="11.5703125" customWidth="1"/>
    <col min="8172" max="8172" width="13.7109375" customWidth="1"/>
    <col min="8173" max="8176" width="9.28515625" customWidth="1"/>
    <col min="8414" max="8414" width="34" customWidth="1"/>
    <col min="8415" max="8415" width="11.28515625" customWidth="1"/>
    <col min="8416" max="8416" width="11" customWidth="1"/>
    <col min="8424" max="8425" width="10.7109375" customWidth="1"/>
    <col min="8427" max="8427" width="11.5703125" customWidth="1"/>
    <col min="8428" max="8428" width="13.7109375" customWidth="1"/>
    <col min="8429" max="8432" width="9.28515625" customWidth="1"/>
    <col min="8670" max="8670" width="34" customWidth="1"/>
    <col min="8671" max="8671" width="11.28515625" customWidth="1"/>
    <col min="8672" max="8672" width="11" customWidth="1"/>
    <col min="8680" max="8681" width="10.7109375" customWidth="1"/>
    <col min="8683" max="8683" width="11.5703125" customWidth="1"/>
    <col min="8684" max="8684" width="13.7109375" customWidth="1"/>
    <col min="8685" max="8688" width="9.28515625" customWidth="1"/>
    <col min="8926" max="8926" width="34" customWidth="1"/>
    <col min="8927" max="8927" width="11.28515625" customWidth="1"/>
    <col min="8928" max="8928" width="11" customWidth="1"/>
    <col min="8936" max="8937" width="10.7109375" customWidth="1"/>
    <col min="8939" max="8939" width="11.5703125" customWidth="1"/>
    <col min="8940" max="8940" width="13.7109375" customWidth="1"/>
    <col min="8941" max="8944" width="9.28515625" customWidth="1"/>
    <col min="9182" max="9182" width="34" customWidth="1"/>
    <col min="9183" max="9183" width="11.28515625" customWidth="1"/>
    <col min="9184" max="9184" width="11" customWidth="1"/>
    <col min="9192" max="9193" width="10.7109375" customWidth="1"/>
    <col min="9195" max="9195" width="11.5703125" customWidth="1"/>
    <col min="9196" max="9196" width="13.7109375" customWidth="1"/>
    <col min="9197" max="9200" width="9.28515625" customWidth="1"/>
    <col min="9438" max="9438" width="34" customWidth="1"/>
    <col min="9439" max="9439" width="11.28515625" customWidth="1"/>
    <col min="9440" max="9440" width="11" customWidth="1"/>
    <col min="9448" max="9449" width="10.7109375" customWidth="1"/>
    <col min="9451" max="9451" width="11.5703125" customWidth="1"/>
    <col min="9452" max="9452" width="13.7109375" customWidth="1"/>
    <col min="9453" max="9456" width="9.28515625" customWidth="1"/>
    <col min="9694" max="9694" width="34" customWidth="1"/>
    <col min="9695" max="9695" width="11.28515625" customWidth="1"/>
    <col min="9696" max="9696" width="11" customWidth="1"/>
    <col min="9704" max="9705" width="10.7109375" customWidth="1"/>
    <col min="9707" max="9707" width="11.5703125" customWidth="1"/>
    <col min="9708" max="9708" width="13.7109375" customWidth="1"/>
    <col min="9709" max="9712" width="9.28515625" customWidth="1"/>
    <col min="9950" max="9950" width="34" customWidth="1"/>
    <col min="9951" max="9951" width="11.28515625" customWidth="1"/>
    <col min="9952" max="9952" width="11" customWidth="1"/>
    <col min="9960" max="9961" width="10.7109375" customWidth="1"/>
    <col min="9963" max="9963" width="11.5703125" customWidth="1"/>
    <col min="9964" max="9964" width="13.7109375" customWidth="1"/>
    <col min="9965" max="9968" width="9.28515625" customWidth="1"/>
    <col min="10206" max="10206" width="34" customWidth="1"/>
    <col min="10207" max="10207" width="11.28515625" customWidth="1"/>
    <col min="10208" max="10208" width="11" customWidth="1"/>
    <col min="10216" max="10217" width="10.7109375" customWidth="1"/>
    <col min="10219" max="10219" width="11.5703125" customWidth="1"/>
    <col min="10220" max="10220" width="13.7109375" customWidth="1"/>
    <col min="10221" max="10224" width="9.28515625" customWidth="1"/>
    <col min="10462" max="10462" width="34" customWidth="1"/>
    <col min="10463" max="10463" width="11.28515625" customWidth="1"/>
    <col min="10464" max="10464" width="11" customWidth="1"/>
    <col min="10472" max="10473" width="10.7109375" customWidth="1"/>
    <col min="10475" max="10475" width="11.5703125" customWidth="1"/>
    <col min="10476" max="10476" width="13.7109375" customWidth="1"/>
    <col min="10477" max="10480" width="9.28515625" customWidth="1"/>
    <col min="10718" max="10718" width="34" customWidth="1"/>
    <col min="10719" max="10719" width="11.28515625" customWidth="1"/>
    <col min="10720" max="10720" width="11" customWidth="1"/>
    <col min="10728" max="10729" width="10.7109375" customWidth="1"/>
    <col min="10731" max="10731" width="11.5703125" customWidth="1"/>
    <col min="10732" max="10732" width="13.7109375" customWidth="1"/>
    <col min="10733" max="10736" width="9.28515625" customWidth="1"/>
    <col min="10974" max="10974" width="34" customWidth="1"/>
    <col min="10975" max="10975" width="11.28515625" customWidth="1"/>
    <col min="10976" max="10976" width="11" customWidth="1"/>
    <col min="10984" max="10985" width="10.7109375" customWidth="1"/>
    <col min="10987" max="10987" width="11.5703125" customWidth="1"/>
    <col min="10988" max="10988" width="13.7109375" customWidth="1"/>
    <col min="10989" max="10992" width="9.28515625" customWidth="1"/>
    <col min="11230" max="11230" width="34" customWidth="1"/>
    <col min="11231" max="11231" width="11.28515625" customWidth="1"/>
    <col min="11232" max="11232" width="11" customWidth="1"/>
    <col min="11240" max="11241" width="10.7109375" customWidth="1"/>
    <col min="11243" max="11243" width="11.5703125" customWidth="1"/>
    <col min="11244" max="11244" width="13.7109375" customWidth="1"/>
    <col min="11245" max="11248" width="9.28515625" customWidth="1"/>
    <col min="11486" max="11486" width="34" customWidth="1"/>
    <col min="11487" max="11487" width="11.28515625" customWidth="1"/>
    <col min="11488" max="11488" width="11" customWidth="1"/>
    <col min="11496" max="11497" width="10.7109375" customWidth="1"/>
    <col min="11499" max="11499" width="11.5703125" customWidth="1"/>
    <col min="11500" max="11500" width="13.7109375" customWidth="1"/>
    <col min="11501" max="11504" width="9.28515625" customWidth="1"/>
    <col min="11742" max="11742" width="34" customWidth="1"/>
    <col min="11743" max="11743" width="11.28515625" customWidth="1"/>
    <col min="11744" max="11744" width="11" customWidth="1"/>
    <col min="11752" max="11753" width="10.7109375" customWidth="1"/>
    <col min="11755" max="11755" width="11.5703125" customWidth="1"/>
    <col min="11756" max="11756" width="13.7109375" customWidth="1"/>
    <col min="11757" max="11760" width="9.28515625" customWidth="1"/>
    <col min="11998" max="11998" width="34" customWidth="1"/>
    <col min="11999" max="11999" width="11.28515625" customWidth="1"/>
    <col min="12000" max="12000" width="11" customWidth="1"/>
    <col min="12008" max="12009" width="10.7109375" customWidth="1"/>
    <col min="12011" max="12011" width="11.5703125" customWidth="1"/>
    <col min="12012" max="12012" width="13.7109375" customWidth="1"/>
    <col min="12013" max="12016" width="9.28515625" customWidth="1"/>
    <col min="12254" max="12254" width="34" customWidth="1"/>
    <col min="12255" max="12255" width="11.28515625" customWidth="1"/>
    <col min="12256" max="12256" width="11" customWidth="1"/>
    <col min="12264" max="12265" width="10.7109375" customWidth="1"/>
    <col min="12267" max="12267" width="11.5703125" customWidth="1"/>
    <col min="12268" max="12268" width="13.7109375" customWidth="1"/>
    <col min="12269" max="12272" width="9.28515625" customWidth="1"/>
    <col min="12510" max="12510" width="34" customWidth="1"/>
    <col min="12511" max="12511" width="11.28515625" customWidth="1"/>
    <col min="12512" max="12512" width="11" customWidth="1"/>
    <col min="12520" max="12521" width="10.7109375" customWidth="1"/>
    <col min="12523" max="12523" width="11.5703125" customWidth="1"/>
    <col min="12524" max="12524" width="13.7109375" customWidth="1"/>
    <col min="12525" max="12528" width="9.28515625" customWidth="1"/>
    <col min="12766" max="12766" width="34" customWidth="1"/>
    <col min="12767" max="12767" width="11.28515625" customWidth="1"/>
    <col min="12768" max="12768" width="11" customWidth="1"/>
    <col min="12776" max="12777" width="10.7109375" customWidth="1"/>
    <col min="12779" max="12779" width="11.5703125" customWidth="1"/>
    <col min="12780" max="12780" width="13.7109375" customWidth="1"/>
    <col min="12781" max="12784" width="9.28515625" customWidth="1"/>
    <col min="13022" max="13022" width="34" customWidth="1"/>
    <col min="13023" max="13023" width="11.28515625" customWidth="1"/>
    <col min="13024" max="13024" width="11" customWidth="1"/>
    <col min="13032" max="13033" width="10.7109375" customWidth="1"/>
    <col min="13035" max="13035" width="11.5703125" customWidth="1"/>
    <col min="13036" max="13036" width="13.7109375" customWidth="1"/>
    <col min="13037" max="13040" width="9.28515625" customWidth="1"/>
    <col min="13278" max="13278" width="34" customWidth="1"/>
    <col min="13279" max="13279" width="11.28515625" customWidth="1"/>
    <col min="13280" max="13280" width="11" customWidth="1"/>
    <col min="13288" max="13289" width="10.7109375" customWidth="1"/>
    <col min="13291" max="13291" width="11.5703125" customWidth="1"/>
    <col min="13292" max="13292" width="13.7109375" customWidth="1"/>
    <col min="13293" max="13296" width="9.28515625" customWidth="1"/>
    <col min="13534" max="13534" width="34" customWidth="1"/>
    <col min="13535" max="13535" width="11.28515625" customWidth="1"/>
    <col min="13536" max="13536" width="11" customWidth="1"/>
    <col min="13544" max="13545" width="10.7109375" customWidth="1"/>
    <col min="13547" max="13547" width="11.5703125" customWidth="1"/>
    <col min="13548" max="13548" width="13.7109375" customWidth="1"/>
    <col min="13549" max="13552" width="9.28515625" customWidth="1"/>
    <col min="13790" max="13790" width="34" customWidth="1"/>
    <col min="13791" max="13791" width="11.28515625" customWidth="1"/>
    <col min="13792" max="13792" width="11" customWidth="1"/>
    <col min="13800" max="13801" width="10.7109375" customWidth="1"/>
    <col min="13803" max="13803" width="11.5703125" customWidth="1"/>
    <col min="13804" max="13804" width="13.7109375" customWidth="1"/>
    <col min="13805" max="13808" width="9.28515625" customWidth="1"/>
    <col min="14046" max="14046" width="34" customWidth="1"/>
    <col min="14047" max="14047" width="11.28515625" customWidth="1"/>
    <col min="14048" max="14048" width="11" customWidth="1"/>
    <col min="14056" max="14057" width="10.7109375" customWidth="1"/>
    <col min="14059" max="14059" width="11.5703125" customWidth="1"/>
    <col min="14060" max="14060" width="13.7109375" customWidth="1"/>
    <col min="14061" max="14064" width="9.28515625" customWidth="1"/>
    <col min="14302" max="14302" width="34" customWidth="1"/>
    <col min="14303" max="14303" width="11.28515625" customWidth="1"/>
    <col min="14304" max="14304" width="11" customWidth="1"/>
    <col min="14312" max="14313" width="10.7109375" customWidth="1"/>
    <col min="14315" max="14315" width="11.5703125" customWidth="1"/>
    <col min="14316" max="14316" width="13.7109375" customWidth="1"/>
    <col min="14317" max="14320" width="9.28515625" customWidth="1"/>
    <col min="14558" max="14558" width="34" customWidth="1"/>
    <col min="14559" max="14559" width="11.28515625" customWidth="1"/>
    <col min="14560" max="14560" width="11" customWidth="1"/>
    <col min="14568" max="14569" width="10.7109375" customWidth="1"/>
    <col min="14571" max="14571" width="11.5703125" customWidth="1"/>
    <col min="14572" max="14572" width="13.7109375" customWidth="1"/>
    <col min="14573" max="14576" width="9.28515625" customWidth="1"/>
    <col min="14814" max="14814" width="34" customWidth="1"/>
    <col min="14815" max="14815" width="11.28515625" customWidth="1"/>
    <col min="14816" max="14816" width="11" customWidth="1"/>
    <col min="14824" max="14825" width="10.7109375" customWidth="1"/>
    <col min="14827" max="14827" width="11.5703125" customWidth="1"/>
    <col min="14828" max="14828" width="13.7109375" customWidth="1"/>
    <col min="14829" max="14832" width="9.28515625" customWidth="1"/>
    <col min="15070" max="15070" width="34" customWidth="1"/>
    <col min="15071" max="15071" width="11.28515625" customWidth="1"/>
    <col min="15072" max="15072" width="11" customWidth="1"/>
    <col min="15080" max="15081" width="10.7109375" customWidth="1"/>
    <col min="15083" max="15083" width="11.5703125" customWidth="1"/>
    <col min="15084" max="15084" width="13.7109375" customWidth="1"/>
    <col min="15085" max="15088" width="9.28515625" customWidth="1"/>
    <col min="15326" max="15326" width="34" customWidth="1"/>
    <col min="15327" max="15327" width="11.28515625" customWidth="1"/>
    <col min="15328" max="15328" width="11" customWidth="1"/>
    <col min="15336" max="15337" width="10.7109375" customWidth="1"/>
    <col min="15339" max="15339" width="11.5703125" customWidth="1"/>
    <col min="15340" max="15340" width="13.7109375" customWidth="1"/>
    <col min="15341" max="15344" width="9.28515625" customWidth="1"/>
    <col min="15582" max="15582" width="34" customWidth="1"/>
    <col min="15583" max="15583" width="11.28515625" customWidth="1"/>
    <col min="15584" max="15584" width="11" customWidth="1"/>
    <col min="15592" max="15593" width="10.7109375" customWidth="1"/>
    <col min="15595" max="15595" width="11.5703125" customWidth="1"/>
    <col min="15596" max="15596" width="13.7109375" customWidth="1"/>
    <col min="15597" max="15600" width="9.28515625" customWidth="1"/>
    <col min="15838" max="15838" width="34" customWidth="1"/>
    <col min="15839" max="15839" width="11.28515625" customWidth="1"/>
    <col min="15840" max="15840" width="11" customWidth="1"/>
    <col min="15848" max="15849" width="10.7109375" customWidth="1"/>
    <col min="15851" max="15851" width="11.5703125" customWidth="1"/>
    <col min="15852" max="15852" width="13.7109375" customWidth="1"/>
    <col min="15853" max="15856" width="9.28515625" customWidth="1"/>
    <col min="16094" max="16094" width="34" customWidth="1"/>
    <col min="16095" max="16095" width="11.28515625" customWidth="1"/>
    <col min="16096" max="16096" width="11" customWidth="1"/>
    <col min="16104" max="16105" width="10.7109375" customWidth="1"/>
    <col min="16107" max="16107" width="11.5703125" customWidth="1"/>
    <col min="16108" max="16108" width="13.7109375" customWidth="1"/>
    <col min="16109" max="16112" width="9.28515625" customWidth="1"/>
  </cols>
  <sheetData>
    <row r="1" spans="1:8" ht="44.45" customHeight="1" x14ac:dyDescent="0.3">
      <c r="B1" s="530" t="s">
        <v>119</v>
      </c>
      <c r="C1" s="530"/>
      <c r="D1" s="530"/>
      <c r="E1" s="530"/>
      <c r="F1" s="530"/>
      <c r="G1" s="530"/>
      <c r="H1" s="530"/>
    </row>
    <row r="2" spans="1:8" ht="32.25" customHeight="1" thickBot="1" x14ac:dyDescent="0.3">
      <c r="A2" s="3" t="s">
        <v>107</v>
      </c>
    </row>
    <row r="3" spans="1:8" ht="15.6" customHeight="1" x14ac:dyDescent="0.25">
      <c r="A3" s="534" t="s">
        <v>1</v>
      </c>
      <c r="B3" s="531" t="s">
        <v>2</v>
      </c>
      <c r="C3" s="436" t="s">
        <v>120</v>
      </c>
      <c r="D3" s="537" t="s">
        <v>91</v>
      </c>
      <c r="E3" s="537"/>
      <c r="F3" s="537"/>
      <c r="G3" s="537"/>
      <c r="H3" s="538"/>
    </row>
    <row r="4" spans="1:8" ht="52.9" customHeight="1" x14ac:dyDescent="0.25">
      <c r="A4" s="535"/>
      <c r="B4" s="532"/>
      <c r="C4" s="427"/>
      <c r="D4" s="427" t="s">
        <v>92</v>
      </c>
      <c r="E4" s="427" t="s">
        <v>115</v>
      </c>
      <c r="F4" s="427"/>
      <c r="G4" s="427"/>
      <c r="H4" s="431" t="s">
        <v>93</v>
      </c>
    </row>
    <row r="5" spans="1:8" ht="55.9" customHeight="1" thickBot="1" x14ac:dyDescent="0.3">
      <c r="A5" s="536"/>
      <c r="B5" s="533"/>
      <c r="C5" s="428"/>
      <c r="D5" s="428"/>
      <c r="E5" s="102" t="s">
        <v>109</v>
      </c>
      <c r="F5" s="102" t="s">
        <v>110</v>
      </c>
      <c r="G5" s="102" t="s">
        <v>111</v>
      </c>
      <c r="H5" s="432"/>
    </row>
    <row r="6" spans="1:8" ht="31.15" customHeight="1" x14ac:dyDescent="0.25">
      <c r="A6" s="540" t="s">
        <v>3</v>
      </c>
      <c r="B6" s="56" t="s">
        <v>4</v>
      </c>
      <c r="C6" s="129"/>
      <c r="D6" s="129"/>
      <c r="E6" s="129">
        <v>0</v>
      </c>
      <c r="F6" s="129"/>
      <c r="G6" s="129"/>
      <c r="H6" s="129"/>
    </row>
    <row r="7" spans="1:8" ht="34.15" customHeight="1" x14ac:dyDescent="0.25">
      <c r="A7" s="540"/>
      <c r="B7" s="63" t="s">
        <v>5</v>
      </c>
      <c r="C7" s="127"/>
      <c r="D7" s="127"/>
      <c r="E7" s="127">
        <v>0</v>
      </c>
      <c r="F7" s="127"/>
      <c r="G7" s="127"/>
      <c r="H7" s="127"/>
    </row>
    <row r="8" spans="1:8" ht="34.15" customHeight="1" x14ac:dyDescent="0.25">
      <c r="A8" s="540"/>
      <c r="B8" s="7" t="s">
        <v>121</v>
      </c>
      <c r="C8" s="127"/>
      <c r="D8" s="127"/>
      <c r="E8" s="127">
        <v>0</v>
      </c>
      <c r="F8" s="127"/>
      <c r="G8" s="127"/>
      <c r="H8" s="127"/>
    </row>
    <row r="9" spans="1:8" ht="26.45" customHeight="1" x14ac:dyDescent="0.25">
      <c r="A9" s="541"/>
      <c r="B9" s="63" t="s">
        <v>6</v>
      </c>
      <c r="C9" s="127"/>
      <c r="D9" s="127"/>
      <c r="E9" s="127">
        <v>0</v>
      </c>
      <c r="F9" s="127"/>
      <c r="G9" s="127"/>
      <c r="H9" s="127"/>
    </row>
    <row r="10" spans="1:8" ht="32.450000000000003" customHeight="1" x14ac:dyDescent="0.25">
      <c r="A10" s="63" t="s">
        <v>7</v>
      </c>
      <c r="B10" s="63" t="s">
        <v>8</v>
      </c>
      <c r="C10" s="127"/>
      <c r="D10" s="127"/>
      <c r="E10" s="127">
        <v>0</v>
      </c>
      <c r="F10" s="127"/>
      <c r="G10" s="127"/>
      <c r="H10" s="127"/>
    </row>
    <row r="11" spans="1:8" x14ac:dyDescent="0.25">
      <c r="A11" s="63" t="s">
        <v>9</v>
      </c>
      <c r="B11" s="63" t="s">
        <v>10</v>
      </c>
      <c r="C11" s="127"/>
      <c r="D11" s="127"/>
      <c r="E11" s="127">
        <v>0</v>
      </c>
      <c r="F11" s="127"/>
      <c r="G11" s="127"/>
      <c r="H11" s="127"/>
    </row>
    <row r="12" spans="1:8" x14ac:dyDescent="0.25">
      <c r="A12" s="63" t="s">
        <v>11</v>
      </c>
      <c r="B12" s="63" t="s">
        <v>12</v>
      </c>
      <c r="C12" s="127"/>
      <c r="D12" s="127"/>
      <c r="E12" s="127">
        <v>0</v>
      </c>
      <c r="F12" s="127"/>
      <c r="G12" s="127"/>
      <c r="H12" s="127"/>
    </row>
    <row r="13" spans="1:8" x14ac:dyDescent="0.25">
      <c r="A13" s="63" t="s">
        <v>13</v>
      </c>
      <c r="B13" s="63" t="s">
        <v>14</v>
      </c>
      <c r="C13" s="127"/>
      <c r="D13" s="127"/>
      <c r="E13" s="127">
        <v>0</v>
      </c>
      <c r="F13" s="127"/>
      <c r="G13" s="127"/>
      <c r="H13" s="127"/>
    </row>
    <row r="14" spans="1:8" x14ac:dyDescent="0.25">
      <c r="A14" s="5" t="s">
        <v>15</v>
      </c>
      <c r="B14" s="5" t="s">
        <v>16</v>
      </c>
      <c r="C14" s="127"/>
      <c r="D14" s="127"/>
      <c r="E14" s="127">
        <v>0</v>
      </c>
      <c r="F14" s="127"/>
      <c r="G14" s="127"/>
      <c r="H14" s="127"/>
    </row>
    <row r="15" spans="1:8" x14ac:dyDescent="0.25">
      <c r="A15" s="63" t="s">
        <v>17</v>
      </c>
      <c r="B15" s="63" t="s">
        <v>18</v>
      </c>
      <c r="C15" s="127"/>
      <c r="D15" s="127"/>
      <c r="E15" s="127">
        <v>0</v>
      </c>
      <c r="F15" s="127"/>
      <c r="G15" s="127"/>
      <c r="H15" s="127"/>
    </row>
    <row r="16" spans="1:8" x14ac:dyDescent="0.25">
      <c r="A16" s="63" t="s">
        <v>19</v>
      </c>
      <c r="B16" s="63" t="s">
        <v>20</v>
      </c>
      <c r="C16" s="127"/>
      <c r="D16" s="127"/>
      <c r="E16" s="127">
        <v>0</v>
      </c>
      <c r="F16" s="127"/>
      <c r="G16" s="127"/>
      <c r="H16" s="127"/>
    </row>
    <row r="17" spans="1:8" ht="24.6" customHeight="1" x14ac:dyDescent="0.25">
      <c r="A17" s="63" t="s">
        <v>21</v>
      </c>
      <c r="B17" s="63" t="s">
        <v>22</v>
      </c>
      <c r="C17" s="127"/>
      <c r="D17" s="127"/>
      <c r="E17" s="127">
        <v>0</v>
      </c>
      <c r="F17" s="127"/>
      <c r="G17" s="127"/>
      <c r="H17" s="127"/>
    </row>
    <row r="18" spans="1:8" x14ac:dyDescent="0.25">
      <c r="A18" s="63" t="s">
        <v>23</v>
      </c>
      <c r="B18" s="63" t="s">
        <v>24</v>
      </c>
      <c r="C18" s="127"/>
      <c r="D18" s="127"/>
      <c r="E18" s="127">
        <v>0</v>
      </c>
      <c r="F18" s="127"/>
      <c r="G18" s="127"/>
      <c r="H18" s="127"/>
    </row>
    <row r="19" spans="1:8" x14ac:dyDescent="0.25">
      <c r="A19" s="63" t="s">
        <v>25</v>
      </c>
      <c r="B19" s="63" t="s">
        <v>26</v>
      </c>
      <c r="C19" s="127"/>
      <c r="D19" s="127"/>
      <c r="E19" s="127">
        <v>0</v>
      </c>
      <c r="F19" s="127"/>
      <c r="G19" s="127"/>
      <c r="H19" s="127"/>
    </row>
    <row r="20" spans="1:8" ht="16.149999999999999" customHeight="1" x14ac:dyDescent="0.25">
      <c r="A20" s="5" t="s">
        <v>27</v>
      </c>
      <c r="B20" s="5" t="s">
        <v>28</v>
      </c>
      <c r="C20" s="127">
        <v>1143</v>
      </c>
      <c r="D20" s="127"/>
      <c r="E20" s="127">
        <v>0</v>
      </c>
      <c r="F20" s="127"/>
      <c r="G20" s="127"/>
      <c r="H20" s="127"/>
    </row>
    <row r="21" spans="1:8" ht="16.149999999999999" customHeight="1" x14ac:dyDescent="0.25">
      <c r="A21" s="542" t="s">
        <v>29</v>
      </c>
      <c r="B21" s="63" t="s">
        <v>30</v>
      </c>
      <c r="C21" s="127">
        <v>732</v>
      </c>
      <c r="D21" s="127"/>
      <c r="E21" s="127">
        <v>0</v>
      </c>
      <c r="F21" s="127"/>
      <c r="G21" s="127"/>
      <c r="H21" s="127"/>
    </row>
    <row r="22" spans="1:8" ht="43.9" customHeight="1" x14ac:dyDescent="0.25">
      <c r="A22" s="543"/>
      <c r="B22" s="6" t="s">
        <v>31</v>
      </c>
      <c r="C22" s="127">
        <v>449</v>
      </c>
      <c r="D22" s="127"/>
      <c r="E22" s="127">
        <v>0</v>
      </c>
      <c r="F22" s="127">
        <v>0</v>
      </c>
      <c r="G22" s="127"/>
      <c r="H22" s="127"/>
    </row>
    <row r="23" spans="1:8" x14ac:dyDescent="0.25">
      <c r="A23" s="63" t="s">
        <v>32</v>
      </c>
      <c r="B23" s="63" t="s">
        <v>33</v>
      </c>
      <c r="C23" s="127"/>
      <c r="D23" s="127"/>
      <c r="E23" s="127">
        <v>0</v>
      </c>
      <c r="F23" s="127"/>
      <c r="G23" s="127"/>
      <c r="H23" s="127"/>
    </row>
    <row r="24" spans="1:8" x14ac:dyDescent="0.25">
      <c r="A24" s="542" t="s">
        <v>34</v>
      </c>
      <c r="B24" s="63" t="s">
        <v>35</v>
      </c>
      <c r="C24" s="127">
        <f t="shared" ref="C24:D24" si="0">C25+C26+C27</f>
        <v>500</v>
      </c>
      <c r="D24" s="127">
        <f t="shared" si="0"/>
        <v>0</v>
      </c>
      <c r="E24" s="127">
        <f t="shared" ref="E24" si="1">F24+G24</f>
        <v>500</v>
      </c>
      <c r="F24" s="127">
        <f t="shared" ref="F24:H24" si="2">F25+F26+F27</f>
        <v>500</v>
      </c>
      <c r="G24" s="127">
        <f t="shared" si="2"/>
        <v>0</v>
      </c>
      <c r="H24" s="127">
        <f t="shared" si="2"/>
        <v>0</v>
      </c>
    </row>
    <row r="25" spans="1:8" x14ac:dyDescent="0.25">
      <c r="A25" s="544"/>
      <c r="B25" s="7" t="s">
        <v>36</v>
      </c>
      <c r="C25" s="127"/>
      <c r="D25" s="127"/>
      <c r="E25" s="127">
        <v>0</v>
      </c>
      <c r="F25" s="127"/>
      <c r="G25" s="127"/>
      <c r="H25" s="127"/>
    </row>
    <row r="26" spans="1:8" ht="83.45" customHeight="1" x14ac:dyDescent="0.25">
      <c r="A26" s="544"/>
      <c r="B26" s="7" t="s">
        <v>37</v>
      </c>
      <c r="C26" s="127">
        <v>500</v>
      </c>
      <c r="D26" s="127"/>
      <c r="E26" s="127">
        <v>500</v>
      </c>
      <c r="F26" s="127">
        <v>500</v>
      </c>
      <c r="G26" s="127"/>
      <c r="H26" s="127"/>
    </row>
    <row r="27" spans="1:8" ht="78.75" x14ac:dyDescent="0.25">
      <c r="A27" s="543"/>
      <c r="B27" s="7" t="s">
        <v>38</v>
      </c>
      <c r="C27" s="127"/>
      <c r="D27" s="127"/>
      <c r="E27" s="127">
        <v>0</v>
      </c>
      <c r="F27" s="127"/>
      <c r="G27" s="127"/>
      <c r="H27" s="127"/>
    </row>
    <row r="28" spans="1:8" x14ac:dyDescent="0.25">
      <c r="A28" s="545" t="s">
        <v>39</v>
      </c>
      <c r="B28" s="63" t="s">
        <v>40</v>
      </c>
      <c r="C28" s="127">
        <v>991</v>
      </c>
      <c r="D28" s="127"/>
      <c r="E28" s="127">
        <v>0</v>
      </c>
      <c r="F28" s="127"/>
      <c r="G28" s="127"/>
      <c r="H28" s="127"/>
    </row>
    <row r="29" spans="1:8" ht="47.25" x14ac:dyDescent="0.25">
      <c r="A29" s="545"/>
      <c r="B29" s="63" t="s">
        <v>41</v>
      </c>
      <c r="C29" s="127">
        <v>1200</v>
      </c>
      <c r="D29" s="127"/>
      <c r="E29" s="127">
        <v>0</v>
      </c>
      <c r="F29" s="127">
        <v>0</v>
      </c>
      <c r="G29" s="127"/>
      <c r="H29" s="127"/>
    </row>
    <row r="30" spans="1:8" x14ac:dyDescent="0.25">
      <c r="A30" s="545"/>
      <c r="B30" s="8" t="s">
        <v>42</v>
      </c>
      <c r="C30" s="127"/>
      <c r="D30" s="127"/>
      <c r="E30" s="127">
        <v>0</v>
      </c>
      <c r="F30" s="127"/>
      <c r="G30" s="127"/>
      <c r="H30" s="127"/>
    </row>
    <row r="31" spans="1:8" x14ac:dyDescent="0.25">
      <c r="A31" s="63" t="s">
        <v>43</v>
      </c>
      <c r="B31" s="63" t="s">
        <v>44</v>
      </c>
      <c r="C31" s="127"/>
      <c r="D31" s="127"/>
      <c r="E31" s="127">
        <v>0</v>
      </c>
      <c r="F31" s="127"/>
      <c r="G31" s="127"/>
      <c r="H31" s="127"/>
    </row>
    <row r="32" spans="1:8" ht="31.5" x14ac:dyDescent="0.25">
      <c r="A32" s="9" t="s">
        <v>45</v>
      </c>
      <c r="B32" s="10" t="s">
        <v>46</v>
      </c>
      <c r="C32" s="127"/>
      <c r="D32" s="127"/>
      <c r="E32" s="127">
        <v>0</v>
      </c>
      <c r="F32" s="127"/>
      <c r="G32" s="127"/>
      <c r="H32" s="127"/>
    </row>
    <row r="33" spans="1:8" ht="16.149999999999999" customHeight="1" x14ac:dyDescent="0.25">
      <c r="A33" s="63" t="s">
        <v>47</v>
      </c>
      <c r="B33" s="63" t="s">
        <v>48</v>
      </c>
      <c r="C33" s="127"/>
      <c r="D33" s="127"/>
      <c r="E33" s="127">
        <v>0</v>
      </c>
      <c r="F33" s="127"/>
      <c r="G33" s="127"/>
      <c r="H33" s="127"/>
    </row>
    <row r="34" spans="1:8" x14ac:dyDescent="0.25">
      <c r="A34" s="5" t="s">
        <v>49</v>
      </c>
      <c r="B34" s="5" t="s">
        <v>50</v>
      </c>
      <c r="C34" s="127"/>
      <c r="D34" s="127"/>
      <c r="E34" s="127">
        <v>0</v>
      </c>
      <c r="F34" s="127"/>
      <c r="G34" s="127"/>
      <c r="H34" s="127"/>
    </row>
    <row r="35" spans="1:8" x14ac:dyDescent="0.25">
      <c r="A35" s="5" t="s">
        <v>51</v>
      </c>
      <c r="B35" s="5" t="s">
        <v>52</v>
      </c>
      <c r="C35" s="127"/>
      <c r="D35" s="127"/>
      <c r="E35" s="127">
        <v>0</v>
      </c>
      <c r="F35" s="127"/>
      <c r="G35" s="127"/>
      <c r="H35" s="127"/>
    </row>
    <row r="36" spans="1:8" x14ac:dyDescent="0.25">
      <c r="A36" s="63" t="s">
        <v>53</v>
      </c>
      <c r="B36" s="63" t="s">
        <v>54</v>
      </c>
      <c r="C36" s="127"/>
      <c r="D36" s="127"/>
      <c r="E36" s="127">
        <v>0</v>
      </c>
      <c r="F36" s="127"/>
      <c r="G36" s="127"/>
      <c r="H36" s="127"/>
    </row>
    <row r="37" spans="1:8" x14ac:dyDescent="0.25">
      <c r="A37" s="63" t="s">
        <v>55</v>
      </c>
      <c r="B37" s="63" t="s">
        <v>56</v>
      </c>
      <c r="C37" s="127"/>
      <c r="D37" s="127"/>
      <c r="E37" s="127">
        <v>0</v>
      </c>
      <c r="F37" s="127"/>
      <c r="G37" s="127"/>
      <c r="H37" s="127"/>
    </row>
    <row r="38" spans="1:8" x14ac:dyDescent="0.25">
      <c r="A38" s="63" t="s">
        <v>57</v>
      </c>
      <c r="B38" s="63" t="s">
        <v>58</v>
      </c>
      <c r="C38" s="127"/>
      <c r="D38" s="127"/>
      <c r="E38" s="127">
        <v>0</v>
      </c>
      <c r="F38" s="127"/>
      <c r="G38" s="127"/>
      <c r="H38" s="127"/>
    </row>
    <row r="39" spans="1:8" x14ac:dyDescent="0.25">
      <c r="A39" s="63" t="s">
        <v>59</v>
      </c>
      <c r="B39" s="63" t="s">
        <v>60</v>
      </c>
      <c r="C39" s="127"/>
      <c r="D39" s="127"/>
      <c r="E39" s="127">
        <v>0</v>
      </c>
      <c r="F39" s="127"/>
      <c r="G39" s="127"/>
      <c r="H39" s="127"/>
    </row>
    <row r="40" spans="1:8" x14ac:dyDescent="0.25">
      <c r="A40" s="63" t="s">
        <v>61</v>
      </c>
      <c r="B40" s="63" t="s">
        <v>62</v>
      </c>
      <c r="C40" s="127"/>
      <c r="D40" s="127"/>
      <c r="E40" s="127">
        <v>0</v>
      </c>
      <c r="F40" s="127"/>
      <c r="G40" s="127"/>
      <c r="H40" s="127"/>
    </row>
    <row r="41" spans="1:8" x14ac:dyDescent="0.25">
      <c r="A41" s="539" t="s">
        <v>63</v>
      </c>
      <c r="B41" s="63" t="s">
        <v>64</v>
      </c>
      <c r="C41" s="127"/>
      <c r="D41" s="127"/>
      <c r="E41" s="127">
        <v>0</v>
      </c>
      <c r="F41" s="127"/>
      <c r="G41" s="127"/>
      <c r="H41" s="127"/>
    </row>
    <row r="42" spans="1:8" x14ac:dyDescent="0.25">
      <c r="A42" s="539"/>
      <c r="B42" s="63" t="s">
        <v>65</v>
      </c>
      <c r="C42" s="127"/>
      <c r="D42" s="127"/>
      <c r="E42" s="127">
        <v>0</v>
      </c>
      <c r="F42" s="127"/>
      <c r="G42" s="127"/>
      <c r="H42" s="127"/>
    </row>
    <row r="43" spans="1:8" x14ac:dyDescent="0.25">
      <c r="A43" s="63" t="s">
        <v>66</v>
      </c>
      <c r="B43" s="63" t="s">
        <v>67</v>
      </c>
      <c r="C43" s="127">
        <v>1286</v>
      </c>
      <c r="D43" s="127"/>
      <c r="E43" s="127">
        <v>0</v>
      </c>
      <c r="F43" s="128"/>
      <c r="G43" s="127"/>
      <c r="H43" s="127"/>
    </row>
    <row r="44" spans="1:8" x14ac:dyDescent="0.25">
      <c r="A44" s="63" t="s">
        <v>68</v>
      </c>
      <c r="B44" s="63" t="s">
        <v>69</v>
      </c>
      <c r="C44" s="4"/>
      <c r="D44" s="4"/>
      <c r="E44" s="4">
        <f t="shared" ref="E44:E51" si="3">F44+G44</f>
        <v>0</v>
      </c>
      <c r="F44" s="4"/>
      <c r="G44" s="4"/>
      <c r="H44" s="4"/>
    </row>
    <row r="45" spans="1:8" ht="15" customHeight="1" x14ac:dyDescent="0.25">
      <c r="A45" s="539" t="s">
        <v>70</v>
      </c>
      <c r="B45" s="63" t="s">
        <v>71</v>
      </c>
      <c r="C45" s="4"/>
      <c r="D45" s="4"/>
      <c r="E45" s="4">
        <f t="shared" si="3"/>
        <v>0</v>
      </c>
      <c r="F45" s="4"/>
      <c r="G45" s="4"/>
      <c r="H45" s="4"/>
    </row>
    <row r="46" spans="1:8" ht="18" customHeight="1" x14ac:dyDescent="0.25">
      <c r="A46" s="539"/>
      <c r="B46" s="63" t="s">
        <v>72</v>
      </c>
      <c r="C46" s="4"/>
      <c r="D46" s="4"/>
      <c r="E46" s="4">
        <f t="shared" si="3"/>
        <v>0</v>
      </c>
      <c r="F46" s="4"/>
      <c r="G46" s="4"/>
      <c r="H46" s="4"/>
    </row>
    <row r="47" spans="1:8" x14ac:dyDescent="0.25">
      <c r="A47" s="63" t="s">
        <v>73</v>
      </c>
      <c r="B47" s="63" t="s">
        <v>74</v>
      </c>
      <c r="C47" s="4"/>
      <c r="D47" s="4"/>
      <c r="E47" s="4">
        <f t="shared" si="3"/>
        <v>0</v>
      </c>
      <c r="F47" s="4"/>
      <c r="G47" s="4"/>
      <c r="H47" s="4"/>
    </row>
    <row r="48" spans="1:8" x14ac:dyDescent="0.25">
      <c r="A48" s="12" t="s">
        <v>75</v>
      </c>
      <c r="B48" s="5" t="s">
        <v>76</v>
      </c>
      <c r="C48" s="4"/>
      <c r="D48" s="4"/>
      <c r="E48" s="4">
        <f t="shared" si="3"/>
        <v>0</v>
      </c>
      <c r="F48" s="4"/>
      <c r="G48" s="4"/>
      <c r="H48" s="4"/>
    </row>
    <row r="49" spans="1:8" ht="19.899999999999999" customHeight="1" x14ac:dyDescent="0.25">
      <c r="A49" s="63" t="s">
        <v>77</v>
      </c>
      <c r="B49" s="63" t="s">
        <v>78</v>
      </c>
      <c r="C49" s="4"/>
      <c r="D49" s="4"/>
      <c r="E49" s="4">
        <f t="shared" si="3"/>
        <v>0</v>
      </c>
      <c r="F49" s="4"/>
      <c r="G49" s="4"/>
      <c r="H49" s="4"/>
    </row>
    <row r="50" spans="1:8" ht="19.899999999999999" customHeight="1" x14ac:dyDescent="0.25">
      <c r="A50" s="63" t="s">
        <v>79</v>
      </c>
      <c r="B50" s="63" t="s">
        <v>80</v>
      </c>
      <c r="C50" s="4"/>
      <c r="D50" s="4"/>
      <c r="E50" s="4">
        <f t="shared" si="3"/>
        <v>0</v>
      </c>
      <c r="F50" s="4"/>
      <c r="G50" s="4"/>
      <c r="H50" s="4"/>
    </row>
    <row r="51" spans="1:8" x14ac:dyDescent="0.25">
      <c r="A51" s="63" t="s">
        <v>81</v>
      </c>
      <c r="B51" s="63" t="s">
        <v>82</v>
      </c>
      <c r="C51" s="4"/>
      <c r="D51" s="4"/>
      <c r="E51" s="4">
        <f t="shared" si="3"/>
        <v>0</v>
      </c>
      <c r="F51" s="4"/>
      <c r="G51" s="4"/>
      <c r="H51" s="4"/>
    </row>
    <row r="52" spans="1:8" ht="31.5" x14ac:dyDescent="0.25">
      <c r="A52" s="62" t="s">
        <v>0</v>
      </c>
      <c r="B52" s="13"/>
      <c r="C52" s="15">
        <f>C6+C7+SUM(C9:C24)+SUM(C28:C51)</f>
        <v>6301</v>
      </c>
      <c r="D52" s="15">
        <f>SUM(D6:D24)+SUM(D28:D51)</f>
        <v>0</v>
      </c>
      <c r="E52" s="14">
        <f t="shared" ref="E52" si="4">F52+G52</f>
        <v>500</v>
      </c>
      <c r="F52" s="15">
        <f>SUM(F6:F24)+SUM(F28:F51)</f>
        <v>500</v>
      </c>
      <c r="G52" s="15">
        <f>SUM(G6:G24)+SUM(G28:G51)</f>
        <v>0</v>
      </c>
      <c r="H52" s="15">
        <f>SUM(H6:H24)+SUM(H28:H51)</f>
        <v>0</v>
      </c>
    </row>
    <row r="53" spans="1:8" x14ac:dyDescent="0.25">
      <c r="A53" s="16"/>
      <c r="B53" s="16"/>
      <c r="C53" s="16"/>
      <c r="D53" s="16"/>
      <c r="E53" s="16"/>
      <c r="F53" s="16"/>
      <c r="G53" s="16"/>
      <c r="H53" s="16"/>
    </row>
    <row r="55" spans="1:8" x14ac:dyDescent="0.25">
      <c r="B55" s="18"/>
    </row>
    <row r="56" spans="1:8" x14ac:dyDescent="0.25">
      <c r="B56" s="18"/>
    </row>
    <row r="57" spans="1:8" x14ac:dyDescent="0.25">
      <c r="B57" s="18"/>
    </row>
    <row r="58" spans="1:8" x14ac:dyDescent="0.25">
      <c r="A58" s="19"/>
      <c r="B58" s="18"/>
    </row>
    <row r="59" spans="1:8" x14ac:dyDescent="0.25">
      <c r="A59" s="19"/>
      <c r="B59" s="20"/>
    </row>
  </sheetData>
  <mergeCells count="14">
    <mergeCell ref="B1:H1"/>
    <mergeCell ref="A24:A27"/>
    <mergeCell ref="C3:C5"/>
    <mergeCell ref="D4:D5"/>
    <mergeCell ref="D3:H3"/>
    <mergeCell ref="E4:G4"/>
    <mergeCell ref="H4:H5"/>
    <mergeCell ref="A28:A30"/>
    <mergeCell ref="A41:A42"/>
    <mergeCell ref="A45:A46"/>
    <mergeCell ref="B3:B5"/>
    <mergeCell ref="A3:A5"/>
    <mergeCell ref="A6:A9"/>
    <mergeCell ref="A21:A22"/>
  </mergeCells>
  <pageMargins left="0.70866141732283472" right="0.31496062992125984" top="0.55118110236220474" bottom="0.35433070866141736" header="0.31496062992125984" footer="0.31496062992125984"/>
  <pageSetup paperSize="9" scale="54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9"/>
  <sheetViews>
    <sheetView view="pageBreakPreview" topLeftCell="A19" zoomScale="60" zoomScaleNormal="60" workbookViewId="0">
      <selection activeCell="B3" sqref="B3:B5"/>
    </sheetView>
  </sheetViews>
  <sheetFormatPr defaultRowHeight="15.75" x14ac:dyDescent="0.25"/>
  <cols>
    <col min="1" max="1" width="30.7109375" style="2" customWidth="1"/>
    <col min="2" max="2" width="35.140625" style="2" customWidth="1"/>
    <col min="3" max="3" width="18.5703125" customWidth="1"/>
    <col min="4" max="4" width="28" customWidth="1"/>
    <col min="5" max="5" width="10.5703125" customWidth="1"/>
    <col min="6" max="6" width="12.28515625" customWidth="1"/>
    <col min="7" max="7" width="15.28515625" customWidth="1"/>
    <col min="8" max="8" width="18" customWidth="1"/>
    <col min="222" max="222" width="34" customWidth="1"/>
    <col min="223" max="223" width="11.28515625" customWidth="1"/>
    <col min="224" max="224" width="11" customWidth="1"/>
    <col min="232" max="233" width="10.7109375" customWidth="1"/>
    <col min="235" max="235" width="11.5703125" customWidth="1"/>
    <col min="236" max="236" width="13.7109375" customWidth="1"/>
    <col min="237" max="240" width="9.28515625" customWidth="1"/>
    <col min="478" max="478" width="34" customWidth="1"/>
    <col min="479" max="479" width="11.28515625" customWidth="1"/>
    <col min="480" max="480" width="11" customWidth="1"/>
    <col min="488" max="489" width="10.7109375" customWidth="1"/>
    <col min="491" max="491" width="11.5703125" customWidth="1"/>
    <col min="492" max="492" width="13.7109375" customWidth="1"/>
    <col min="493" max="496" width="9.28515625" customWidth="1"/>
    <col min="734" max="734" width="34" customWidth="1"/>
    <col min="735" max="735" width="11.28515625" customWidth="1"/>
    <col min="736" max="736" width="11" customWidth="1"/>
    <col min="744" max="745" width="10.7109375" customWidth="1"/>
    <col min="747" max="747" width="11.5703125" customWidth="1"/>
    <col min="748" max="748" width="13.7109375" customWidth="1"/>
    <col min="749" max="752" width="9.28515625" customWidth="1"/>
    <col min="990" max="990" width="34" customWidth="1"/>
    <col min="991" max="991" width="11.28515625" customWidth="1"/>
    <col min="992" max="992" width="11" customWidth="1"/>
    <col min="1000" max="1001" width="10.7109375" customWidth="1"/>
    <col min="1003" max="1003" width="11.5703125" customWidth="1"/>
    <col min="1004" max="1004" width="13.7109375" customWidth="1"/>
    <col min="1005" max="1008" width="9.28515625" customWidth="1"/>
    <col min="1246" max="1246" width="34" customWidth="1"/>
    <col min="1247" max="1247" width="11.28515625" customWidth="1"/>
    <col min="1248" max="1248" width="11" customWidth="1"/>
    <col min="1256" max="1257" width="10.7109375" customWidth="1"/>
    <col min="1259" max="1259" width="11.5703125" customWidth="1"/>
    <col min="1260" max="1260" width="13.7109375" customWidth="1"/>
    <col min="1261" max="1264" width="9.28515625" customWidth="1"/>
    <col min="1502" max="1502" width="34" customWidth="1"/>
    <col min="1503" max="1503" width="11.28515625" customWidth="1"/>
    <col min="1504" max="1504" width="11" customWidth="1"/>
    <col min="1512" max="1513" width="10.7109375" customWidth="1"/>
    <col min="1515" max="1515" width="11.5703125" customWidth="1"/>
    <col min="1516" max="1516" width="13.7109375" customWidth="1"/>
    <col min="1517" max="1520" width="9.28515625" customWidth="1"/>
    <col min="1758" max="1758" width="34" customWidth="1"/>
    <col min="1759" max="1759" width="11.28515625" customWidth="1"/>
    <col min="1760" max="1760" width="11" customWidth="1"/>
    <col min="1768" max="1769" width="10.7109375" customWidth="1"/>
    <col min="1771" max="1771" width="11.5703125" customWidth="1"/>
    <col min="1772" max="1772" width="13.7109375" customWidth="1"/>
    <col min="1773" max="1776" width="9.28515625" customWidth="1"/>
    <col min="2014" max="2014" width="34" customWidth="1"/>
    <col min="2015" max="2015" width="11.28515625" customWidth="1"/>
    <col min="2016" max="2016" width="11" customWidth="1"/>
    <col min="2024" max="2025" width="10.7109375" customWidth="1"/>
    <col min="2027" max="2027" width="11.5703125" customWidth="1"/>
    <col min="2028" max="2028" width="13.7109375" customWidth="1"/>
    <col min="2029" max="2032" width="9.28515625" customWidth="1"/>
    <col min="2270" max="2270" width="34" customWidth="1"/>
    <col min="2271" max="2271" width="11.28515625" customWidth="1"/>
    <col min="2272" max="2272" width="11" customWidth="1"/>
    <col min="2280" max="2281" width="10.7109375" customWidth="1"/>
    <col min="2283" max="2283" width="11.5703125" customWidth="1"/>
    <col min="2284" max="2284" width="13.7109375" customWidth="1"/>
    <col min="2285" max="2288" width="9.28515625" customWidth="1"/>
    <col min="2526" max="2526" width="34" customWidth="1"/>
    <col min="2527" max="2527" width="11.28515625" customWidth="1"/>
    <col min="2528" max="2528" width="11" customWidth="1"/>
    <col min="2536" max="2537" width="10.7109375" customWidth="1"/>
    <col min="2539" max="2539" width="11.5703125" customWidth="1"/>
    <col min="2540" max="2540" width="13.7109375" customWidth="1"/>
    <col min="2541" max="2544" width="9.28515625" customWidth="1"/>
    <col min="2782" max="2782" width="34" customWidth="1"/>
    <col min="2783" max="2783" width="11.28515625" customWidth="1"/>
    <col min="2784" max="2784" width="11" customWidth="1"/>
    <col min="2792" max="2793" width="10.7109375" customWidth="1"/>
    <col min="2795" max="2795" width="11.5703125" customWidth="1"/>
    <col min="2796" max="2796" width="13.7109375" customWidth="1"/>
    <col min="2797" max="2800" width="9.28515625" customWidth="1"/>
    <col min="3038" max="3038" width="34" customWidth="1"/>
    <col min="3039" max="3039" width="11.28515625" customWidth="1"/>
    <col min="3040" max="3040" width="11" customWidth="1"/>
    <col min="3048" max="3049" width="10.7109375" customWidth="1"/>
    <col min="3051" max="3051" width="11.5703125" customWidth="1"/>
    <col min="3052" max="3052" width="13.7109375" customWidth="1"/>
    <col min="3053" max="3056" width="9.28515625" customWidth="1"/>
    <col min="3294" max="3294" width="34" customWidth="1"/>
    <col min="3295" max="3295" width="11.28515625" customWidth="1"/>
    <col min="3296" max="3296" width="11" customWidth="1"/>
    <col min="3304" max="3305" width="10.7109375" customWidth="1"/>
    <col min="3307" max="3307" width="11.5703125" customWidth="1"/>
    <col min="3308" max="3308" width="13.7109375" customWidth="1"/>
    <col min="3309" max="3312" width="9.28515625" customWidth="1"/>
    <col min="3550" max="3550" width="34" customWidth="1"/>
    <col min="3551" max="3551" width="11.28515625" customWidth="1"/>
    <col min="3552" max="3552" width="11" customWidth="1"/>
    <col min="3560" max="3561" width="10.7109375" customWidth="1"/>
    <col min="3563" max="3563" width="11.5703125" customWidth="1"/>
    <col min="3564" max="3564" width="13.7109375" customWidth="1"/>
    <col min="3565" max="3568" width="9.28515625" customWidth="1"/>
    <col min="3806" max="3806" width="34" customWidth="1"/>
    <col min="3807" max="3807" width="11.28515625" customWidth="1"/>
    <col min="3808" max="3808" width="11" customWidth="1"/>
    <col min="3816" max="3817" width="10.7109375" customWidth="1"/>
    <col min="3819" max="3819" width="11.5703125" customWidth="1"/>
    <col min="3820" max="3820" width="13.7109375" customWidth="1"/>
    <col min="3821" max="3824" width="9.28515625" customWidth="1"/>
    <col min="4062" max="4062" width="34" customWidth="1"/>
    <col min="4063" max="4063" width="11.28515625" customWidth="1"/>
    <col min="4064" max="4064" width="11" customWidth="1"/>
    <col min="4072" max="4073" width="10.7109375" customWidth="1"/>
    <col min="4075" max="4075" width="11.5703125" customWidth="1"/>
    <col min="4076" max="4076" width="13.7109375" customWidth="1"/>
    <col min="4077" max="4080" width="9.28515625" customWidth="1"/>
    <col min="4318" max="4318" width="34" customWidth="1"/>
    <col min="4319" max="4319" width="11.28515625" customWidth="1"/>
    <col min="4320" max="4320" width="11" customWidth="1"/>
    <col min="4328" max="4329" width="10.7109375" customWidth="1"/>
    <col min="4331" max="4331" width="11.5703125" customWidth="1"/>
    <col min="4332" max="4332" width="13.7109375" customWidth="1"/>
    <col min="4333" max="4336" width="9.28515625" customWidth="1"/>
    <col min="4574" max="4574" width="34" customWidth="1"/>
    <col min="4575" max="4575" width="11.28515625" customWidth="1"/>
    <col min="4576" max="4576" width="11" customWidth="1"/>
    <col min="4584" max="4585" width="10.7109375" customWidth="1"/>
    <col min="4587" max="4587" width="11.5703125" customWidth="1"/>
    <col min="4588" max="4588" width="13.7109375" customWidth="1"/>
    <col min="4589" max="4592" width="9.28515625" customWidth="1"/>
    <col min="4830" max="4830" width="34" customWidth="1"/>
    <col min="4831" max="4831" width="11.28515625" customWidth="1"/>
    <col min="4832" max="4832" width="11" customWidth="1"/>
    <col min="4840" max="4841" width="10.7109375" customWidth="1"/>
    <col min="4843" max="4843" width="11.5703125" customWidth="1"/>
    <col min="4844" max="4844" width="13.7109375" customWidth="1"/>
    <col min="4845" max="4848" width="9.28515625" customWidth="1"/>
    <col min="5086" max="5086" width="34" customWidth="1"/>
    <col min="5087" max="5087" width="11.28515625" customWidth="1"/>
    <col min="5088" max="5088" width="11" customWidth="1"/>
    <col min="5096" max="5097" width="10.7109375" customWidth="1"/>
    <col min="5099" max="5099" width="11.5703125" customWidth="1"/>
    <col min="5100" max="5100" width="13.7109375" customWidth="1"/>
    <col min="5101" max="5104" width="9.28515625" customWidth="1"/>
    <col min="5342" max="5342" width="34" customWidth="1"/>
    <col min="5343" max="5343" width="11.28515625" customWidth="1"/>
    <col min="5344" max="5344" width="11" customWidth="1"/>
    <col min="5352" max="5353" width="10.7109375" customWidth="1"/>
    <col min="5355" max="5355" width="11.5703125" customWidth="1"/>
    <col min="5356" max="5356" width="13.7109375" customWidth="1"/>
    <col min="5357" max="5360" width="9.28515625" customWidth="1"/>
    <col min="5598" max="5598" width="34" customWidth="1"/>
    <col min="5599" max="5599" width="11.28515625" customWidth="1"/>
    <col min="5600" max="5600" width="11" customWidth="1"/>
    <col min="5608" max="5609" width="10.7109375" customWidth="1"/>
    <col min="5611" max="5611" width="11.5703125" customWidth="1"/>
    <col min="5612" max="5612" width="13.7109375" customWidth="1"/>
    <col min="5613" max="5616" width="9.28515625" customWidth="1"/>
    <col min="5854" max="5854" width="34" customWidth="1"/>
    <col min="5855" max="5855" width="11.28515625" customWidth="1"/>
    <col min="5856" max="5856" width="11" customWidth="1"/>
    <col min="5864" max="5865" width="10.7109375" customWidth="1"/>
    <col min="5867" max="5867" width="11.5703125" customWidth="1"/>
    <col min="5868" max="5868" width="13.7109375" customWidth="1"/>
    <col min="5869" max="5872" width="9.28515625" customWidth="1"/>
    <col min="6110" max="6110" width="34" customWidth="1"/>
    <col min="6111" max="6111" width="11.28515625" customWidth="1"/>
    <col min="6112" max="6112" width="11" customWidth="1"/>
    <col min="6120" max="6121" width="10.7109375" customWidth="1"/>
    <col min="6123" max="6123" width="11.5703125" customWidth="1"/>
    <col min="6124" max="6124" width="13.7109375" customWidth="1"/>
    <col min="6125" max="6128" width="9.28515625" customWidth="1"/>
    <col min="6366" max="6366" width="34" customWidth="1"/>
    <col min="6367" max="6367" width="11.28515625" customWidth="1"/>
    <col min="6368" max="6368" width="11" customWidth="1"/>
    <col min="6376" max="6377" width="10.7109375" customWidth="1"/>
    <col min="6379" max="6379" width="11.5703125" customWidth="1"/>
    <col min="6380" max="6380" width="13.7109375" customWidth="1"/>
    <col min="6381" max="6384" width="9.28515625" customWidth="1"/>
    <col min="6622" max="6622" width="34" customWidth="1"/>
    <col min="6623" max="6623" width="11.28515625" customWidth="1"/>
    <col min="6624" max="6624" width="11" customWidth="1"/>
    <col min="6632" max="6633" width="10.7109375" customWidth="1"/>
    <col min="6635" max="6635" width="11.5703125" customWidth="1"/>
    <col min="6636" max="6636" width="13.7109375" customWidth="1"/>
    <col min="6637" max="6640" width="9.28515625" customWidth="1"/>
    <col min="6878" max="6878" width="34" customWidth="1"/>
    <col min="6879" max="6879" width="11.28515625" customWidth="1"/>
    <col min="6880" max="6880" width="11" customWidth="1"/>
    <col min="6888" max="6889" width="10.7109375" customWidth="1"/>
    <col min="6891" max="6891" width="11.5703125" customWidth="1"/>
    <col min="6892" max="6892" width="13.7109375" customWidth="1"/>
    <col min="6893" max="6896" width="9.28515625" customWidth="1"/>
    <col min="7134" max="7134" width="34" customWidth="1"/>
    <col min="7135" max="7135" width="11.28515625" customWidth="1"/>
    <col min="7136" max="7136" width="11" customWidth="1"/>
    <col min="7144" max="7145" width="10.7109375" customWidth="1"/>
    <col min="7147" max="7147" width="11.5703125" customWidth="1"/>
    <col min="7148" max="7148" width="13.7109375" customWidth="1"/>
    <col min="7149" max="7152" width="9.28515625" customWidth="1"/>
    <col min="7390" max="7390" width="34" customWidth="1"/>
    <col min="7391" max="7391" width="11.28515625" customWidth="1"/>
    <col min="7392" max="7392" width="11" customWidth="1"/>
    <col min="7400" max="7401" width="10.7109375" customWidth="1"/>
    <col min="7403" max="7403" width="11.5703125" customWidth="1"/>
    <col min="7404" max="7404" width="13.7109375" customWidth="1"/>
    <col min="7405" max="7408" width="9.28515625" customWidth="1"/>
    <col min="7646" max="7646" width="34" customWidth="1"/>
    <col min="7647" max="7647" width="11.28515625" customWidth="1"/>
    <col min="7648" max="7648" width="11" customWidth="1"/>
    <col min="7656" max="7657" width="10.7109375" customWidth="1"/>
    <col min="7659" max="7659" width="11.5703125" customWidth="1"/>
    <col min="7660" max="7660" width="13.7109375" customWidth="1"/>
    <col min="7661" max="7664" width="9.28515625" customWidth="1"/>
    <col min="7902" max="7902" width="34" customWidth="1"/>
    <col min="7903" max="7903" width="11.28515625" customWidth="1"/>
    <col min="7904" max="7904" width="11" customWidth="1"/>
    <col min="7912" max="7913" width="10.7109375" customWidth="1"/>
    <col min="7915" max="7915" width="11.5703125" customWidth="1"/>
    <col min="7916" max="7916" width="13.7109375" customWidth="1"/>
    <col min="7917" max="7920" width="9.28515625" customWidth="1"/>
    <col min="8158" max="8158" width="34" customWidth="1"/>
    <col min="8159" max="8159" width="11.28515625" customWidth="1"/>
    <col min="8160" max="8160" width="11" customWidth="1"/>
    <col min="8168" max="8169" width="10.7109375" customWidth="1"/>
    <col min="8171" max="8171" width="11.5703125" customWidth="1"/>
    <col min="8172" max="8172" width="13.7109375" customWidth="1"/>
    <col min="8173" max="8176" width="9.28515625" customWidth="1"/>
    <col min="8414" max="8414" width="34" customWidth="1"/>
    <col min="8415" max="8415" width="11.28515625" customWidth="1"/>
    <col min="8416" max="8416" width="11" customWidth="1"/>
    <col min="8424" max="8425" width="10.7109375" customWidth="1"/>
    <col min="8427" max="8427" width="11.5703125" customWidth="1"/>
    <col min="8428" max="8428" width="13.7109375" customWidth="1"/>
    <col min="8429" max="8432" width="9.28515625" customWidth="1"/>
    <col min="8670" max="8670" width="34" customWidth="1"/>
    <col min="8671" max="8671" width="11.28515625" customWidth="1"/>
    <col min="8672" max="8672" width="11" customWidth="1"/>
    <col min="8680" max="8681" width="10.7109375" customWidth="1"/>
    <col min="8683" max="8683" width="11.5703125" customWidth="1"/>
    <col min="8684" max="8684" width="13.7109375" customWidth="1"/>
    <col min="8685" max="8688" width="9.28515625" customWidth="1"/>
    <col min="8926" max="8926" width="34" customWidth="1"/>
    <col min="8927" max="8927" width="11.28515625" customWidth="1"/>
    <col min="8928" max="8928" width="11" customWidth="1"/>
    <col min="8936" max="8937" width="10.7109375" customWidth="1"/>
    <col min="8939" max="8939" width="11.5703125" customWidth="1"/>
    <col min="8940" max="8940" width="13.7109375" customWidth="1"/>
    <col min="8941" max="8944" width="9.28515625" customWidth="1"/>
    <col min="9182" max="9182" width="34" customWidth="1"/>
    <col min="9183" max="9183" width="11.28515625" customWidth="1"/>
    <col min="9184" max="9184" width="11" customWidth="1"/>
    <col min="9192" max="9193" width="10.7109375" customWidth="1"/>
    <col min="9195" max="9195" width="11.5703125" customWidth="1"/>
    <col min="9196" max="9196" width="13.7109375" customWidth="1"/>
    <col min="9197" max="9200" width="9.28515625" customWidth="1"/>
    <col min="9438" max="9438" width="34" customWidth="1"/>
    <col min="9439" max="9439" width="11.28515625" customWidth="1"/>
    <col min="9440" max="9440" width="11" customWidth="1"/>
    <col min="9448" max="9449" width="10.7109375" customWidth="1"/>
    <col min="9451" max="9451" width="11.5703125" customWidth="1"/>
    <col min="9452" max="9452" width="13.7109375" customWidth="1"/>
    <col min="9453" max="9456" width="9.28515625" customWidth="1"/>
    <col min="9694" max="9694" width="34" customWidth="1"/>
    <col min="9695" max="9695" width="11.28515625" customWidth="1"/>
    <col min="9696" max="9696" width="11" customWidth="1"/>
    <col min="9704" max="9705" width="10.7109375" customWidth="1"/>
    <col min="9707" max="9707" width="11.5703125" customWidth="1"/>
    <col min="9708" max="9708" width="13.7109375" customWidth="1"/>
    <col min="9709" max="9712" width="9.28515625" customWidth="1"/>
    <col min="9950" max="9950" width="34" customWidth="1"/>
    <col min="9951" max="9951" width="11.28515625" customWidth="1"/>
    <col min="9952" max="9952" width="11" customWidth="1"/>
    <col min="9960" max="9961" width="10.7109375" customWidth="1"/>
    <col min="9963" max="9963" width="11.5703125" customWidth="1"/>
    <col min="9964" max="9964" width="13.7109375" customWidth="1"/>
    <col min="9965" max="9968" width="9.28515625" customWidth="1"/>
    <col min="10206" max="10206" width="34" customWidth="1"/>
    <col min="10207" max="10207" width="11.28515625" customWidth="1"/>
    <col min="10208" max="10208" width="11" customWidth="1"/>
    <col min="10216" max="10217" width="10.7109375" customWidth="1"/>
    <col min="10219" max="10219" width="11.5703125" customWidth="1"/>
    <col min="10220" max="10220" width="13.7109375" customWidth="1"/>
    <col min="10221" max="10224" width="9.28515625" customWidth="1"/>
    <col min="10462" max="10462" width="34" customWidth="1"/>
    <col min="10463" max="10463" width="11.28515625" customWidth="1"/>
    <col min="10464" max="10464" width="11" customWidth="1"/>
    <col min="10472" max="10473" width="10.7109375" customWidth="1"/>
    <col min="10475" max="10475" width="11.5703125" customWidth="1"/>
    <col min="10476" max="10476" width="13.7109375" customWidth="1"/>
    <col min="10477" max="10480" width="9.28515625" customWidth="1"/>
    <col min="10718" max="10718" width="34" customWidth="1"/>
    <col min="10719" max="10719" width="11.28515625" customWidth="1"/>
    <col min="10720" max="10720" width="11" customWidth="1"/>
    <col min="10728" max="10729" width="10.7109375" customWidth="1"/>
    <col min="10731" max="10731" width="11.5703125" customWidth="1"/>
    <col min="10732" max="10732" width="13.7109375" customWidth="1"/>
    <col min="10733" max="10736" width="9.28515625" customWidth="1"/>
    <col min="10974" max="10974" width="34" customWidth="1"/>
    <col min="10975" max="10975" width="11.28515625" customWidth="1"/>
    <col min="10976" max="10976" width="11" customWidth="1"/>
    <col min="10984" max="10985" width="10.7109375" customWidth="1"/>
    <col min="10987" max="10987" width="11.5703125" customWidth="1"/>
    <col min="10988" max="10988" width="13.7109375" customWidth="1"/>
    <col min="10989" max="10992" width="9.28515625" customWidth="1"/>
    <col min="11230" max="11230" width="34" customWidth="1"/>
    <col min="11231" max="11231" width="11.28515625" customWidth="1"/>
    <col min="11232" max="11232" width="11" customWidth="1"/>
    <col min="11240" max="11241" width="10.7109375" customWidth="1"/>
    <col min="11243" max="11243" width="11.5703125" customWidth="1"/>
    <col min="11244" max="11244" width="13.7109375" customWidth="1"/>
    <col min="11245" max="11248" width="9.28515625" customWidth="1"/>
    <col min="11486" max="11486" width="34" customWidth="1"/>
    <col min="11487" max="11487" width="11.28515625" customWidth="1"/>
    <col min="11488" max="11488" width="11" customWidth="1"/>
    <col min="11496" max="11497" width="10.7109375" customWidth="1"/>
    <col min="11499" max="11499" width="11.5703125" customWidth="1"/>
    <col min="11500" max="11500" width="13.7109375" customWidth="1"/>
    <col min="11501" max="11504" width="9.28515625" customWidth="1"/>
    <col min="11742" max="11742" width="34" customWidth="1"/>
    <col min="11743" max="11743" width="11.28515625" customWidth="1"/>
    <col min="11744" max="11744" width="11" customWidth="1"/>
    <col min="11752" max="11753" width="10.7109375" customWidth="1"/>
    <col min="11755" max="11755" width="11.5703125" customWidth="1"/>
    <col min="11756" max="11756" width="13.7109375" customWidth="1"/>
    <col min="11757" max="11760" width="9.28515625" customWidth="1"/>
    <col min="11998" max="11998" width="34" customWidth="1"/>
    <col min="11999" max="11999" width="11.28515625" customWidth="1"/>
    <col min="12000" max="12000" width="11" customWidth="1"/>
    <col min="12008" max="12009" width="10.7109375" customWidth="1"/>
    <col min="12011" max="12011" width="11.5703125" customWidth="1"/>
    <col min="12012" max="12012" width="13.7109375" customWidth="1"/>
    <col min="12013" max="12016" width="9.28515625" customWidth="1"/>
    <col min="12254" max="12254" width="34" customWidth="1"/>
    <col min="12255" max="12255" width="11.28515625" customWidth="1"/>
    <col min="12256" max="12256" width="11" customWidth="1"/>
    <col min="12264" max="12265" width="10.7109375" customWidth="1"/>
    <col min="12267" max="12267" width="11.5703125" customWidth="1"/>
    <col min="12268" max="12268" width="13.7109375" customWidth="1"/>
    <col min="12269" max="12272" width="9.28515625" customWidth="1"/>
    <col min="12510" max="12510" width="34" customWidth="1"/>
    <col min="12511" max="12511" width="11.28515625" customWidth="1"/>
    <col min="12512" max="12512" width="11" customWidth="1"/>
    <col min="12520" max="12521" width="10.7109375" customWidth="1"/>
    <col min="12523" max="12523" width="11.5703125" customWidth="1"/>
    <col min="12524" max="12524" width="13.7109375" customWidth="1"/>
    <col min="12525" max="12528" width="9.28515625" customWidth="1"/>
    <col min="12766" max="12766" width="34" customWidth="1"/>
    <col min="12767" max="12767" width="11.28515625" customWidth="1"/>
    <col min="12768" max="12768" width="11" customWidth="1"/>
    <col min="12776" max="12777" width="10.7109375" customWidth="1"/>
    <col min="12779" max="12779" width="11.5703125" customWidth="1"/>
    <col min="12780" max="12780" width="13.7109375" customWidth="1"/>
    <col min="12781" max="12784" width="9.28515625" customWidth="1"/>
    <col min="13022" max="13022" width="34" customWidth="1"/>
    <col min="13023" max="13023" width="11.28515625" customWidth="1"/>
    <col min="13024" max="13024" width="11" customWidth="1"/>
    <col min="13032" max="13033" width="10.7109375" customWidth="1"/>
    <col min="13035" max="13035" width="11.5703125" customWidth="1"/>
    <col min="13036" max="13036" width="13.7109375" customWidth="1"/>
    <col min="13037" max="13040" width="9.28515625" customWidth="1"/>
    <col min="13278" max="13278" width="34" customWidth="1"/>
    <col min="13279" max="13279" width="11.28515625" customWidth="1"/>
    <col min="13280" max="13280" width="11" customWidth="1"/>
    <col min="13288" max="13289" width="10.7109375" customWidth="1"/>
    <col min="13291" max="13291" width="11.5703125" customWidth="1"/>
    <col min="13292" max="13292" width="13.7109375" customWidth="1"/>
    <col min="13293" max="13296" width="9.28515625" customWidth="1"/>
    <col min="13534" max="13534" width="34" customWidth="1"/>
    <col min="13535" max="13535" width="11.28515625" customWidth="1"/>
    <col min="13536" max="13536" width="11" customWidth="1"/>
    <col min="13544" max="13545" width="10.7109375" customWidth="1"/>
    <col min="13547" max="13547" width="11.5703125" customWidth="1"/>
    <col min="13548" max="13548" width="13.7109375" customWidth="1"/>
    <col min="13549" max="13552" width="9.28515625" customWidth="1"/>
    <col min="13790" max="13790" width="34" customWidth="1"/>
    <col min="13791" max="13791" width="11.28515625" customWidth="1"/>
    <col min="13792" max="13792" width="11" customWidth="1"/>
    <col min="13800" max="13801" width="10.7109375" customWidth="1"/>
    <col min="13803" max="13803" width="11.5703125" customWidth="1"/>
    <col min="13804" max="13804" width="13.7109375" customWidth="1"/>
    <col min="13805" max="13808" width="9.28515625" customWidth="1"/>
    <col min="14046" max="14046" width="34" customWidth="1"/>
    <col min="14047" max="14047" width="11.28515625" customWidth="1"/>
    <col min="14048" max="14048" width="11" customWidth="1"/>
    <col min="14056" max="14057" width="10.7109375" customWidth="1"/>
    <col min="14059" max="14059" width="11.5703125" customWidth="1"/>
    <col min="14060" max="14060" width="13.7109375" customWidth="1"/>
    <col min="14061" max="14064" width="9.28515625" customWidth="1"/>
    <col min="14302" max="14302" width="34" customWidth="1"/>
    <col min="14303" max="14303" width="11.28515625" customWidth="1"/>
    <col min="14304" max="14304" width="11" customWidth="1"/>
    <col min="14312" max="14313" width="10.7109375" customWidth="1"/>
    <col min="14315" max="14315" width="11.5703125" customWidth="1"/>
    <col min="14316" max="14316" width="13.7109375" customWidth="1"/>
    <col min="14317" max="14320" width="9.28515625" customWidth="1"/>
    <col min="14558" max="14558" width="34" customWidth="1"/>
    <col min="14559" max="14559" width="11.28515625" customWidth="1"/>
    <col min="14560" max="14560" width="11" customWidth="1"/>
    <col min="14568" max="14569" width="10.7109375" customWidth="1"/>
    <col min="14571" max="14571" width="11.5703125" customWidth="1"/>
    <col min="14572" max="14572" width="13.7109375" customWidth="1"/>
    <col min="14573" max="14576" width="9.28515625" customWidth="1"/>
    <col min="14814" max="14814" width="34" customWidth="1"/>
    <col min="14815" max="14815" width="11.28515625" customWidth="1"/>
    <col min="14816" max="14816" width="11" customWidth="1"/>
    <col min="14824" max="14825" width="10.7109375" customWidth="1"/>
    <col min="14827" max="14827" width="11.5703125" customWidth="1"/>
    <col min="14828" max="14828" width="13.7109375" customWidth="1"/>
    <col min="14829" max="14832" width="9.28515625" customWidth="1"/>
    <col min="15070" max="15070" width="34" customWidth="1"/>
    <col min="15071" max="15071" width="11.28515625" customWidth="1"/>
    <col min="15072" max="15072" width="11" customWidth="1"/>
    <col min="15080" max="15081" width="10.7109375" customWidth="1"/>
    <col min="15083" max="15083" width="11.5703125" customWidth="1"/>
    <col min="15084" max="15084" width="13.7109375" customWidth="1"/>
    <col min="15085" max="15088" width="9.28515625" customWidth="1"/>
    <col min="15326" max="15326" width="34" customWidth="1"/>
    <col min="15327" max="15327" width="11.28515625" customWidth="1"/>
    <col min="15328" max="15328" width="11" customWidth="1"/>
    <col min="15336" max="15337" width="10.7109375" customWidth="1"/>
    <col min="15339" max="15339" width="11.5703125" customWidth="1"/>
    <col min="15340" max="15340" width="13.7109375" customWidth="1"/>
    <col min="15341" max="15344" width="9.28515625" customWidth="1"/>
    <col min="15582" max="15582" width="34" customWidth="1"/>
    <col min="15583" max="15583" width="11.28515625" customWidth="1"/>
    <col min="15584" max="15584" width="11" customWidth="1"/>
    <col min="15592" max="15593" width="10.7109375" customWidth="1"/>
    <col min="15595" max="15595" width="11.5703125" customWidth="1"/>
    <col min="15596" max="15596" width="13.7109375" customWidth="1"/>
    <col min="15597" max="15600" width="9.28515625" customWidth="1"/>
    <col min="15838" max="15838" width="34" customWidth="1"/>
    <col min="15839" max="15839" width="11.28515625" customWidth="1"/>
    <col min="15840" max="15840" width="11" customWidth="1"/>
    <col min="15848" max="15849" width="10.7109375" customWidth="1"/>
    <col min="15851" max="15851" width="11.5703125" customWidth="1"/>
    <col min="15852" max="15852" width="13.7109375" customWidth="1"/>
    <col min="15853" max="15856" width="9.28515625" customWidth="1"/>
    <col min="16094" max="16094" width="34" customWidth="1"/>
    <col min="16095" max="16095" width="11.28515625" customWidth="1"/>
    <col min="16096" max="16096" width="11" customWidth="1"/>
    <col min="16104" max="16105" width="10.7109375" customWidth="1"/>
    <col min="16107" max="16107" width="11.5703125" customWidth="1"/>
    <col min="16108" max="16108" width="13.7109375" customWidth="1"/>
    <col min="16109" max="16112" width="9.28515625" customWidth="1"/>
  </cols>
  <sheetData>
    <row r="1" spans="1:8" ht="44.45" customHeight="1" x14ac:dyDescent="0.3">
      <c r="B1" s="530" t="s">
        <v>119</v>
      </c>
      <c r="C1" s="530"/>
      <c r="D1" s="530"/>
      <c r="E1" s="530"/>
      <c r="F1" s="530"/>
      <c r="G1" s="530"/>
      <c r="H1" s="530"/>
    </row>
    <row r="2" spans="1:8" ht="32.25" customHeight="1" thickBot="1" x14ac:dyDescent="0.3">
      <c r="A2" s="3" t="s">
        <v>98</v>
      </c>
    </row>
    <row r="3" spans="1:8" ht="15.6" customHeight="1" x14ac:dyDescent="0.25">
      <c r="A3" s="534" t="s">
        <v>1</v>
      </c>
      <c r="B3" s="531" t="s">
        <v>2</v>
      </c>
      <c r="C3" s="436" t="s">
        <v>120</v>
      </c>
      <c r="D3" s="537" t="s">
        <v>91</v>
      </c>
      <c r="E3" s="537"/>
      <c r="F3" s="537"/>
      <c r="G3" s="537"/>
      <c r="H3" s="538"/>
    </row>
    <row r="4" spans="1:8" ht="52.9" customHeight="1" x14ac:dyDescent="0.25">
      <c r="A4" s="535"/>
      <c r="B4" s="532"/>
      <c r="C4" s="427"/>
      <c r="D4" s="427" t="s">
        <v>92</v>
      </c>
      <c r="E4" s="427" t="s">
        <v>115</v>
      </c>
      <c r="F4" s="427"/>
      <c r="G4" s="427"/>
      <c r="H4" s="431" t="s">
        <v>93</v>
      </c>
    </row>
    <row r="5" spans="1:8" ht="55.9" customHeight="1" thickBot="1" x14ac:dyDescent="0.3">
      <c r="A5" s="536"/>
      <c r="B5" s="533"/>
      <c r="C5" s="428"/>
      <c r="D5" s="428"/>
      <c r="E5" s="102" t="s">
        <v>109</v>
      </c>
      <c r="F5" s="102" t="s">
        <v>110</v>
      </c>
      <c r="G5" s="102" t="s">
        <v>111</v>
      </c>
      <c r="H5" s="432"/>
    </row>
    <row r="6" spans="1:8" ht="31.15" customHeight="1" x14ac:dyDescent="0.25">
      <c r="A6" s="540" t="s">
        <v>3</v>
      </c>
      <c r="B6" s="56" t="s">
        <v>4</v>
      </c>
      <c r="C6" s="126"/>
      <c r="D6" s="126"/>
      <c r="E6" s="126">
        <v>0</v>
      </c>
      <c r="F6" s="126"/>
      <c r="G6" s="126"/>
      <c r="H6" s="126"/>
    </row>
    <row r="7" spans="1:8" ht="34.15" customHeight="1" x14ac:dyDescent="0.25">
      <c r="A7" s="540"/>
      <c r="B7" s="63" t="s">
        <v>5</v>
      </c>
      <c r="C7" s="124"/>
      <c r="D7" s="124"/>
      <c r="E7" s="124">
        <v>0</v>
      </c>
      <c r="F7" s="124"/>
      <c r="G7" s="124"/>
      <c r="H7" s="124"/>
    </row>
    <row r="8" spans="1:8" ht="34.15" customHeight="1" x14ac:dyDescent="0.25">
      <c r="A8" s="540"/>
      <c r="B8" s="7" t="s">
        <v>121</v>
      </c>
      <c r="C8" s="127"/>
      <c r="D8" s="127"/>
      <c r="E8" s="127">
        <v>0</v>
      </c>
      <c r="F8" s="127"/>
      <c r="G8" s="127"/>
      <c r="H8" s="127"/>
    </row>
    <row r="9" spans="1:8" ht="26.45" customHeight="1" x14ac:dyDescent="0.25">
      <c r="A9" s="541"/>
      <c r="B9" s="63" t="s">
        <v>6</v>
      </c>
      <c r="C9" s="124"/>
      <c r="D9" s="124"/>
      <c r="E9" s="124">
        <v>0</v>
      </c>
      <c r="F9" s="124"/>
      <c r="G9" s="124"/>
      <c r="H9" s="124"/>
    </row>
    <row r="10" spans="1:8" ht="32.450000000000003" customHeight="1" x14ac:dyDescent="0.25">
      <c r="A10" s="63" t="s">
        <v>7</v>
      </c>
      <c r="B10" s="63" t="s">
        <v>8</v>
      </c>
      <c r="C10" s="124"/>
      <c r="D10" s="124"/>
      <c r="E10" s="124">
        <v>0</v>
      </c>
      <c r="F10" s="124"/>
      <c r="G10" s="124"/>
      <c r="H10" s="124"/>
    </row>
    <row r="11" spans="1:8" x14ac:dyDescent="0.25">
      <c r="A11" s="63" t="s">
        <v>9</v>
      </c>
      <c r="B11" s="63" t="s">
        <v>10</v>
      </c>
      <c r="C11" s="124">
        <v>383</v>
      </c>
      <c r="D11" s="124"/>
      <c r="E11" s="124">
        <v>0</v>
      </c>
      <c r="F11" s="124"/>
      <c r="G11" s="124"/>
      <c r="H11" s="124">
        <v>8</v>
      </c>
    </row>
    <row r="12" spans="1:8" x14ac:dyDescent="0.25">
      <c r="A12" s="63" t="s">
        <v>11</v>
      </c>
      <c r="B12" s="63" t="s">
        <v>12</v>
      </c>
      <c r="C12" s="124"/>
      <c r="D12" s="124"/>
      <c r="E12" s="124">
        <v>0</v>
      </c>
      <c r="F12" s="124"/>
      <c r="G12" s="124"/>
      <c r="H12" s="124"/>
    </row>
    <row r="13" spans="1:8" x14ac:dyDescent="0.25">
      <c r="A13" s="63" t="s">
        <v>13</v>
      </c>
      <c r="B13" s="63" t="s">
        <v>14</v>
      </c>
      <c r="C13" s="124"/>
      <c r="D13" s="124"/>
      <c r="E13" s="124">
        <v>0</v>
      </c>
      <c r="F13" s="124"/>
      <c r="G13" s="124"/>
      <c r="H13" s="124"/>
    </row>
    <row r="14" spans="1:8" x14ac:dyDescent="0.25">
      <c r="A14" s="5" t="s">
        <v>15</v>
      </c>
      <c r="B14" s="5" t="s">
        <v>16</v>
      </c>
      <c r="C14" s="124"/>
      <c r="D14" s="124"/>
      <c r="E14" s="124">
        <v>0</v>
      </c>
      <c r="F14" s="124"/>
      <c r="G14" s="124"/>
      <c r="H14" s="124"/>
    </row>
    <row r="15" spans="1:8" x14ac:dyDescent="0.25">
      <c r="A15" s="63" t="s">
        <v>17</v>
      </c>
      <c r="B15" s="63" t="s">
        <v>18</v>
      </c>
      <c r="C15" s="124"/>
      <c r="D15" s="124"/>
      <c r="E15" s="124">
        <v>0</v>
      </c>
      <c r="F15" s="124"/>
      <c r="G15" s="124"/>
      <c r="H15" s="124"/>
    </row>
    <row r="16" spans="1:8" x14ac:dyDescent="0.25">
      <c r="A16" s="63" t="s">
        <v>19</v>
      </c>
      <c r="B16" s="63" t="s">
        <v>20</v>
      </c>
      <c r="C16" s="124"/>
      <c r="D16" s="124"/>
      <c r="E16" s="124">
        <v>0</v>
      </c>
      <c r="F16" s="124"/>
      <c r="G16" s="124"/>
      <c r="H16" s="124"/>
    </row>
    <row r="17" spans="1:8" ht="24.6" customHeight="1" x14ac:dyDescent="0.25">
      <c r="A17" s="63" t="s">
        <v>21</v>
      </c>
      <c r="B17" s="63" t="s">
        <v>22</v>
      </c>
      <c r="C17" s="124"/>
      <c r="D17" s="124"/>
      <c r="E17" s="124">
        <v>0</v>
      </c>
      <c r="F17" s="124"/>
      <c r="G17" s="124"/>
      <c r="H17" s="124"/>
    </row>
    <row r="18" spans="1:8" x14ac:dyDescent="0.25">
      <c r="A18" s="63" t="s">
        <v>23</v>
      </c>
      <c r="B18" s="63" t="s">
        <v>24</v>
      </c>
      <c r="C18" s="124"/>
      <c r="D18" s="124"/>
      <c r="E18" s="124">
        <v>0</v>
      </c>
      <c r="F18" s="124"/>
      <c r="G18" s="124"/>
      <c r="H18" s="124"/>
    </row>
    <row r="19" spans="1:8" x14ac:dyDescent="0.25">
      <c r="A19" s="63" t="s">
        <v>25</v>
      </c>
      <c r="B19" s="63" t="s">
        <v>26</v>
      </c>
      <c r="C19" s="124"/>
      <c r="D19" s="124"/>
      <c r="E19" s="124">
        <v>0</v>
      </c>
      <c r="F19" s="124"/>
      <c r="G19" s="124"/>
      <c r="H19" s="124"/>
    </row>
    <row r="20" spans="1:8" ht="16.149999999999999" customHeight="1" x14ac:dyDescent="0.25">
      <c r="A20" s="5" t="s">
        <v>27</v>
      </c>
      <c r="B20" s="5" t="s">
        <v>28</v>
      </c>
      <c r="C20" s="124">
        <v>4044</v>
      </c>
      <c r="D20" s="124"/>
      <c r="E20" s="124">
        <v>0</v>
      </c>
      <c r="F20" s="124"/>
      <c r="G20" s="124"/>
      <c r="H20" s="124"/>
    </row>
    <row r="21" spans="1:8" ht="16.149999999999999" customHeight="1" x14ac:dyDescent="0.25">
      <c r="A21" s="542" t="s">
        <v>29</v>
      </c>
      <c r="B21" s="63" t="s">
        <v>30</v>
      </c>
      <c r="C21" s="124"/>
      <c r="D21" s="124"/>
      <c r="E21" s="124">
        <v>0</v>
      </c>
      <c r="F21" s="124"/>
      <c r="G21" s="124"/>
      <c r="H21" s="124"/>
    </row>
    <row r="22" spans="1:8" ht="43.9" customHeight="1" x14ac:dyDescent="0.25">
      <c r="A22" s="543"/>
      <c r="B22" s="6" t="s">
        <v>31</v>
      </c>
      <c r="C22" s="124"/>
      <c r="D22" s="124"/>
      <c r="E22" s="124">
        <v>0</v>
      </c>
      <c r="F22" s="124"/>
      <c r="G22" s="124"/>
      <c r="H22" s="124"/>
    </row>
    <row r="23" spans="1:8" x14ac:dyDescent="0.25">
      <c r="A23" s="63" t="s">
        <v>32</v>
      </c>
      <c r="B23" s="63" t="s">
        <v>33</v>
      </c>
      <c r="C23" s="124"/>
      <c r="D23" s="124"/>
      <c r="E23" s="124">
        <v>0</v>
      </c>
      <c r="F23" s="124"/>
      <c r="G23" s="124"/>
      <c r="H23" s="124"/>
    </row>
    <row r="24" spans="1:8" x14ac:dyDescent="0.25">
      <c r="A24" s="542" t="s">
        <v>34</v>
      </c>
      <c r="B24" s="63" t="s">
        <v>35</v>
      </c>
      <c r="C24" s="127">
        <f t="shared" ref="C24:D24" si="0">C25+C26+C27</f>
        <v>0</v>
      </c>
      <c r="D24" s="127">
        <f t="shared" si="0"/>
        <v>0</v>
      </c>
      <c r="E24" s="127">
        <f t="shared" ref="E24" si="1">F24+G24</f>
        <v>0</v>
      </c>
      <c r="F24" s="127">
        <f t="shared" ref="F24:H24" si="2">F25+F26+F27</f>
        <v>0</v>
      </c>
      <c r="G24" s="127">
        <f t="shared" si="2"/>
        <v>0</v>
      </c>
      <c r="H24" s="127">
        <f t="shared" si="2"/>
        <v>0</v>
      </c>
    </row>
    <row r="25" spans="1:8" x14ac:dyDescent="0.25">
      <c r="A25" s="544"/>
      <c r="B25" s="7" t="s">
        <v>36</v>
      </c>
      <c r="C25" s="124"/>
      <c r="D25" s="124"/>
      <c r="E25" s="124">
        <v>0</v>
      </c>
      <c r="F25" s="124"/>
      <c r="G25" s="124"/>
      <c r="H25" s="124"/>
    </row>
    <row r="26" spans="1:8" ht="83.45" customHeight="1" x14ac:dyDescent="0.25">
      <c r="A26" s="544"/>
      <c r="B26" s="7" t="s">
        <v>37</v>
      </c>
      <c r="C26" s="124"/>
      <c r="D26" s="124"/>
      <c r="E26" s="124">
        <v>0</v>
      </c>
      <c r="F26" s="124"/>
      <c r="G26" s="124"/>
      <c r="H26" s="124"/>
    </row>
    <row r="27" spans="1:8" ht="78.75" x14ac:dyDescent="0.25">
      <c r="A27" s="543"/>
      <c r="B27" s="7" t="s">
        <v>38</v>
      </c>
      <c r="C27" s="124"/>
      <c r="D27" s="124"/>
      <c r="E27" s="124">
        <v>0</v>
      </c>
      <c r="F27" s="124"/>
      <c r="G27" s="124"/>
      <c r="H27" s="124"/>
    </row>
    <row r="28" spans="1:8" x14ac:dyDescent="0.25">
      <c r="A28" s="545" t="s">
        <v>39</v>
      </c>
      <c r="B28" s="63" t="s">
        <v>40</v>
      </c>
      <c r="C28" s="124"/>
      <c r="D28" s="124"/>
      <c r="E28" s="124">
        <v>0</v>
      </c>
      <c r="F28" s="124"/>
      <c r="G28" s="124"/>
      <c r="H28" s="124"/>
    </row>
    <row r="29" spans="1:8" ht="47.25" x14ac:dyDescent="0.25">
      <c r="A29" s="545"/>
      <c r="B29" s="63" t="s">
        <v>41</v>
      </c>
      <c r="C29" s="124"/>
      <c r="D29" s="124"/>
      <c r="E29" s="124">
        <v>0</v>
      </c>
      <c r="F29" s="124"/>
      <c r="G29" s="124"/>
      <c r="H29" s="124"/>
    </row>
    <row r="30" spans="1:8" x14ac:dyDescent="0.25">
      <c r="A30" s="545"/>
      <c r="B30" s="8" t="s">
        <v>42</v>
      </c>
      <c r="C30" s="124"/>
      <c r="D30" s="124"/>
      <c r="E30" s="124">
        <v>0</v>
      </c>
      <c r="F30" s="124"/>
      <c r="G30" s="124"/>
      <c r="H30" s="124"/>
    </row>
    <row r="31" spans="1:8" x14ac:dyDescent="0.25">
      <c r="A31" s="63" t="s">
        <v>43</v>
      </c>
      <c r="B31" s="63" t="s">
        <v>44</v>
      </c>
      <c r="C31" s="124"/>
      <c r="D31" s="124"/>
      <c r="E31" s="124">
        <v>0</v>
      </c>
      <c r="F31" s="124"/>
      <c r="G31" s="124"/>
      <c r="H31" s="124"/>
    </row>
    <row r="32" spans="1:8" ht="31.5" x14ac:dyDescent="0.25">
      <c r="A32" s="9" t="s">
        <v>45</v>
      </c>
      <c r="B32" s="10" t="s">
        <v>46</v>
      </c>
      <c r="C32" s="124"/>
      <c r="D32" s="124"/>
      <c r="E32" s="124">
        <v>0</v>
      </c>
      <c r="F32" s="124"/>
      <c r="G32" s="124"/>
      <c r="H32" s="124"/>
    </row>
    <row r="33" spans="1:8" ht="16.149999999999999" customHeight="1" x14ac:dyDescent="0.25">
      <c r="A33" s="63" t="s">
        <v>47</v>
      </c>
      <c r="B33" s="63" t="s">
        <v>48</v>
      </c>
      <c r="C33" s="124"/>
      <c r="D33" s="124"/>
      <c r="E33" s="124">
        <v>0</v>
      </c>
      <c r="F33" s="124"/>
      <c r="G33" s="124"/>
      <c r="H33" s="124"/>
    </row>
    <row r="34" spans="1:8" x14ac:dyDescent="0.25">
      <c r="A34" s="5" t="s">
        <v>49</v>
      </c>
      <c r="B34" s="5" t="s">
        <v>50</v>
      </c>
      <c r="C34" s="124"/>
      <c r="D34" s="124"/>
      <c r="E34" s="124">
        <v>0</v>
      </c>
      <c r="F34" s="124"/>
      <c r="G34" s="124"/>
      <c r="H34" s="124"/>
    </row>
    <row r="35" spans="1:8" x14ac:dyDescent="0.25">
      <c r="A35" s="5" t="s">
        <v>51</v>
      </c>
      <c r="B35" s="5" t="s">
        <v>52</v>
      </c>
      <c r="C35" s="124">
        <v>660</v>
      </c>
      <c r="D35" s="124"/>
      <c r="E35" s="124">
        <v>0</v>
      </c>
      <c r="F35" s="124"/>
      <c r="G35" s="124"/>
      <c r="H35" s="124">
        <v>6</v>
      </c>
    </row>
    <row r="36" spans="1:8" x14ac:dyDescent="0.25">
      <c r="A36" s="63" t="s">
        <v>53</v>
      </c>
      <c r="B36" s="63" t="s">
        <v>54</v>
      </c>
      <c r="C36" s="124">
        <v>697</v>
      </c>
      <c r="D36" s="124"/>
      <c r="E36" s="124">
        <v>0</v>
      </c>
      <c r="F36" s="124"/>
      <c r="G36" s="124"/>
      <c r="H36" s="124">
        <v>74</v>
      </c>
    </row>
    <row r="37" spans="1:8" x14ac:dyDescent="0.25">
      <c r="A37" s="63" t="s">
        <v>55</v>
      </c>
      <c r="B37" s="63" t="s">
        <v>56</v>
      </c>
      <c r="C37" s="124"/>
      <c r="D37" s="124"/>
      <c r="E37" s="124">
        <v>0</v>
      </c>
      <c r="F37" s="124"/>
      <c r="G37" s="124"/>
      <c r="H37" s="124"/>
    </row>
    <row r="38" spans="1:8" x14ac:dyDescent="0.25">
      <c r="A38" s="63" t="s">
        <v>57</v>
      </c>
      <c r="B38" s="63" t="s">
        <v>58</v>
      </c>
      <c r="C38" s="124">
        <v>200</v>
      </c>
      <c r="D38" s="124"/>
      <c r="E38" s="124">
        <v>0</v>
      </c>
      <c r="F38" s="124"/>
      <c r="G38" s="124"/>
      <c r="H38" s="124"/>
    </row>
    <row r="39" spans="1:8" x14ac:dyDescent="0.25">
      <c r="A39" s="63" t="s">
        <v>59</v>
      </c>
      <c r="B39" s="63" t="s">
        <v>60</v>
      </c>
      <c r="C39" s="124"/>
      <c r="D39" s="124"/>
      <c r="E39" s="124">
        <v>0</v>
      </c>
      <c r="F39" s="124"/>
      <c r="G39" s="124"/>
      <c r="H39" s="124"/>
    </row>
    <row r="40" spans="1:8" x14ac:dyDescent="0.25">
      <c r="A40" s="63" t="s">
        <v>61</v>
      </c>
      <c r="B40" s="63" t="s">
        <v>62</v>
      </c>
      <c r="C40" s="124"/>
      <c r="D40" s="124"/>
      <c r="E40" s="124">
        <v>0</v>
      </c>
      <c r="F40" s="124"/>
      <c r="G40" s="124"/>
      <c r="H40" s="124"/>
    </row>
    <row r="41" spans="1:8" x14ac:dyDescent="0.25">
      <c r="A41" s="539" t="s">
        <v>63</v>
      </c>
      <c r="B41" s="63" t="s">
        <v>64</v>
      </c>
      <c r="C41" s="124"/>
      <c r="D41" s="124"/>
      <c r="E41" s="124">
        <v>0</v>
      </c>
      <c r="F41" s="124"/>
      <c r="G41" s="124"/>
      <c r="H41" s="124"/>
    </row>
    <row r="42" spans="1:8" x14ac:dyDescent="0.25">
      <c r="A42" s="539"/>
      <c r="B42" s="63" t="s">
        <v>65</v>
      </c>
      <c r="C42" s="124"/>
      <c r="D42" s="124"/>
      <c r="E42" s="124">
        <v>0</v>
      </c>
      <c r="F42" s="124"/>
      <c r="G42" s="124"/>
      <c r="H42" s="124"/>
    </row>
    <row r="43" spans="1:8" x14ac:dyDescent="0.25">
      <c r="A43" s="63" t="s">
        <v>66</v>
      </c>
      <c r="B43" s="63" t="s">
        <v>67</v>
      </c>
      <c r="C43" s="124">
        <v>354</v>
      </c>
      <c r="D43" s="124"/>
      <c r="E43" s="124">
        <v>0</v>
      </c>
      <c r="F43" s="125"/>
      <c r="G43" s="124"/>
      <c r="H43" s="124"/>
    </row>
    <row r="44" spans="1:8" x14ac:dyDescent="0.25">
      <c r="A44" s="63" t="s">
        <v>68</v>
      </c>
      <c r="B44" s="63" t="s">
        <v>69</v>
      </c>
      <c r="C44" s="124"/>
      <c r="D44" s="124"/>
      <c r="E44" s="124">
        <v>0</v>
      </c>
      <c r="F44" s="124"/>
      <c r="G44" s="124"/>
      <c r="H44" s="124"/>
    </row>
    <row r="45" spans="1:8" ht="15" customHeight="1" x14ac:dyDescent="0.25">
      <c r="A45" s="539" t="s">
        <v>70</v>
      </c>
      <c r="B45" s="63" t="s">
        <v>71</v>
      </c>
      <c r="C45" s="124"/>
      <c r="D45" s="124"/>
      <c r="E45" s="124">
        <v>0</v>
      </c>
      <c r="F45" s="124"/>
      <c r="G45" s="124"/>
      <c r="H45" s="124"/>
    </row>
    <row r="46" spans="1:8" ht="18" customHeight="1" x14ac:dyDescent="0.25">
      <c r="A46" s="539"/>
      <c r="B46" s="63" t="s">
        <v>72</v>
      </c>
      <c r="C46" s="124"/>
      <c r="D46" s="124"/>
      <c r="E46" s="124">
        <v>0</v>
      </c>
      <c r="F46" s="124"/>
      <c r="G46" s="124"/>
      <c r="H46" s="124"/>
    </row>
    <row r="47" spans="1:8" x14ac:dyDescent="0.25">
      <c r="A47" s="63" t="s">
        <v>73</v>
      </c>
      <c r="B47" s="63" t="s">
        <v>74</v>
      </c>
      <c r="C47" s="124"/>
      <c r="D47" s="124"/>
      <c r="E47" s="124">
        <v>0</v>
      </c>
      <c r="F47" s="124"/>
      <c r="G47" s="124"/>
      <c r="H47" s="124"/>
    </row>
    <row r="48" spans="1:8" x14ac:dyDescent="0.25">
      <c r="A48" s="12" t="s">
        <v>75</v>
      </c>
      <c r="B48" s="5" t="s">
        <v>76</v>
      </c>
      <c r="C48" s="124">
        <v>927</v>
      </c>
      <c r="D48" s="124"/>
      <c r="E48" s="124">
        <v>0</v>
      </c>
      <c r="F48" s="124"/>
      <c r="G48" s="124"/>
      <c r="H48" s="124">
        <v>8</v>
      </c>
    </row>
    <row r="49" spans="1:8" ht="19.899999999999999" customHeight="1" x14ac:dyDescent="0.25">
      <c r="A49" s="63" t="s">
        <v>77</v>
      </c>
      <c r="B49" s="63" t="s">
        <v>78</v>
      </c>
      <c r="C49" s="124"/>
      <c r="D49" s="124"/>
      <c r="E49" s="124">
        <v>0</v>
      </c>
      <c r="F49" s="124"/>
      <c r="G49" s="124"/>
      <c r="H49" s="124"/>
    </row>
    <row r="50" spans="1:8" ht="19.899999999999999" customHeight="1" x14ac:dyDescent="0.25">
      <c r="A50" s="63" t="s">
        <v>79</v>
      </c>
      <c r="B50" s="63" t="s">
        <v>80</v>
      </c>
      <c r="C50" s="124"/>
      <c r="D50" s="124"/>
      <c r="E50" s="124">
        <v>0</v>
      </c>
      <c r="F50" s="124"/>
      <c r="G50" s="124"/>
      <c r="H50" s="124"/>
    </row>
    <row r="51" spans="1:8" x14ac:dyDescent="0.25">
      <c r="A51" s="63" t="s">
        <v>81</v>
      </c>
      <c r="B51" s="63" t="s">
        <v>82</v>
      </c>
      <c r="C51" s="124">
        <v>301</v>
      </c>
      <c r="D51" s="124"/>
      <c r="E51" s="124">
        <v>0</v>
      </c>
      <c r="F51" s="124"/>
      <c r="G51" s="124"/>
      <c r="H51" s="124">
        <v>2</v>
      </c>
    </row>
    <row r="52" spans="1:8" ht="31.5" x14ac:dyDescent="0.25">
      <c r="A52" s="62" t="s">
        <v>0</v>
      </c>
      <c r="B52" s="13"/>
      <c r="C52" s="15">
        <f>C6+C7+SUM(C9:C24)+SUM(C28:C51)</f>
        <v>7566</v>
      </c>
      <c r="D52" s="15">
        <f>SUM(D6:D24)+SUM(D28:D51)</f>
        <v>0</v>
      </c>
      <c r="E52" s="14">
        <f t="shared" ref="E52" si="3">F52+G52</f>
        <v>0</v>
      </c>
      <c r="F52" s="15">
        <f>SUM(F6:F24)+SUM(F28:F51)</f>
        <v>0</v>
      </c>
      <c r="G52" s="15">
        <f>SUM(G6:G24)+SUM(G28:G51)</f>
        <v>0</v>
      </c>
      <c r="H52" s="15">
        <f>SUM(H6:H24)+SUM(H28:H51)</f>
        <v>98</v>
      </c>
    </row>
    <row r="53" spans="1:8" x14ac:dyDescent="0.25">
      <c r="A53" s="16"/>
      <c r="B53" s="16"/>
      <c r="C53" s="146"/>
      <c r="D53" s="16"/>
      <c r="E53" s="16"/>
      <c r="F53" s="16"/>
      <c r="G53" s="16"/>
      <c r="H53" s="16"/>
    </row>
    <row r="55" spans="1:8" x14ac:dyDescent="0.25">
      <c r="B55" s="18"/>
    </row>
    <row r="56" spans="1:8" x14ac:dyDescent="0.25">
      <c r="B56" s="18"/>
    </row>
    <row r="57" spans="1:8" x14ac:dyDescent="0.25">
      <c r="B57" s="18"/>
    </row>
    <row r="58" spans="1:8" x14ac:dyDescent="0.25">
      <c r="A58" s="19"/>
      <c r="B58" s="18"/>
    </row>
    <row r="59" spans="1:8" x14ac:dyDescent="0.25">
      <c r="A59" s="19"/>
      <c r="B59" s="20"/>
    </row>
  </sheetData>
  <mergeCells count="14">
    <mergeCell ref="B1:H1"/>
    <mergeCell ref="A24:A27"/>
    <mergeCell ref="C3:C5"/>
    <mergeCell ref="D4:D5"/>
    <mergeCell ref="D3:H3"/>
    <mergeCell ref="E4:G4"/>
    <mergeCell ref="H4:H5"/>
    <mergeCell ref="A28:A30"/>
    <mergeCell ref="A41:A42"/>
    <mergeCell ref="A45:A46"/>
    <mergeCell ref="B3:B5"/>
    <mergeCell ref="A3:A5"/>
    <mergeCell ref="A6:A9"/>
    <mergeCell ref="A21:A22"/>
  </mergeCells>
  <pageMargins left="0.7" right="0.7" top="0.75" bottom="0.75" header="0.3" footer="0.3"/>
  <pageSetup paperSize="9" scale="51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9"/>
  <sheetViews>
    <sheetView view="pageBreakPreview" topLeftCell="A29" zoomScale="66" zoomScaleNormal="63" zoomScaleSheetLayoutView="66" workbookViewId="0">
      <selection activeCell="B3" sqref="B3:B5"/>
    </sheetView>
  </sheetViews>
  <sheetFormatPr defaultRowHeight="15.75" x14ac:dyDescent="0.25"/>
  <cols>
    <col min="1" max="1" width="30.7109375" style="2" customWidth="1"/>
    <col min="2" max="2" width="35.140625" style="2" customWidth="1"/>
    <col min="3" max="3" width="18.5703125" customWidth="1"/>
    <col min="4" max="4" width="28" customWidth="1"/>
    <col min="5" max="5" width="10.5703125" customWidth="1"/>
    <col min="6" max="6" width="12.28515625" customWidth="1"/>
    <col min="7" max="7" width="15.28515625" customWidth="1"/>
    <col min="8" max="8" width="18" customWidth="1"/>
    <col min="222" max="222" width="34" customWidth="1"/>
    <col min="223" max="223" width="11.28515625" customWidth="1"/>
    <col min="224" max="224" width="11" customWidth="1"/>
    <col min="232" max="233" width="10.7109375" customWidth="1"/>
    <col min="235" max="235" width="11.5703125" customWidth="1"/>
    <col min="236" max="236" width="13.7109375" customWidth="1"/>
    <col min="237" max="240" width="9.28515625" customWidth="1"/>
    <col min="478" max="478" width="34" customWidth="1"/>
    <col min="479" max="479" width="11.28515625" customWidth="1"/>
    <col min="480" max="480" width="11" customWidth="1"/>
    <col min="488" max="489" width="10.7109375" customWidth="1"/>
    <col min="491" max="491" width="11.5703125" customWidth="1"/>
    <col min="492" max="492" width="13.7109375" customWidth="1"/>
    <col min="493" max="496" width="9.28515625" customWidth="1"/>
    <col min="734" max="734" width="34" customWidth="1"/>
    <col min="735" max="735" width="11.28515625" customWidth="1"/>
    <col min="736" max="736" width="11" customWidth="1"/>
    <col min="744" max="745" width="10.7109375" customWidth="1"/>
    <col min="747" max="747" width="11.5703125" customWidth="1"/>
    <col min="748" max="748" width="13.7109375" customWidth="1"/>
    <col min="749" max="752" width="9.28515625" customWidth="1"/>
    <col min="990" max="990" width="34" customWidth="1"/>
    <col min="991" max="991" width="11.28515625" customWidth="1"/>
    <col min="992" max="992" width="11" customWidth="1"/>
    <col min="1000" max="1001" width="10.7109375" customWidth="1"/>
    <col min="1003" max="1003" width="11.5703125" customWidth="1"/>
    <col min="1004" max="1004" width="13.7109375" customWidth="1"/>
    <col min="1005" max="1008" width="9.28515625" customWidth="1"/>
    <col min="1246" max="1246" width="34" customWidth="1"/>
    <col min="1247" max="1247" width="11.28515625" customWidth="1"/>
    <col min="1248" max="1248" width="11" customWidth="1"/>
    <col min="1256" max="1257" width="10.7109375" customWidth="1"/>
    <col min="1259" max="1259" width="11.5703125" customWidth="1"/>
    <col min="1260" max="1260" width="13.7109375" customWidth="1"/>
    <col min="1261" max="1264" width="9.28515625" customWidth="1"/>
    <col min="1502" max="1502" width="34" customWidth="1"/>
    <col min="1503" max="1503" width="11.28515625" customWidth="1"/>
    <col min="1504" max="1504" width="11" customWidth="1"/>
    <col min="1512" max="1513" width="10.7109375" customWidth="1"/>
    <col min="1515" max="1515" width="11.5703125" customWidth="1"/>
    <col min="1516" max="1516" width="13.7109375" customWidth="1"/>
    <col min="1517" max="1520" width="9.28515625" customWidth="1"/>
    <col min="1758" max="1758" width="34" customWidth="1"/>
    <col min="1759" max="1759" width="11.28515625" customWidth="1"/>
    <col min="1760" max="1760" width="11" customWidth="1"/>
    <col min="1768" max="1769" width="10.7109375" customWidth="1"/>
    <col min="1771" max="1771" width="11.5703125" customWidth="1"/>
    <col min="1772" max="1772" width="13.7109375" customWidth="1"/>
    <col min="1773" max="1776" width="9.28515625" customWidth="1"/>
    <col min="2014" max="2014" width="34" customWidth="1"/>
    <col min="2015" max="2015" width="11.28515625" customWidth="1"/>
    <col min="2016" max="2016" width="11" customWidth="1"/>
    <col min="2024" max="2025" width="10.7109375" customWidth="1"/>
    <col min="2027" max="2027" width="11.5703125" customWidth="1"/>
    <col min="2028" max="2028" width="13.7109375" customWidth="1"/>
    <col min="2029" max="2032" width="9.28515625" customWidth="1"/>
    <col min="2270" max="2270" width="34" customWidth="1"/>
    <col min="2271" max="2271" width="11.28515625" customWidth="1"/>
    <col min="2272" max="2272" width="11" customWidth="1"/>
    <col min="2280" max="2281" width="10.7109375" customWidth="1"/>
    <col min="2283" max="2283" width="11.5703125" customWidth="1"/>
    <col min="2284" max="2284" width="13.7109375" customWidth="1"/>
    <col min="2285" max="2288" width="9.28515625" customWidth="1"/>
    <col min="2526" max="2526" width="34" customWidth="1"/>
    <col min="2527" max="2527" width="11.28515625" customWidth="1"/>
    <col min="2528" max="2528" width="11" customWidth="1"/>
    <col min="2536" max="2537" width="10.7109375" customWidth="1"/>
    <col min="2539" max="2539" width="11.5703125" customWidth="1"/>
    <col min="2540" max="2540" width="13.7109375" customWidth="1"/>
    <col min="2541" max="2544" width="9.28515625" customWidth="1"/>
    <col min="2782" max="2782" width="34" customWidth="1"/>
    <col min="2783" max="2783" width="11.28515625" customWidth="1"/>
    <col min="2784" max="2784" width="11" customWidth="1"/>
    <col min="2792" max="2793" width="10.7109375" customWidth="1"/>
    <col min="2795" max="2795" width="11.5703125" customWidth="1"/>
    <col min="2796" max="2796" width="13.7109375" customWidth="1"/>
    <col min="2797" max="2800" width="9.28515625" customWidth="1"/>
    <col min="3038" max="3038" width="34" customWidth="1"/>
    <col min="3039" max="3039" width="11.28515625" customWidth="1"/>
    <col min="3040" max="3040" width="11" customWidth="1"/>
    <col min="3048" max="3049" width="10.7109375" customWidth="1"/>
    <col min="3051" max="3051" width="11.5703125" customWidth="1"/>
    <col min="3052" max="3052" width="13.7109375" customWidth="1"/>
    <col min="3053" max="3056" width="9.28515625" customWidth="1"/>
    <col min="3294" max="3294" width="34" customWidth="1"/>
    <col min="3295" max="3295" width="11.28515625" customWidth="1"/>
    <col min="3296" max="3296" width="11" customWidth="1"/>
    <col min="3304" max="3305" width="10.7109375" customWidth="1"/>
    <col min="3307" max="3307" width="11.5703125" customWidth="1"/>
    <col min="3308" max="3308" width="13.7109375" customWidth="1"/>
    <col min="3309" max="3312" width="9.28515625" customWidth="1"/>
    <col min="3550" max="3550" width="34" customWidth="1"/>
    <col min="3551" max="3551" width="11.28515625" customWidth="1"/>
    <col min="3552" max="3552" width="11" customWidth="1"/>
    <col min="3560" max="3561" width="10.7109375" customWidth="1"/>
    <col min="3563" max="3563" width="11.5703125" customWidth="1"/>
    <col min="3564" max="3564" width="13.7109375" customWidth="1"/>
    <col min="3565" max="3568" width="9.28515625" customWidth="1"/>
    <col min="3806" max="3806" width="34" customWidth="1"/>
    <col min="3807" max="3807" width="11.28515625" customWidth="1"/>
    <col min="3808" max="3808" width="11" customWidth="1"/>
    <col min="3816" max="3817" width="10.7109375" customWidth="1"/>
    <col min="3819" max="3819" width="11.5703125" customWidth="1"/>
    <col min="3820" max="3820" width="13.7109375" customWidth="1"/>
    <col min="3821" max="3824" width="9.28515625" customWidth="1"/>
    <col min="4062" max="4062" width="34" customWidth="1"/>
    <col min="4063" max="4063" width="11.28515625" customWidth="1"/>
    <col min="4064" max="4064" width="11" customWidth="1"/>
    <col min="4072" max="4073" width="10.7109375" customWidth="1"/>
    <col min="4075" max="4075" width="11.5703125" customWidth="1"/>
    <col min="4076" max="4076" width="13.7109375" customWidth="1"/>
    <col min="4077" max="4080" width="9.28515625" customWidth="1"/>
    <col min="4318" max="4318" width="34" customWidth="1"/>
    <col min="4319" max="4319" width="11.28515625" customWidth="1"/>
    <col min="4320" max="4320" width="11" customWidth="1"/>
    <col min="4328" max="4329" width="10.7109375" customWidth="1"/>
    <col min="4331" max="4331" width="11.5703125" customWidth="1"/>
    <col min="4332" max="4332" width="13.7109375" customWidth="1"/>
    <col min="4333" max="4336" width="9.28515625" customWidth="1"/>
    <col min="4574" max="4574" width="34" customWidth="1"/>
    <col min="4575" max="4575" width="11.28515625" customWidth="1"/>
    <col min="4576" max="4576" width="11" customWidth="1"/>
    <col min="4584" max="4585" width="10.7109375" customWidth="1"/>
    <col min="4587" max="4587" width="11.5703125" customWidth="1"/>
    <col min="4588" max="4588" width="13.7109375" customWidth="1"/>
    <col min="4589" max="4592" width="9.28515625" customWidth="1"/>
    <col min="4830" max="4830" width="34" customWidth="1"/>
    <col min="4831" max="4831" width="11.28515625" customWidth="1"/>
    <col min="4832" max="4832" width="11" customWidth="1"/>
    <col min="4840" max="4841" width="10.7109375" customWidth="1"/>
    <col min="4843" max="4843" width="11.5703125" customWidth="1"/>
    <col min="4844" max="4844" width="13.7109375" customWidth="1"/>
    <col min="4845" max="4848" width="9.28515625" customWidth="1"/>
    <col min="5086" max="5086" width="34" customWidth="1"/>
    <col min="5087" max="5087" width="11.28515625" customWidth="1"/>
    <col min="5088" max="5088" width="11" customWidth="1"/>
    <col min="5096" max="5097" width="10.7109375" customWidth="1"/>
    <col min="5099" max="5099" width="11.5703125" customWidth="1"/>
    <col min="5100" max="5100" width="13.7109375" customWidth="1"/>
    <col min="5101" max="5104" width="9.28515625" customWidth="1"/>
    <col min="5342" max="5342" width="34" customWidth="1"/>
    <col min="5343" max="5343" width="11.28515625" customWidth="1"/>
    <col min="5344" max="5344" width="11" customWidth="1"/>
    <col min="5352" max="5353" width="10.7109375" customWidth="1"/>
    <col min="5355" max="5355" width="11.5703125" customWidth="1"/>
    <col min="5356" max="5356" width="13.7109375" customWidth="1"/>
    <col min="5357" max="5360" width="9.28515625" customWidth="1"/>
    <col min="5598" max="5598" width="34" customWidth="1"/>
    <col min="5599" max="5599" width="11.28515625" customWidth="1"/>
    <col min="5600" max="5600" width="11" customWidth="1"/>
    <col min="5608" max="5609" width="10.7109375" customWidth="1"/>
    <col min="5611" max="5611" width="11.5703125" customWidth="1"/>
    <col min="5612" max="5612" width="13.7109375" customWidth="1"/>
    <col min="5613" max="5616" width="9.28515625" customWidth="1"/>
    <col min="5854" max="5854" width="34" customWidth="1"/>
    <col min="5855" max="5855" width="11.28515625" customWidth="1"/>
    <col min="5856" max="5856" width="11" customWidth="1"/>
    <col min="5864" max="5865" width="10.7109375" customWidth="1"/>
    <col min="5867" max="5867" width="11.5703125" customWidth="1"/>
    <col min="5868" max="5868" width="13.7109375" customWidth="1"/>
    <col min="5869" max="5872" width="9.28515625" customWidth="1"/>
    <col min="6110" max="6110" width="34" customWidth="1"/>
    <col min="6111" max="6111" width="11.28515625" customWidth="1"/>
    <col min="6112" max="6112" width="11" customWidth="1"/>
    <col min="6120" max="6121" width="10.7109375" customWidth="1"/>
    <col min="6123" max="6123" width="11.5703125" customWidth="1"/>
    <col min="6124" max="6124" width="13.7109375" customWidth="1"/>
    <col min="6125" max="6128" width="9.28515625" customWidth="1"/>
    <col min="6366" max="6366" width="34" customWidth="1"/>
    <col min="6367" max="6367" width="11.28515625" customWidth="1"/>
    <col min="6368" max="6368" width="11" customWidth="1"/>
    <col min="6376" max="6377" width="10.7109375" customWidth="1"/>
    <col min="6379" max="6379" width="11.5703125" customWidth="1"/>
    <col min="6380" max="6380" width="13.7109375" customWidth="1"/>
    <col min="6381" max="6384" width="9.28515625" customWidth="1"/>
    <col min="6622" max="6622" width="34" customWidth="1"/>
    <col min="6623" max="6623" width="11.28515625" customWidth="1"/>
    <col min="6624" max="6624" width="11" customWidth="1"/>
    <col min="6632" max="6633" width="10.7109375" customWidth="1"/>
    <col min="6635" max="6635" width="11.5703125" customWidth="1"/>
    <col min="6636" max="6636" width="13.7109375" customWidth="1"/>
    <col min="6637" max="6640" width="9.28515625" customWidth="1"/>
    <col min="6878" max="6878" width="34" customWidth="1"/>
    <col min="6879" max="6879" width="11.28515625" customWidth="1"/>
    <col min="6880" max="6880" width="11" customWidth="1"/>
    <col min="6888" max="6889" width="10.7109375" customWidth="1"/>
    <col min="6891" max="6891" width="11.5703125" customWidth="1"/>
    <col min="6892" max="6892" width="13.7109375" customWidth="1"/>
    <col min="6893" max="6896" width="9.28515625" customWidth="1"/>
    <col min="7134" max="7134" width="34" customWidth="1"/>
    <col min="7135" max="7135" width="11.28515625" customWidth="1"/>
    <col min="7136" max="7136" width="11" customWidth="1"/>
    <col min="7144" max="7145" width="10.7109375" customWidth="1"/>
    <col min="7147" max="7147" width="11.5703125" customWidth="1"/>
    <col min="7148" max="7148" width="13.7109375" customWidth="1"/>
    <col min="7149" max="7152" width="9.28515625" customWidth="1"/>
    <col min="7390" max="7390" width="34" customWidth="1"/>
    <col min="7391" max="7391" width="11.28515625" customWidth="1"/>
    <col min="7392" max="7392" width="11" customWidth="1"/>
    <col min="7400" max="7401" width="10.7109375" customWidth="1"/>
    <col min="7403" max="7403" width="11.5703125" customWidth="1"/>
    <col min="7404" max="7404" width="13.7109375" customWidth="1"/>
    <col min="7405" max="7408" width="9.28515625" customWidth="1"/>
    <col min="7646" max="7646" width="34" customWidth="1"/>
    <col min="7647" max="7647" width="11.28515625" customWidth="1"/>
    <col min="7648" max="7648" width="11" customWidth="1"/>
    <col min="7656" max="7657" width="10.7109375" customWidth="1"/>
    <col min="7659" max="7659" width="11.5703125" customWidth="1"/>
    <col min="7660" max="7660" width="13.7109375" customWidth="1"/>
    <col min="7661" max="7664" width="9.28515625" customWidth="1"/>
    <col min="7902" max="7902" width="34" customWidth="1"/>
    <col min="7903" max="7903" width="11.28515625" customWidth="1"/>
    <col min="7904" max="7904" width="11" customWidth="1"/>
    <col min="7912" max="7913" width="10.7109375" customWidth="1"/>
    <col min="7915" max="7915" width="11.5703125" customWidth="1"/>
    <col min="7916" max="7916" width="13.7109375" customWidth="1"/>
    <col min="7917" max="7920" width="9.28515625" customWidth="1"/>
    <col min="8158" max="8158" width="34" customWidth="1"/>
    <col min="8159" max="8159" width="11.28515625" customWidth="1"/>
    <col min="8160" max="8160" width="11" customWidth="1"/>
    <col min="8168" max="8169" width="10.7109375" customWidth="1"/>
    <col min="8171" max="8171" width="11.5703125" customWidth="1"/>
    <col min="8172" max="8172" width="13.7109375" customWidth="1"/>
    <col min="8173" max="8176" width="9.28515625" customWidth="1"/>
    <col min="8414" max="8414" width="34" customWidth="1"/>
    <col min="8415" max="8415" width="11.28515625" customWidth="1"/>
    <col min="8416" max="8416" width="11" customWidth="1"/>
    <col min="8424" max="8425" width="10.7109375" customWidth="1"/>
    <col min="8427" max="8427" width="11.5703125" customWidth="1"/>
    <col min="8428" max="8428" width="13.7109375" customWidth="1"/>
    <col min="8429" max="8432" width="9.28515625" customWidth="1"/>
    <col min="8670" max="8670" width="34" customWidth="1"/>
    <col min="8671" max="8671" width="11.28515625" customWidth="1"/>
    <col min="8672" max="8672" width="11" customWidth="1"/>
    <col min="8680" max="8681" width="10.7109375" customWidth="1"/>
    <col min="8683" max="8683" width="11.5703125" customWidth="1"/>
    <col min="8684" max="8684" width="13.7109375" customWidth="1"/>
    <col min="8685" max="8688" width="9.28515625" customWidth="1"/>
    <col min="8926" max="8926" width="34" customWidth="1"/>
    <col min="8927" max="8927" width="11.28515625" customWidth="1"/>
    <col min="8928" max="8928" width="11" customWidth="1"/>
    <col min="8936" max="8937" width="10.7109375" customWidth="1"/>
    <col min="8939" max="8939" width="11.5703125" customWidth="1"/>
    <col min="8940" max="8940" width="13.7109375" customWidth="1"/>
    <col min="8941" max="8944" width="9.28515625" customWidth="1"/>
    <col min="9182" max="9182" width="34" customWidth="1"/>
    <col min="9183" max="9183" width="11.28515625" customWidth="1"/>
    <col min="9184" max="9184" width="11" customWidth="1"/>
    <col min="9192" max="9193" width="10.7109375" customWidth="1"/>
    <col min="9195" max="9195" width="11.5703125" customWidth="1"/>
    <col min="9196" max="9196" width="13.7109375" customWidth="1"/>
    <col min="9197" max="9200" width="9.28515625" customWidth="1"/>
    <col min="9438" max="9438" width="34" customWidth="1"/>
    <col min="9439" max="9439" width="11.28515625" customWidth="1"/>
    <col min="9440" max="9440" width="11" customWidth="1"/>
    <col min="9448" max="9449" width="10.7109375" customWidth="1"/>
    <col min="9451" max="9451" width="11.5703125" customWidth="1"/>
    <col min="9452" max="9452" width="13.7109375" customWidth="1"/>
    <col min="9453" max="9456" width="9.28515625" customWidth="1"/>
    <col min="9694" max="9694" width="34" customWidth="1"/>
    <col min="9695" max="9695" width="11.28515625" customWidth="1"/>
    <col min="9696" max="9696" width="11" customWidth="1"/>
    <col min="9704" max="9705" width="10.7109375" customWidth="1"/>
    <col min="9707" max="9707" width="11.5703125" customWidth="1"/>
    <col min="9708" max="9708" width="13.7109375" customWidth="1"/>
    <col min="9709" max="9712" width="9.28515625" customWidth="1"/>
    <col min="9950" max="9950" width="34" customWidth="1"/>
    <col min="9951" max="9951" width="11.28515625" customWidth="1"/>
    <col min="9952" max="9952" width="11" customWidth="1"/>
    <col min="9960" max="9961" width="10.7109375" customWidth="1"/>
    <col min="9963" max="9963" width="11.5703125" customWidth="1"/>
    <col min="9964" max="9964" width="13.7109375" customWidth="1"/>
    <col min="9965" max="9968" width="9.28515625" customWidth="1"/>
    <col min="10206" max="10206" width="34" customWidth="1"/>
    <col min="10207" max="10207" width="11.28515625" customWidth="1"/>
    <col min="10208" max="10208" width="11" customWidth="1"/>
    <col min="10216" max="10217" width="10.7109375" customWidth="1"/>
    <col min="10219" max="10219" width="11.5703125" customWidth="1"/>
    <col min="10220" max="10220" width="13.7109375" customWidth="1"/>
    <col min="10221" max="10224" width="9.28515625" customWidth="1"/>
    <col min="10462" max="10462" width="34" customWidth="1"/>
    <col min="10463" max="10463" width="11.28515625" customWidth="1"/>
    <col min="10464" max="10464" width="11" customWidth="1"/>
    <col min="10472" max="10473" width="10.7109375" customWidth="1"/>
    <col min="10475" max="10475" width="11.5703125" customWidth="1"/>
    <col min="10476" max="10476" width="13.7109375" customWidth="1"/>
    <col min="10477" max="10480" width="9.28515625" customWidth="1"/>
    <col min="10718" max="10718" width="34" customWidth="1"/>
    <col min="10719" max="10719" width="11.28515625" customWidth="1"/>
    <col min="10720" max="10720" width="11" customWidth="1"/>
    <col min="10728" max="10729" width="10.7109375" customWidth="1"/>
    <col min="10731" max="10731" width="11.5703125" customWidth="1"/>
    <col min="10732" max="10732" width="13.7109375" customWidth="1"/>
    <col min="10733" max="10736" width="9.28515625" customWidth="1"/>
    <col min="10974" max="10974" width="34" customWidth="1"/>
    <col min="10975" max="10975" width="11.28515625" customWidth="1"/>
    <col min="10976" max="10976" width="11" customWidth="1"/>
    <col min="10984" max="10985" width="10.7109375" customWidth="1"/>
    <col min="10987" max="10987" width="11.5703125" customWidth="1"/>
    <col min="10988" max="10988" width="13.7109375" customWidth="1"/>
    <col min="10989" max="10992" width="9.28515625" customWidth="1"/>
    <col min="11230" max="11230" width="34" customWidth="1"/>
    <col min="11231" max="11231" width="11.28515625" customWidth="1"/>
    <col min="11232" max="11232" width="11" customWidth="1"/>
    <col min="11240" max="11241" width="10.7109375" customWidth="1"/>
    <col min="11243" max="11243" width="11.5703125" customWidth="1"/>
    <col min="11244" max="11244" width="13.7109375" customWidth="1"/>
    <col min="11245" max="11248" width="9.28515625" customWidth="1"/>
    <col min="11486" max="11486" width="34" customWidth="1"/>
    <col min="11487" max="11487" width="11.28515625" customWidth="1"/>
    <col min="11488" max="11488" width="11" customWidth="1"/>
    <col min="11496" max="11497" width="10.7109375" customWidth="1"/>
    <col min="11499" max="11499" width="11.5703125" customWidth="1"/>
    <col min="11500" max="11500" width="13.7109375" customWidth="1"/>
    <col min="11501" max="11504" width="9.28515625" customWidth="1"/>
    <col min="11742" max="11742" width="34" customWidth="1"/>
    <col min="11743" max="11743" width="11.28515625" customWidth="1"/>
    <col min="11744" max="11744" width="11" customWidth="1"/>
    <col min="11752" max="11753" width="10.7109375" customWidth="1"/>
    <col min="11755" max="11755" width="11.5703125" customWidth="1"/>
    <col min="11756" max="11756" width="13.7109375" customWidth="1"/>
    <col min="11757" max="11760" width="9.28515625" customWidth="1"/>
    <col min="11998" max="11998" width="34" customWidth="1"/>
    <col min="11999" max="11999" width="11.28515625" customWidth="1"/>
    <col min="12000" max="12000" width="11" customWidth="1"/>
    <col min="12008" max="12009" width="10.7109375" customWidth="1"/>
    <col min="12011" max="12011" width="11.5703125" customWidth="1"/>
    <col min="12012" max="12012" width="13.7109375" customWidth="1"/>
    <col min="12013" max="12016" width="9.28515625" customWidth="1"/>
    <col min="12254" max="12254" width="34" customWidth="1"/>
    <col min="12255" max="12255" width="11.28515625" customWidth="1"/>
    <col min="12256" max="12256" width="11" customWidth="1"/>
    <col min="12264" max="12265" width="10.7109375" customWidth="1"/>
    <col min="12267" max="12267" width="11.5703125" customWidth="1"/>
    <col min="12268" max="12268" width="13.7109375" customWidth="1"/>
    <col min="12269" max="12272" width="9.28515625" customWidth="1"/>
    <col min="12510" max="12510" width="34" customWidth="1"/>
    <col min="12511" max="12511" width="11.28515625" customWidth="1"/>
    <col min="12512" max="12512" width="11" customWidth="1"/>
    <col min="12520" max="12521" width="10.7109375" customWidth="1"/>
    <col min="12523" max="12523" width="11.5703125" customWidth="1"/>
    <col min="12524" max="12524" width="13.7109375" customWidth="1"/>
    <col min="12525" max="12528" width="9.28515625" customWidth="1"/>
    <col min="12766" max="12766" width="34" customWidth="1"/>
    <col min="12767" max="12767" width="11.28515625" customWidth="1"/>
    <col min="12768" max="12768" width="11" customWidth="1"/>
    <col min="12776" max="12777" width="10.7109375" customWidth="1"/>
    <col min="12779" max="12779" width="11.5703125" customWidth="1"/>
    <col min="12780" max="12780" width="13.7109375" customWidth="1"/>
    <col min="12781" max="12784" width="9.28515625" customWidth="1"/>
    <col min="13022" max="13022" width="34" customWidth="1"/>
    <col min="13023" max="13023" width="11.28515625" customWidth="1"/>
    <col min="13024" max="13024" width="11" customWidth="1"/>
    <col min="13032" max="13033" width="10.7109375" customWidth="1"/>
    <col min="13035" max="13035" width="11.5703125" customWidth="1"/>
    <col min="13036" max="13036" width="13.7109375" customWidth="1"/>
    <col min="13037" max="13040" width="9.28515625" customWidth="1"/>
    <col min="13278" max="13278" width="34" customWidth="1"/>
    <col min="13279" max="13279" width="11.28515625" customWidth="1"/>
    <col min="13280" max="13280" width="11" customWidth="1"/>
    <col min="13288" max="13289" width="10.7109375" customWidth="1"/>
    <col min="13291" max="13291" width="11.5703125" customWidth="1"/>
    <col min="13292" max="13292" width="13.7109375" customWidth="1"/>
    <col min="13293" max="13296" width="9.28515625" customWidth="1"/>
    <col min="13534" max="13534" width="34" customWidth="1"/>
    <col min="13535" max="13535" width="11.28515625" customWidth="1"/>
    <col min="13536" max="13536" width="11" customWidth="1"/>
    <col min="13544" max="13545" width="10.7109375" customWidth="1"/>
    <col min="13547" max="13547" width="11.5703125" customWidth="1"/>
    <col min="13548" max="13548" width="13.7109375" customWidth="1"/>
    <col min="13549" max="13552" width="9.28515625" customWidth="1"/>
    <col min="13790" max="13790" width="34" customWidth="1"/>
    <col min="13791" max="13791" width="11.28515625" customWidth="1"/>
    <col min="13792" max="13792" width="11" customWidth="1"/>
    <col min="13800" max="13801" width="10.7109375" customWidth="1"/>
    <col min="13803" max="13803" width="11.5703125" customWidth="1"/>
    <col min="13804" max="13804" width="13.7109375" customWidth="1"/>
    <col min="13805" max="13808" width="9.28515625" customWidth="1"/>
    <col min="14046" max="14046" width="34" customWidth="1"/>
    <col min="14047" max="14047" width="11.28515625" customWidth="1"/>
    <col min="14048" max="14048" width="11" customWidth="1"/>
    <col min="14056" max="14057" width="10.7109375" customWidth="1"/>
    <col min="14059" max="14059" width="11.5703125" customWidth="1"/>
    <col min="14060" max="14060" width="13.7109375" customWidth="1"/>
    <col min="14061" max="14064" width="9.28515625" customWidth="1"/>
    <col min="14302" max="14302" width="34" customWidth="1"/>
    <col min="14303" max="14303" width="11.28515625" customWidth="1"/>
    <col min="14304" max="14304" width="11" customWidth="1"/>
    <col min="14312" max="14313" width="10.7109375" customWidth="1"/>
    <col min="14315" max="14315" width="11.5703125" customWidth="1"/>
    <col min="14316" max="14316" width="13.7109375" customWidth="1"/>
    <col min="14317" max="14320" width="9.28515625" customWidth="1"/>
    <col min="14558" max="14558" width="34" customWidth="1"/>
    <col min="14559" max="14559" width="11.28515625" customWidth="1"/>
    <col min="14560" max="14560" width="11" customWidth="1"/>
    <col min="14568" max="14569" width="10.7109375" customWidth="1"/>
    <col min="14571" max="14571" width="11.5703125" customWidth="1"/>
    <col min="14572" max="14572" width="13.7109375" customWidth="1"/>
    <col min="14573" max="14576" width="9.28515625" customWidth="1"/>
    <col min="14814" max="14814" width="34" customWidth="1"/>
    <col min="14815" max="14815" width="11.28515625" customWidth="1"/>
    <col min="14816" max="14816" width="11" customWidth="1"/>
    <col min="14824" max="14825" width="10.7109375" customWidth="1"/>
    <col min="14827" max="14827" width="11.5703125" customWidth="1"/>
    <col min="14828" max="14828" width="13.7109375" customWidth="1"/>
    <col min="14829" max="14832" width="9.28515625" customWidth="1"/>
    <col min="15070" max="15070" width="34" customWidth="1"/>
    <col min="15071" max="15071" width="11.28515625" customWidth="1"/>
    <col min="15072" max="15072" width="11" customWidth="1"/>
    <col min="15080" max="15081" width="10.7109375" customWidth="1"/>
    <col min="15083" max="15083" width="11.5703125" customWidth="1"/>
    <col min="15084" max="15084" width="13.7109375" customWidth="1"/>
    <col min="15085" max="15088" width="9.28515625" customWidth="1"/>
    <col min="15326" max="15326" width="34" customWidth="1"/>
    <col min="15327" max="15327" width="11.28515625" customWidth="1"/>
    <col min="15328" max="15328" width="11" customWidth="1"/>
    <col min="15336" max="15337" width="10.7109375" customWidth="1"/>
    <col min="15339" max="15339" width="11.5703125" customWidth="1"/>
    <col min="15340" max="15340" width="13.7109375" customWidth="1"/>
    <col min="15341" max="15344" width="9.28515625" customWidth="1"/>
    <col min="15582" max="15582" width="34" customWidth="1"/>
    <col min="15583" max="15583" width="11.28515625" customWidth="1"/>
    <col min="15584" max="15584" width="11" customWidth="1"/>
    <col min="15592" max="15593" width="10.7109375" customWidth="1"/>
    <col min="15595" max="15595" width="11.5703125" customWidth="1"/>
    <col min="15596" max="15596" width="13.7109375" customWidth="1"/>
    <col min="15597" max="15600" width="9.28515625" customWidth="1"/>
    <col min="15838" max="15838" width="34" customWidth="1"/>
    <col min="15839" max="15839" width="11.28515625" customWidth="1"/>
    <col min="15840" max="15840" width="11" customWidth="1"/>
    <col min="15848" max="15849" width="10.7109375" customWidth="1"/>
    <col min="15851" max="15851" width="11.5703125" customWidth="1"/>
    <col min="15852" max="15852" width="13.7109375" customWidth="1"/>
    <col min="15853" max="15856" width="9.28515625" customWidth="1"/>
    <col min="16094" max="16094" width="34" customWidth="1"/>
    <col min="16095" max="16095" width="11.28515625" customWidth="1"/>
    <col min="16096" max="16096" width="11" customWidth="1"/>
    <col min="16104" max="16105" width="10.7109375" customWidth="1"/>
    <col min="16107" max="16107" width="11.5703125" customWidth="1"/>
    <col min="16108" max="16108" width="13.7109375" customWidth="1"/>
    <col min="16109" max="16112" width="9.28515625" customWidth="1"/>
  </cols>
  <sheetData>
    <row r="1" spans="1:8" ht="44.45" customHeight="1" x14ac:dyDescent="0.3">
      <c r="B1" s="530" t="s">
        <v>119</v>
      </c>
      <c r="C1" s="530"/>
      <c r="D1" s="530"/>
      <c r="E1" s="530"/>
      <c r="F1" s="530"/>
      <c r="G1" s="530"/>
      <c r="H1" s="530"/>
    </row>
    <row r="2" spans="1:8" ht="32.25" customHeight="1" thickBot="1" x14ac:dyDescent="0.3">
      <c r="A2" s="3" t="s">
        <v>99</v>
      </c>
      <c r="B2" s="2" t="s">
        <v>100</v>
      </c>
    </row>
    <row r="3" spans="1:8" ht="15.6" customHeight="1" x14ac:dyDescent="0.25">
      <c r="A3" s="534" t="s">
        <v>1</v>
      </c>
      <c r="B3" s="531" t="s">
        <v>2</v>
      </c>
      <c r="C3" s="436" t="s">
        <v>120</v>
      </c>
      <c r="D3" s="537" t="s">
        <v>91</v>
      </c>
      <c r="E3" s="537"/>
      <c r="F3" s="537"/>
      <c r="G3" s="537"/>
      <c r="H3" s="538"/>
    </row>
    <row r="4" spans="1:8" ht="52.9" customHeight="1" x14ac:dyDescent="0.25">
      <c r="A4" s="535"/>
      <c r="B4" s="532"/>
      <c r="C4" s="427"/>
      <c r="D4" s="427" t="s">
        <v>92</v>
      </c>
      <c r="E4" s="427" t="s">
        <v>115</v>
      </c>
      <c r="F4" s="427"/>
      <c r="G4" s="427"/>
      <c r="H4" s="431" t="s">
        <v>93</v>
      </c>
    </row>
    <row r="5" spans="1:8" ht="55.9" customHeight="1" thickBot="1" x14ac:dyDescent="0.3">
      <c r="A5" s="536"/>
      <c r="B5" s="533"/>
      <c r="C5" s="428"/>
      <c r="D5" s="428"/>
      <c r="E5" s="102" t="s">
        <v>109</v>
      </c>
      <c r="F5" s="102" t="s">
        <v>110</v>
      </c>
      <c r="G5" s="102" t="s">
        <v>111</v>
      </c>
      <c r="H5" s="432"/>
    </row>
    <row r="6" spans="1:8" ht="31.15" customHeight="1" x14ac:dyDescent="0.25">
      <c r="A6" s="540" t="s">
        <v>3</v>
      </c>
      <c r="B6" s="56" t="s">
        <v>4</v>
      </c>
      <c r="C6" s="132"/>
      <c r="D6" s="132"/>
      <c r="E6" s="132">
        <v>0</v>
      </c>
      <c r="F6" s="132"/>
      <c r="G6" s="132"/>
      <c r="H6" s="132"/>
    </row>
    <row r="7" spans="1:8" ht="34.15" customHeight="1" x14ac:dyDescent="0.25">
      <c r="A7" s="540"/>
      <c r="B7" s="60" t="s">
        <v>5</v>
      </c>
      <c r="C7" s="130"/>
      <c r="D7" s="130"/>
      <c r="E7" s="130">
        <v>0</v>
      </c>
      <c r="F7" s="130"/>
      <c r="G7" s="130"/>
      <c r="H7" s="130"/>
    </row>
    <row r="8" spans="1:8" ht="34.15" customHeight="1" x14ac:dyDescent="0.25">
      <c r="A8" s="540"/>
      <c r="B8" s="7" t="s">
        <v>121</v>
      </c>
      <c r="C8" s="46"/>
      <c r="D8" s="46"/>
      <c r="E8" s="130">
        <v>0</v>
      </c>
      <c r="F8" s="46"/>
      <c r="G8" s="46"/>
      <c r="H8" s="46"/>
    </row>
    <row r="9" spans="1:8" ht="26.45" customHeight="1" x14ac:dyDescent="0.25">
      <c r="A9" s="541"/>
      <c r="B9" s="60" t="s">
        <v>6</v>
      </c>
      <c r="C9" s="130"/>
      <c r="D9" s="130"/>
      <c r="E9" s="130">
        <v>0</v>
      </c>
      <c r="F9" s="130"/>
      <c r="G9" s="130"/>
      <c r="H9" s="130"/>
    </row>
    <row r="10" spans="1:8" ht="32.450000000000003" customHeight="1" x14ac:dyDescent="0.25">
      <c r="A10" s="60" t="s">
        <v>7</v>
      </c>
      <c r="B10" s="60" t="s">
        <v>8</v>
      </c>
      <c r="C10" s="130"/>
      <c r="D10" s="130"/>
      <c r="E10" s="130">
        <v>0</v>
      </c>
      <c r="F10" s="130"/>
      <c r="G10" s="130"/>
      <c r="H10" s="130"/>
    </row>
    <row r="11" spans="1:8" x14ac:dyDescent="0.25">
      <c r="A11" s="60" t="s">
        <v>9</v>
      </c>
      <c r="B11" s="60" t="s">
        <v>10</v>
      </c>
      <c r="C11" s="130"/>
      <c r="D11" s="130"/>
      <c r="E11" s="130">
        <v>0</v>
      </c>
      <c r="F11" s="130"/>
      <c r="G11" s="130"/>
      <c r="H11" s="130"/>
    </row>
    <row r="12" spans="1:8" x14ac:dyDescent="0.25">
      <c r="A12" s="60" t="s">
        <v>11</v>
      </c>
      <c r="B12" s="60" t="s">
        <v>12</v>
      </c>
      <c r="C12" s="130"/>
      <c r="D12" s="130"/>
      <c r="E12" s="130">
        <v>0</v>
      </c>
      <c r="F12" s="130"/>
      <c r="G12" s="130"/>
      <c r="H12" s="130"/>
    </row>
    <row r="13" spans="1:8" x14ac:dyDescent="0.25">
      <c r="A13" s="60" t="s">
        <v>13</v>
      </c>
      <c r="B13" s="60" t="s">
        <v>14</v>
      </c>
      <c r="C13" s="130"/>
      <c r="D13" s="130"/>
      <c r="E13" s="130">
        <v>0</v>
      </c>
      <c r="F13" s="130"/>
      <c r="G13" s="130"/>
      <c r="H13" s="130"/>
    </row>
    <row r="14" spans="1:8" x14ac:dyDescent="0.25">
      <c r="A14" s="5" t="s">
        <v>15</v>
      </c>
      <c r="B14" s="5" t="s">
        <v>16</v>
      </c>
      <c r="C14" s="130"/>
      <c r="D14" s="130"/>
      <c r="E14" s="130">
        <v>0</v>
      </c>
      <c r="F14" s="130"/>
      <c r="G14" s="130"/>
      <c r="H14" s="130"/>
    </row>
    <row r="15" spans="1:8" x14ac:dyDescent="0.25">
      <c r="A15" s="60" t="s">
        <v>17</v>
      </c>
      <c r="B15" s="60" t="s">
        <v>18</v>
      </c>
      <c r="C15" s="130"/>
      <c r="D15" s="130"/>
      <c r="E15" s="130">
        <v>0</v>
      </c>
      <c r="F15" s="130"/>
      <c r="G15" s="130"/>
      <c r="H15" s="130"/>
    </row>
    <row r="16" spans="1:8" x14ac:dyDescent="0.25">
      <c r="A16" s="60" t="s">
        <v>19</v>
      </c>
      <c r="B16" s="60" t="s">
        <v>20</v>
      </c>
      <c r="C16" s="130"/>
      <c r="D16" s="130"/>
      <c r="E16" s="130">
        <v>0</v>
      </c>
      <c r="F16" s="130"/>
      <c r="G16" s="130"/>
      <c r="H16" s="130"/>
    </row>
    <row r="17" spans="1:8" ht="24.6" customHeight="1" x14ac:dyDescent="0.25">
      <c r="A17" s="60" t="s">
        <v>21</v>
      </c>
      <c r="B17" s="60" t="s">
        <v>22</v>
      </c>
      <c r="C17" s="130"/>
      <c r="D17" s="130"/>
      <c r="E17" s="130">
        <v>0</v>
      </c>
      <c r="F17" s="130"/>
      <c r="G17" s="130"/>
      <c r="H17" s="130"/>
    </row>
    <row r="18" spans="1:8" x14ac:dyDescent="0.25">
      <c r="A18" s="60" t="s">
        <v>23</v>
      </c>
      <c r="B18" s="60" t="s">
        <v>24</v>
      </c>
      <c r="C18" s="130"/>
      <c r="D18" s="130"/>
      <c r="E18" s="130">
        <v>0</v>
      </c>
      <c r="F18" s="130"/>
      <c r="G18" s="130"/>
      <c r="H18" s="130"/>
    </row>
    <row r="19" spans="1:8" x14ac:dyDescent="0.25">
      <c r="A19" s="60" t="s">
        <v>25</v>
      </c>
      <c r="B19" s="60" t="s">
        <v>26</v>
      </c>
      <c r="C19" s="130"/>
      <c r="D19" s="130"/>
      <c r="E19" s="130">
        <v>0</v>
      </c>
      <c r="F19" s="130"/>
      <c r="G19" s="130"/>
      <c r="H19" s="130"/>
    </row>
    <row r="20" spans="1:8" ht="16.149999999999999" customHeight="1" x14ac:dyDescent="0.25">
      <c r="A20" s="5" t="s">
        <v>27</v>
      </c>
      <c r="B20" s="5" t="s">
        <v>28</v>
      </c>
      <c r="C20" s="130">
        <v>1349</v>
      </c>
      <c r="D20" s="130"/>
      <c r="E20" s="130">
        <v>0</v>
      </c>
      <c r="F20" s="130"/>
      <c r="G20" s="130"/>
      <c r="H20" s="130"/>
    </row>
    <row r="21" spans="1:8" ht="16.149999999999999" customHeight="1" x14ac:dyDescent="0.25">
      <c r="A21" s="542" t="s">
        <v>29</v>
      </c>
      <c r="B21" s="60" t="s">
        <v>30</v>
      </c>
      <c r="C21" s="130"/>
      <c r="D21" s="130"/>
      <c r="E21" s="130">
        <v>0</v>
      </c>
      <c r="F21" s="130"/>
      <c r="G21" s="130"/>
      <c r="H21" s="130"/>
    </row>
    <row r="22" spans="1:8" ht="43.9" customHeight="1" x14ac:dyDescent="0.25">
      <c r="A22" s="543"/>
      <c r="B22" s="6" t="s">
        <v>31</v>
      </c>
      <c r="C22" s="130"/>
      <c r="D22" s="130"/>
      <c r="E22" s="130">
        <v>0</v>
      </c>
      <c r="F22" s="130"/>
      <c r="G22" s="130"/>
      <c r="H22" s="130"/>
    </row>
    <row r="23" spans="1:8" x14ac:dyDescent="0.25">
      <c r="A23" s="60" t="s">
        <v>32</v>
      </c>
      <c r="B23" s="60" t="s">
        <v>33</v>
      </c>
      <c r="C23" s="130"/>
      <c r="D23" s="130"/>
      <c r="E23" s="130">
        <v>0</v>
      </c>
      <c r="F23" s="130"/>
      <c r="G23" s="130"/>
      <c r="H23" s="130"/>
    </row>
    <row r="24" spans="1:8" x14ac:dyDescent="0.25">
      <c r="A24" s="542" t="s">
        <v>34</v>
      </c>
      <c r="B24" s="60" t="s">
        <v>35</v>
      </c>
      <c r="C24" s="127">
        <f t="shared" ref="C24:D24" si="0">C25+C26+C27</f>
        <v>0</v>
      </c>
      <c r="D24" s="127">
        <f t="shared" si="0"/>
        <v>0</v>
      </c>
      <c r="E24" s="127">
        <f t="shared" ref="E24" si="1">F24+G24</f>
        <v>0</v>
      </c>
      <c r="F24" s="127">
        <f t="shared" ref="F24:H24" si="2">F25+F26+F27</f>
        <v>0</v>
      </c>
      <c r="G24" s="127">
        <f t="shared" si="2"/>
        <v>0</v>
      </c>
      <c r="H24" s="127">
        <f t="shared" si="2"/>
        <v>0</v>
      </c>
    </row>
    <row r="25" spans="1:8" x14ac:dyDescent="0.25">
      <c r="A25" s="544"/>
      <c r="B25" s="7" t="s">
        <v>36</v>
      </c>
      <c r="C25" s="130"/>
      <c r="D25" s="130"/>
      <c r="E25" s="130">
        <v>0</v>
      </c>
      <c r="F25" s="130"/>
      <c r="G25" s="130"/>
      <c r="H25" s="130"/>
    </row>
    <row r="26" spans="1:8" ht="83.45" customHeight="1" x14ac:dyDescent="0.25">
      <c r="A26" s="544"/>
      <c r="B26" s="7" t="s">
        <v>37</v>
      </c>
      <c r="C26" s="130"/>
      <c r="D26" s="130"/>
      <c r="E26" s="130">
        <v>0</v>
      </c>
      <c r="F26" s="130"/>
      <c r="G26" s="130"/>
      <c r="H26" s="130"/>
    </row>
    <row r="27" spans="1:8" ht="78.75" x14ac:dyDescent="0.25">
      <c r="A27" s="543"/>
      <c r="B27" s="7" t="s">
        <v>38</v>
      </c>
      <c r="C27" s="130"/>
      <c r="D27" s="130"/>
      <c r="E27" s="130">
        <v>0</v>
      </c>
      <c r="F27" s="130"/>
      <c r="G27" s="130"/>
      <c r="H27" s="130"/>
    </row>
    <row r="28" spans="1:8" x14ac:dyDescent="0.25">
      <c r="A28" s="545" t="s">
        <v>39</v>
      </c>
      <c r="B28" s="60" t="s">
        <v>40</v>
      </c>
      <c r="C28" s="130"/>
      <c r="D28" s="130"/>
      <c r="E28" s="130">
        <v>0</v>
      </c>
      <c r="F28" s="130"/>
      <c r="G28" s="130"/>
      <c r="H28" s="130"/>
    </row>
    <row r="29" spans="1:8" ht="47.25" x14ac:dyDescent="0.25">
      <c r="A29" s="545"/>
      <c r="B29" s="60" t="s">
        <v>41</v>
      </c>
      <c r="C29" s="130"/>
      <c r="D29" s="130"/>
      <c r="E29" s="130">
        <v>0</v>
      </c>
      <c r="F29" s="130"/>
      <c r="G29" s="130"/>
      <c r="H29" s="130"/>
    </row>
    <row r="30" spans="1:8" x14ac:dyDescent="0.25">
      <c r="A30" s="545"/>
      <c r="B30" s="8" t="s">
        <v>42</v>
      </c>
      <c r="C30" s="130"/>
      <c r="D30" s="130"/>
      <c r="E30" s="130">
        <v>0</v>
      </c>
      <c r="F30" s="130"/>
      <c r="G30" s="130"/>
      <c r="H30" s="130"/>
    </row>
    <row r="31" spans="1:8" x14ac:dyDescent="0.25">
      <c r="A31" s="60" t="s">
        <v>43</v>
      </c>
      <c r="B31" s="60" t="s">
        <v>44</v>
      </c>
      <c r="C31" s="130"/>
      <c r="D31" s="130"/>
      <c r="E31" s="130">
        <v>0</v>
      </c>
      <c r="F31" s="130"/>
      <c r="G31" s="130"/>
      <c r="H31" s="130"/>
    </row>
    <row r="32" spans="1:8" ht="31.5" x14ac:dyDescent="0.25">
      <c r="A32" s="9" t="s">
        <v>45</v>
      </c>
      <c r="B32" s="10" t="s">
        <v>46</v>
      </c>
      <c r="C32" s="130"/>
      <c r="D32" s="130"/>
      <c r="E32" s="130">
        <v>0</v>
      </c>
      <c r="F32" s="130"/>
      <c r="G32" s="130"/>
      <c r="H32" s="130"/>
    </row>
    <row r="33" spans="1:8" ht="16.149999999999999" customHeight="1" x14ac:dyDescent="0.25">
      <c r="A33" s="60" t="s">
        <v>47</v>
      </c>
      <c r="B33" s="60" t="s">
        <v>48</v>
      </c>
      <c r="C33" s="130"/>
      <c r="D33" s="130"/>
      <c r="E33" s="130">
        <v>0</v>
      </c>
      <c r="F33" s="130"/>
      <c r="G33" s="130"/>
      <c r="H33" s="130"/>
    </row>
    <row r="34" spans="1:8" x14ac:dyDescent="0.25">
      <c r="A34" s="5" t="s">
        <v>49</v>
      </c>
      <c r="B34" s="5" t="s">
        <v>50</v>
      </c>
      <c r="C34" s="130"/>
      <c r="D34" s="130"/>
      <c r="E34" s="130">
        <v>0</v>
      </c>
      <c r="F34" s="130"/>
      <c r="G34" s="130"/>
      <c r="H34" s="130"/>
    </row>
    <row r="35" spans="1:8" x14ac:dyDescent="0.25">
      <c r="A35" s="5" t="s">
        <v>51</v>
      </c>
      <c r="B35" s="5" t="s">
        <v>52</v>
      </c>
      <c r="C35" s="130"/>
      <c r="D35" s="130"/>
      <c r="E35" s="130">
        <v>0</v>
      </c>
      <c r="F35" s="130"/>
      <c r="G35" s="130"/>
      <c r="H35" s="130"/>
    </row>
    <row r="36" spans="1:8" x14ac:dyDescent="0.25">
      <c r="A36" s="60" t="s">
        <v>53</v>
      </c>
      <c r="B36" s="60" t="s">
        <v>54</v>
      </c>
      <c r="C36" s="130"/>
      <c r="D36" s="130"/>
      <c r="E36" s="130">
        <v>0</v>
      </c>
      <c r="F36" s="130"/>
      <c r="G36" s="130"/>
      <c r="H36" s="130"/>
    </row>
    <row r="37" spans="1:8" x14ac:dyDescent="0.25">
      <c r="A37" s="60" t="s">
        <v>55</v>
      </c>
      <c r="B37" s="60" t="s">
        <v>56</v>
      </c>
      <c r="C37" s="130"/>
      <c r="D37" s="130"/>
      <c r="E37" s="130">
        <v>0</v>
      </c>
      <c r="F37" s="130"/>
      <c r="G37" s="130"/>
      <c r="H37" s="130"/>
    </row>
    <row r="38" spans="1:8" x14ac:dyDescent="0.25">
      <c r="A38" s="60" t="s">
        <v>57</v>
      </c>
      <c r="B38" s="60" t="s">
        <v>58</v>
      </c>
      <c r="C38" s="130"/>
      <c r="D38" s="130"/>
      <c r="E38" s="130">
        <v>0</v>
      </c>
      <c r="F38" s="130"/>
      <c r="G38" s="130"/>
      <c r="H38" s="130"/>
    </row>
    <row r="39" spans="1:8" x14ac:dyDescent="0.25">
      <c r="A39" s="60" t="s">
        <v>59</v>
      </c>
      <c r="B39" s="60" t="s">
        <v>60</v>
      </c>
      <c r="C39" s="130"/>
      <c r="D39" s="130"/>
      <c r="E39" s="130">
        <v>0</v>
      </c>
      <c r="F39" s="130"/>
      <c r="G39" s="130"/>
      <c r="H39" s="130"/>
    </row>
    <row r="40" spans="1:8" x14ac:dyDescent="0.25">
      <c r="A40" s="60" t="s">
        <v>61</v>
      </c>
      <c r="B40" s="60" t="s">
        <v>62</v>
      </c>
      <c r="C40" s="130"/>
      <c r="D40" s="130"/>
      <c r="E40" s="130">
        <v>0</v>
      </c>
      <c r="F40" s="130"/>
      <c r="G40" s="130"/>
      <c r="H40" s="130"/>
    </row>
    <row r="41" spans="1:8" x14ac:dyDescent="0.25">
      <c r="A41" s="539" t="s">
        <v>63</v>
      </c>
      <c r="B41" s="60" t="s">
        <v>64</v>
      </c>
      <c r="C41" s="130"/>
      <c r="D41" s="130"/>
      <c r="E41" s="130">
        <v>0</v>
      </c>
      <c r="F41" s="130"/>
      <c r="G41" s="130"/>
      <c r="H41" s="130"/>
    </row>
    <row r="42" spans="1:8" x14ac:dyDescent="0.25">
      <c r="A42" s="539"/>
      <c r="B42" s="60" t="s">
        <v>65</v>
      </c>
      <c r="C42" s="130"/>
      <c r="D42" s="130"/>
      <c r="E42" s="130">
        <v>0</v>
      </c>
      <c r="F42" s="130"/>
      <c r="G42" s="130"/>
      <c r="H42" s="130"/>
    </row>
    <row r="43" spans="1:8" x14ac:dyDescent="0.25">
      <c r="A43" s="60" t="s">
        <v>66</v>
      </c>
      <c r="B43" s="60" t="s">
        <v>67</v>
      </c>
      <c r="C43" s="130">
        <v>1058</v>
      </c>
      <c r="D43" s="130"/>
      <c r="E43" s="130">
        <v>0</v>
      </c>
      <c r="F43" s="131"/>
      <c r="G43" s="130"/>
      <c r="H43" s="130"/>
    </row>
    <row r="44" spans="1:8" x14ac:dyDescent="0.25">
      <c r="A44" s="60" t="s">
        <v>68</v>
      </c>
      <c r="B44" s="60" t="s">
        <v>69</v>
      </c>
      <c r="C44" s="130"/>
      <c r="D44" s="130"/>
      <c r="E44" s="130">
        <v>0</v>
      </c>
      <c r="F44" s="130"/>
      <c r="G44" s="130"/>
      <c r="H44" s="130"/>
    </row>
    <row r="45" spans="1:8" ht="15" customHeight="1" x14ac:dyDescent="0.25">
      <c r="A45" s="539" t="s">
        <v>70</v>
      </c>
      <c r="B45" s="60" t="s">
        <v>71</v>
      </c>
      <c r="C45" s="130">
        <v>1201</v>
      </c>
      <c r="D45" s="130"/>
      <c r="E45" s="130">
        <v>0</v>
      </c>
      <c r="F45" s="130"/>
      <c r="G45" s="130"/>
      <c r="H45" s="130">
        <v>119</v>
      </c>
    </row>
    <row r="46" spans="1:8" ht="18" customHeight="1" x14ac:dyDescent="0.25">
      <c r="A46" s="539"/>
      <c r="B46" s="60" t="s">
        <v>72</v>
      </c>
      <c r="C46" s="130"/>
      <c r="D46" s="130"/>
      <c r="E46" s="130">
        <v>0</v>
      </c>
      <c r="F46" s="130"/>
      <c r="G46" s="130"/>
      <c r="H46" s="130"/>
    </row>
    <row r="47" spans="1:8" x14ac:dyDescent="0.25">
      <c r="A47" s="60" t="s">
        <v>73</v>
      </c>
      <c r="B47" s="60" t="s">
        <v>74</v>
      </c>
      <c r="C47" s="130">
        <v>1592</v>
      </c>
      <c r="D47" s="130"/>
      <c r="E47" s="130">
        <v>0</v>
      </c>
      <c r="F47" s="130"/>
      <c r="G47" s="130"/>
      <c r="H47" s="130">
        <v>230</v>
      </c>
    </row>
    <row r="48" spans="1:8" x14ac:dyDescent="0.25">
      <c r="A48" s="12" t="s">
        <v>75</v>
      </c>
      <c r="B48" s="5" t="s">
        <v>76</v>
      </c>
      <c r="C48" s="130">
        <v>2512</v>
      </c>
      <c r="D48" s="130"/>
      <c r="E48" s="130">
        <v>0</v>
      </c>
      <c r="F48" s="130"/>
      <c r="G48" s="130"/>
      <c r="H48" s="130">
        <v>23</v>
      </c>
    </row>
    <row r="49" spans="1:8" ht="19.899999999999999" customHeight="1" x14ac:dyDescent="0.25">
      <c r="A49" s="60" t="s">
        <v>77</v>
      </c>
      <c r="B49" s="60" t="s">
        <v>78</v>
      </c>
      <c r="C49" s="130"/>
      <c r="D49" s="130"/>
      <c r="E49" s="130">
        <v>0</v>
      </c>
      <c r="F49" s="130"/>
      <c r="G49" s="130"/>
      <c r="H49" s="130"/>
    </row>
    <row r="50" spans="1:8" ht="19.899999999999999" customHeight="1" x14ac:dyDescent="0.25">
      <c r="A50" s="60" t="s">
        <v>79</v>
      </c>
      <c r="B50" s="60" t="s">
        <v>80</v>
      </c>
      <c r="C50" s="130"/>
      <c r="D50" s="130"/>
      <c r="E50" s="130">
        <v>0</v>
      </c>
      <c r="F50" s="130"/>
      <c r="G50" s="130"/>
      <c r="H50" s="130"/>
    </row>
    <row r="51" spans="1:8" x14ac:dyDescent="0.25">
      <c r="A51" s="60" t="s">
        <v>81</v>
      </c>
      <c r="B51" s="60" t="s">
        <v>82</v>
      </c>
      <c r="C51" s="130"/>
      <c r="D51" s="130"/>
      <c r="E51" s="130">
        <v>0</v>
      </c>
      <c r="F51" s="130"/>
      <c r="G51" s="130"/>
      <c r="H51" s="130"/>
    </row>
    <row r="52" spans="1:8" ht="31.5" x14ac:dyDescent="0.25">
      <c r="A52" s="61" t="s">
        <v>0</v>
      </c>
      <c r="B52" s="13"/>
      <c r="C52" s="48">
        <f>C6+C7+SUM(C9:C24)+SUM(C28:C51)</f>
        <v>7712</v>
      </c>
      <c r="D52" s="48">
        <f>SUM(D6:D24)+SUM(D28:D51)</f>
        <v>0</v>
      </c>
      <c r="E52" s="47">
        <f t="shared" ref="E52" si="3">F52+G52</f>
        <v>0</v>
      </c>
      <c r="F52" s="48">
        <f>SUM(F6:F24)+SUM(F28:F51)</f>
        <v>0</v>
      </c>
      <c r="G52" s="48">
        <f>SUM(G6:G24)+SUM(G28:G51)</f>
        <v>0</v>
      </c>
      <c r="H52" s="48">
        <f>SUM(H6:H24)+SUM(H28:H51)</f>
        <v>372</v>
      </c>
    </row>
    <row r="53" spans="1:8" x14ac:dyDescent="0.25">
      <c r="A53" s="16"/>
      <c r="B53" s="16"/>
      <c r="C53" s="146"/>
      <c r="D53" s="16"/>
      <c r="E53" s="16"/>
      <c r="F53" s="16"/>
      <c r="G53" s="16"/>
      <c r="H53" s="16"/>
    </row>
    <row r="55" spans="1:8" x14ac:dyDescent="0.25">
      <c r="B55" s="18"/>
    </row>
    <row r="56" spans="1:8" x14ac:dyDescent="0.25">
      <c r="B56" s="18"/>
    </row>
    <row r="57" spans="1:8" x14ac:dyDescent="0.25">
      <c r="B57" s="18"/>
    </row>
    <row r="58" spans="1:8" x14ac:dyDescent="0.25">
      <c r="A58" s="19"/>
      <c r="B58" s="18"/>
    </row>
    <row r="59" spans="1:8" x14ac:dyDescent="0.25">
      <c r="A59" s="19"/>
      <c r="B59" s="20"/>
    </row>
  </sheetData>
  <mergeCells count="14">
    <mergeCell ref="A45:A46"/>
    <mergeCell ref="A6:A9"/>
    <mergeCell ref="A21:A22"/>
    <mergeCell ref="D4:D5"/>
    <mergeCell ref="E4:G4"/>
    <mergeCell ref="A24:A27"/>
    <mergeCell ref="A28:A30"/>
    <mergeCell ref="A41:A42"/>
    <mergeCell ref="B1:H1"/>
    <mergeCell ref="B3:B5"/>
    <mergeCell ref="A3:A5"/>
    <mergeCell ref="C3:C5"/>
    <mergeCell ref="D3:H3"/>
    <mergeCell ref="H4:H5"/>
  </mergeCells>
  <pageMargins left="0.7" right="0.7" top="0.75" bottom="0.75" header="0.3" footer="0.3"/>
  <pageSetup paperSize="9" scale="51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7"/>
  <sheetViews>
    <sheetView view="pageBreakPreview" topLeftCell="A22" zoomScale="60" zoomScaleNormal="60" workbookViewId="0">
      <selection activeCell="B3" sqref="B3:B5"/>
    </sheetView>
  </sheetViews>
  <sheetFormatPr defaultRowHeight="15.75" x14ac:dyDescent="0.25"/>
  <cols>
    <col min="1" max="1" width="30.7109375" style="2" customWidth="1"/>
    <col min="2" max="2" width="35.140625" style="2" customWidth="1"/>
    <col min="3" max="3" width="18.5703125" customWidth="1"/>
    <col min="4" max="4" width="28" customWidth="1"/>
    <col min="5" max="5" width="10.5703125" customWidth="1"/>
    <col min="6" max="6" width="12.28515625" customWidth="1"/>
    <col min="7" max="7" width="15.28515625" customWidth="1"/>
    <col min="8" max="8" width="18" customWidth="1"/>
    <col min="222" max="222" width="34" customWidth="1"/>
    <col min="223" max="223" width="11.28515625" customWidth="1"/>
    <col min="224" max="224" width="11" customWidth="1"/>
    <col min="232" max="233" width="10.7109375" customWidth="1"/>
    <col min="235" max="235" width="11.5703125" customWidth="1"/>
    <col min="236" max="236" width="13.7109375" customWidth="1"/>
    <col min="237" max="240" width="9.28515625" customWidth="1"/>
    <col min="478" max="478" width="34" customWidth="1"/>
    <col min="479" max="479" width="11.28515625" customWidth="1"/>
    <col min="480" max="480" width="11" customWidth="1"/>
    <col min="488" max="489" width="10.7109375" customWidth="1"/>
    <col min="491" max="491" width="11.5703125" customWidth="1"/>
    <col min="492" max="492" width="13.7109375" customWidth="1"/>
    <col min="493" max="496" width="9.28515625" customWidth="1"/>
    <col min="734" max="734" width="34" customWidth="1"/>
    <col min="735" max="735" width="11.28515625" customWidth="1"/>
    <col min="736" max="736" width="11" customWidth="1"/>
    <col min="744" max="745" width="10.7109375" customWidth="1"/>
    <col min="747" max="747" width="11.5703125" customWidth="1"/>
    <col min="748" max="748" width="13.7109375" customWidth="1"/>
    <col min="749" max="752" width="9.28515625" customWidth="1"/>
    <col min="990" max="990" width="34" customWidth="1"/>
    <col min="991" max="991" width="11.28515625" customWidth="1"/>
    <col min="992" max="992" width="11" customWidth="1"/>
    <col min="1000" max="1001" width="10.7109375" customWidth="1"/>
    <col min="1003" max="1003" width="11.5703125" customWidth="1"/>
    <col min="1004" max="1004" width="13.7109375" customWidth="1"/>
    <col min="1005" max="1008" width="9.28515625" customWidth="1"/>
    <col min="1246" max="1246" width="34" customWidth="1"/>
    <col min="1247" max="1247" width="11.28515625" customWidth="1"/>
    <col min="1248" max="1248" width="11" customWidth="1"/>
    <col min="1256" max="1257" width="10.7109375" customWidth="1"/>
    <col min="1259" max="1259" width="11.5703125" customWidth="1"/>
    <col min="1260" max="1260" width="13.7109375" customWidth="1"/>
    <col min="1261" max="1264" width="9.28515625" customWidth="1"/>
    <col min="1502" max="1502" width="34" customWidth="1"/>
    <col min="1503" max="1503" width="11.28515625" customWidth="1"/>
    <col min="1504" max="1504" width="11" customWidth="1"/>
    <col min="1512" max="1513" width="10.7109375" customWidth="1"/>
    <col min="1515" max="1515" width="11.5703125" customWidth="1"/>
    <col min="1516" max="1516" width="13.7109375" customWidth="1"/>
    <col min="1517" max="1520" width="9.28515625" customWidth="1"/>
    <col min="1758" max="1758" width="34" customWidth="1"/>
    <col min="1759" max="1759" width="11.28515625" customWidth="1"/>
    <col min="1760" max="1760" width="11" customWidth="1"/>
    <col min="1768" max="1769" width="10.7109375" customWidth="1"/>
    <col min="1771" max="1771" width="11.5703125" customWidth="1"/>
    <col min="1772" max="1772" width="13.7109375" customWidth="1"/>
    <col min="1773" max="1776" width="9.28515625" customWidth="1"/>
    <col min="2014" max="2014" width="34" customWidth="1"/>
    <col min="2015" max="2015" width="11.28515625" customWidth="1"/>
    <col min="2016" max="2016" width="11" customWidth="1"/>
    <col min="2024" max="2025" width="10.7109375" customWidth="1"/>
    <col min="2027" max="2027" width="11.5703125" customWidth="1"/>
    <col min="2028" max="2028" width="13.7109375" customWidth="1"/>
    <col min="2029" max="2032" width="9.28515625" customWidth="1"/>
    <col min="2270" max="2270" width="34" customWidth="1"/>
    <col min="2271" max="2271" width="11.28515625" customWidth="1"/>
    <col min="2272" max="2272" width="11" customWidth="1"/>
    <col min="2280" max="2281" width="10.7109375" customWidth="1"/>
    <col min="2283" max="2283" width="11.5703125" customWidth="1"/>
    <col min="2284" max="2284" width="13.7109375" customWidth="1"/>
    <col min="2285" max="2288" width="9.28515625" customWidth="1"/>
    <col min="2526" max="2526" width="34" customWidth="1"/>
    <col min="2527" max="2527" width="11.28515625" customWidth="1"/>
    <col min="2528" max="2528" width="11" customWidth="1"/>
    <col min="2536" max="2537" width="10.7109375" customWidth="1"/>
    <col min="2539" max="2539" width="11.5703125" customWidth="1"/>
    <col min="2540" max="2540" width="13.7109375" customWidth="1"/>
    <col min="2541" max="2544" width="9.28515625" customWidth="1"/>
    <col min="2782" max="2782" width="34" customWidth="1"/>
    <col min="2783" max="2783" width="11.28515625" customWidth="1"/>
    <col min="2784" max="2784" width="11" customWidth="1"/>
    <col min="2792" max="2793" width="10.7109375" customWidth="1"/>
    <col min="2795" max="2795" width="11.5703125" customWidth="1"/>
    <col min="2796" max="2796" width="13.7109375" customWidth="1"/>
    <col min="2797" max="2800" width="9.28515625" customWidth="1"/>
    <col min="3038" max="3038" width="34" customWidth="1"/>
    <col min="3039" max="3039" width="11.28515625" customWidth="1"/>
    <col min="3040" max="3040" width="11" customWidth="1"/>
    <col min="3048" max="3049" width="10.7109375" customWidth="1"/>
    <col min="3051" max="3051" width="11.5703125" customWidth="1"/>
    <col min="3052" max="3052" width="13.7109375" customWidth="1"/>
    <col min="3053" max="3056" width="9.28515625" customWidth="1"/>
    <col min="3294" max="3294" width="34" customWidth="1"/>
    <col min="3295" max="3295" width="11.28515625" customWidth="1"/>
    <col min="3296" max="3296" width="11" customWidth="1"/>
    <col min="3304" max="3305" width="10.7109375" customWidth="1"/>
    <col min="3307" max="3307" width="11.5703125" customWidth="1"/>
    <col min="3308" max="3308" width="13.7109375" customWidth="1"/>
    <col min="3309" max="3312" width="9.28515625" customWidth="1"/>
    <col min="3550" max="3550" width="34" customWidth="1"/>
    <col min="3551" max="3551" width="11.28515625" customWidth="1"/>
    <col min="3552" max="3552" width="11" customWidth="1"/>
    <col min="3560" max="3561" width="10.7109375" customWidth="1"/>
    <col min="3563" max="3563" width="11.5703125" customWidth="1"/>
    <col min="3564" max="3564" width="13.7109375" customWidth="1"/>
    <col min="3565" max="3568" width="9.28515625" customWidth="1"/>
    <col min="3806" max="3806" width="34" customWidth="1"/>
    <col min="3807" max="3807" width="11.28515625" customWidth="1"/>
    <col min="3808" max="3808" width="11" customWidth="1"/>
    <col min="3816" max="3817" width="10.7109375" customWidth="1"/>
    <col min="3819" max="3819" width="11.5703125" customWidth="1"/>
    <col min="3820" max="3820" width="13.7109375" customWidth="1"/>
    <col min="3821" max="3824" width="9.28515625" customWidth="1"/>
    <col min="4062" max="4062" width="34" customWidth="1"/>
    <col min="4063" max="4063" width="11.28515625" customWidth="1"/>
    <col min="4064" max="4064" width="11" customWidth="1"/>
    <col min="4072" max="4073" width="10.7109375" customWidth="1"/>
    <col min="4075" max="4075" width="11.5703125" customWidth="1"/>
    <col min="4076" max="4076" width="13.7109375" customWidth="1"/>
    <col min="4077" max="4080" width="9.28515625" customWidth="1"/>
    <col min="4318" max="4318" width="34" customWidth="1"/>
    <col min="4319" max="4319" width="11.28515625" customWidth="1"/>
    <col min="4320" max="4320" width="11" customWidth="1"/>
    <col min="4328" max="4329" width="10.7109375" customWidth="1"/>
    <col min="4331" max="4331" width="11.5703125" customWidth="1"/>
    <col min="4332" max="4332" width="13.7109375" customWidth="1"/>
    <col min="4333" max="4336" width="9.28515625" customWidth="1"/>
    <col min="4574" max="4574" width="34" customWidth="1"/>
    <col min="4575" max="4575" width="11.28515625" customWidth="1"/>
    <col min="4576" max="4576" width="11" customWidth="1"/>
    <col min="4584" max="4585" width="10.7109375" customWidth="1"/>
    <col min="4587" max="4587" width="11.5703125" customWidth="1"/>
    <col min="4588" max="4588" width="13.7109375" customWidth="1"/>
    <col min="4589" max="4592" width="9.28515625" customWidth="1"/>
    <col min="4830" max="4830" width="34" customWidth="1"/>
    <col min="4831" max="4831" width="11.28515625" customWidth="1"/>
    <col min="4832" max="4832" width="11" customWidth="1"/>
    <col min="4840" max="4841" width="10.7109375" customWidth="1"/>
    <col min="4843" max="4843" width="11.5703125" customWidth="1"/>
    <col min="4844" max="4844" width="13.7109375" customWidth="1"/>
    <col min="4845" max="4848" width="9.28515625" customWidth="1"/>
    <col min="5086" max="5086" width="34" customWidth="1"/>
    <col min="5087" max="5087" width="11.28515625" customWidth="1"/>
    <col min="5088" max="5088" width="11" customWidth="1"/>
    <col min="5096" max="5097" width="10.7109375" customWidth="1"/>
    <col min="5099" max="5099" width="11.5703125" customWidth="1"/>
    <col min="5100" max="5100" width="13.7109375" customWidth="1"/>
    <col min="5101" max="5104" width="9.28515625" customWidth="1"/>
    <col min="5342" max="5342" width="34" customWidth="1"/>
    <col min="5343" max="5343" width="11.28515625" customWidth="1"/>
    <col min="5344" max="5344" width="11" customWidth="1"/>
    <col min="5352" max="5353" width="10.7109375" customWidth="1"/>
    <col min="5355" max="5355" width="11.5703125" customWidth="1"/>
    <col min="5356" max="5356" width="13.7109375" customWidth="1"/>
    <col min="5357" max="5360" width="9.28515625" customWidth="1"/>
    <col min="5598" max="5598" width="34" customWidth="1"/>
    <col min="5599" max="5599" width="11.28515625" customWidth="1"/>
    <col min="5600" max="5600" width="11" customWidth="1"/>
    <col min="5608" max="5609" width="10.7109375" customWidth="1"/>
    <col min="5611" max="5611" width="11.5703125" customWidth="1"/>
    <col min="5612" max="5612" width="13.7109375" customWidth="1"/>
    <col min="5613" max="5616" width="9.28515625" customWidth="1"/>
    <col min="5854" max="5854" width="34" customWidth="1"/>
    <col min="5855" max="5855" width="11.28515625" customWidth="1"/>
    <col min="5856" max="5856" width="11" customWidth="1"/>
    <col min="5864" max="5865" width="10.7109375" customWidth="1"/>
    <col min="5867" max="5867" width="11.5703125" customWidth="1"/>
    <col min="5868" max="5868" width="13.7109375" customWidth="1"/>
    <col min="5869" max="5872" width="9.28515625" customWidth="1"/>
    <col min="6110" max="6110" width="34" customWidth="1"/>
    <col min="6111" max="6111" width="11.28515625" customWidth="1"/>
    <col min="6112" max="6112" width="11" customWidth="1"/>
    <col min="6120" max="6121" width="10.7109375" customWidth="1"/>
    <col min="6123" max="6123" width="11.5703125" customWidth="1"/>
    <col min="6124" max="6124" width="13.7109375" customWidth="1"/>
    <col min="6125" max="6128" width="9.28515625" customWidth="1"/>
    <col min="6366" max="6366" width="34" customWidth="1"/>
    <col min="6367" max="6367" width="11.28515625" customWidth="1"/>
    <col min="6368" max="6368" width="11" customWidth="1"/>
    <col min="6376" max="6377" width="10.7109375" customWidth="1"/>
    <col min="6379" max="6379" width="11.5703125" customWidth="1"/>
    <col min="6380" max="6380" width="13.7109375" customWidth="1"/>
    <col min="6381" max="6384" width="9.28515625" customWidth="1"/>
    <col min="6622" max="6622" width="34" customWidth="1"/>
    <col min="6623" max="6623" width="11.28515625" customWidth="1"/>
    <col min="6624" max="6624" width="11" customWidth="1"/>
    <col min="6632" max="6633" width="10.7109375" customWidth="1"/>
    <col min="6635" max="6635" width="11.5703125" customWidth="1"/>
    <col min="6636" max="6636" width="13.7109375" customWidth="1"/>
    <col min="6637" max="6640" width="9.28515625" customWidth="1"/>
    <col min="6878" max="6878" width="34" customWidth="1"/>
    <col min="6879" max="6879" width="11.28515625" customWidth="1"/>
    <col min="6880" max="6880" width="11" customWidth="1"/>
    <col min="6888" max="6889" width="10.7109375" customWidth="1"/>
    <col min="6891" max="6891" width="11.5703125" customWidth="1"/>
    <col min="6892" max="6892" width="13.7109375" customWidth="1"/>
    <col min="6893" max="6896" width="9.28515625" customWidth="1"/>
    <col min="7134" max="7134" width="34" customWidth="1"/>
    <col min="7135" max="7135" width="11.28515625" customWidth="1"/>
    <col min="7136" max="7136" width="11" customWidth="1"/>
    <col min="7144" max="7145" width="10.7109375" customWidth="1"/>
    <col min="7147" max="7147" width="11.5703125" customWidth="1"/>
    <col min="7148" max="7148" width="13.7109375" customWidth="1"/>
    <col min="7149" max="7152" width="9.28515625" customWidth="1"/>
    <col min="7390" max="7390" width="34" customWidth="1"/>
    <col min="7391" max="7391" width="11.28515625" customWidth="1"/>
    <col min="7392" max="7392" width="11" customWidth="1"/>
    <col min="7400" max="7401" width="10.7109375" customWidth="1"/>
    <col min="7403" max="7403" width="11.5703125" customWidth="1"/>
    <col min="7404" max="7404" width="13.7109375" customWidth="1"/>
    <col min="7405" max="7408" width="9.28515625" customWidth="1"/>
    <col min="7646" max="7646" width="34" customWidth="1"/>
    <col min="7647" max="7647" width="11.28515625" customWidth="1"/>
    <col min="7648" max="7648" width="11" customWidth="1"/>
    <col min="7656" max="7657" width="10.7109375" customWidth="1"/>
    <col min="7659" max="7659" width="11.5703125" customWidth="1"/>
    <col min="7660" max="7660" width="13.7109375" customWidth="1"/>
    <col min="7661" max="7664" width="9.28515625" customWidth="1"/>
    <col min="7902" max="7902" width="34" customWidth="1"/>
    <col min="7903" max="7903" width="11.28515625" customWidth="1"/>
    <col min="7904" max="7904" width="11" customWidth="1"/>
    <col min="7912" max="7913" width="10.7109375" customWidth="1"/>
    <col min="7915" max="7915" width="11.5703125" customWidth="1"/>
    <col min="7916" max="7916" width="13.7109375" customWidth="1"/>
    <col min="7917" max="7920" width="9.28515625" customWidth="1"/>
    <col min="8158" max="8158" width="34" customWidth="1"/>
    <col min="8159" max="8159" width="11.28515625" customWidth="1"/>
    <col min="8160" max="8160" width="11" customWidth="1"/>
    <col min="8168" max="8169" width="10.7109375" customWidth="1"/>
    <col min="8171" max="8171" width="11.5703125" customWidth="1"/>
    <col min="8172" max="8172" width="13.7109375" customWidth="1"/>
    <col min="8173" max="8176" width="9.28515625" customWidth="1"/>
    <col min="8414" max="8414" width="34" customWidth="1"/>
    <col min="8415" max="8415" width="11.28515625" customWidth="1"/>
    <col min="8416" max="8416" width="11" customWidth="1"/>
    <col min="8424" max="8425" width="10.7109375" customWidth="1"/>
    <col min="8427" max="8427" width="11.5703125" customWidth="1"/>
    <col min="8428" max="8428" width="13.7109375" customWidth="1"/>
    <col min="8429" max="8432" width="9.28515625" customWidth="1"/>
    <col min="8670" max="8670" width="34" customWidth="1"/>
    <col min="8671" max="8671" width="11.28515625" customWidth="1"/>
    <col min="8672" max="8672" width="11" customWidth="1"/>
    <col min="8680" max="8681" width="10.7109375" customWidth="1"/>
    <col min="8683" max="8683" width="11.5703125" customWidth="1"/>
    <col min="8684" max="8684" width="13.7109375" customWidth="1"/>
    <col min="8685" max="8688" width="9.28515625" customWidth="1"/>
    <col min="8926" max="8926" width="34" customWidth="1"/>
    <col min="8927" max="8927" width="11.28515625" customWidth="1"/>
    <col min="8928" max="8928" width="11" customWidth="1"/>
    <col min="8936" max="8937" width="10.7109375" customWidth="1"/>
    <col min="8939" max="8939" width="11.5703125" customWidth="1"/>
    <col min="8940" max="8940" width="13.7109375" customWidth="1"/>
    <col min="8941" max="8944" width="9.28515625" customWidth="1"/>
    <col min="9182" max="9182" width="34" customWidth="1"/>
    <col min="9183" max="9183" width="11.28515625" customWidth="1"/>
    <col min="9184" max="9184" width="11" customWidth="1"/>
    <col min="9192" max="9193" width="10.7109375" customWidth="1"/>
    <col min="9195" max="9195" width="11.5703125" customWidth="1"/>
    <col min="9196" max="9196" width="13.7109375" customWidth="1"/>
    <col min="9197" max="9200" width="9.28515625" customWidth="1"/>
    <col min="9438" max="9438" width="34" customWidth="1"/>
    <col min="9439" max="9439" width="11.28515625" customWidth="1"/>
    <col min="9440" max="9440" width="11" customWidth="1"/>
    <col min="9448" max="9449" width="10.7109375" customWidth="1"/>
    <col min="9451" max="9451" width="11.5703125" customWidth="1"/>
    <col min="9452" max="9452" width="13.7109375" customWidth="1"/>
    <col min="9453" max="9456" width="9.28515625" customWidth="1"/>
    <col min="9694" max="9694" width="34" customWidth="1"/>
    <col min="9695" max="9695" width="11.28515625" customWidth="1"/>
    <col min="9696" max="9696" width="11" customWidth="1"/>
    <col min="9704" max="9705" width="10.7109375" customWidth="1"/>
    <col min="9707" max="9707" width="11.5703125" customWidth="1"/>
    <col min="9708" max="9708" width="13.7109375" customWidth="1"/>
    <col min="9709" max="9712" width="9.28515625" customWidth="1"/>
    <col min="9950" max="9950" width="34" customWidth="1"/>
    <col min="9951" max="9951" width="11.28515625" customWidth="1"/>
    <col min="9952" max="9952" width="11" customWidth="1"/>
    <col min="9960" max="9961" width="10.7109375" customWidth="1"/>
    <col min="9963" max="9963" width="11.5703125" customWidth="1"/>
    <col min="9964" max="9964" width="13.7109375" customWidth="1"/>
    <col min="9965" max="9968" width="9.28515625" customWidth="1"/>
    <col min="10206" max="10206" width="34" customWidth="1"/>
    <col min="10207" max="10207" width="11.28515625" customWidth="1"/>
    <col min="10208" max="10208" width="11" customWidth="1"/>
    <col min="10216" max="10217" width="10.7109375" customWidth="1"/>
    <col min="10219" max="10219" width="11.5703125" customWidth="1"/>
    <col min="10220" max="10220" width="13.7109375" customWidth="1"/>
    <col min="10221" max="10224" width="9.28515625" customWidth="1"/>
    <col min="10462" max="10462" width="34" customWidth="1"/>
    <col min="10463" max="10463" width="11.28515625" customWidth="1"/>
    <col min="10464" max="10464" width="11" customWidth="1"/>
    <col min="10472" max="10473" width="10.7109375" customWidth="1"/>
    <col min="10475" max="10475" width="11.5703125" customWidth="1"/>
    <col min="10476" max="10476" width="13.7109375" customWidth="1"/>
    <col min="10477" max="10480" width="9.28515625" customWidth="1"/>
    <col min="10718" max="10718" width="34" customWidth="1"/>
    <col min="10719" max="10719" width="11.28515625" customWidth="1"/>
    <col min="10720" max="10720" width="11" customWidth="1"/>
    <col min="10728" max="10729" width="10.7109375" customWidth="1"/>
    <col min="10731" max="10731" width="11.5703125" customWidth="1"/>
    <col min="10732" max="10732" width="13.7109375" customWidth="1"/>
    <col min="10733" max="10736" width="9.28515625" customWidth="1"/>
    <col min="10974" max="10974" width="34" customWidth="1"/>
    <col min="10975" max="10975" width="11.28515625" customWidth="1"/>
    <col min="10976" max="10976" width="11" customWidth="1"/>
    <col min="10984" max="10985" width="10.7109375" customWidth="1"/>
    <col min="10987" max="10987" width="11.5703125" customWidth="1"/>
    <col min="10988" max="10988" width="13.7109375" customWidth="1"/>
    <col min="10989" max="10992" width="9.28515625" customWidth="1"/>
    <col min="11230" max="11230" width="34" customWidth="1"/>
    <col min="11231" max="11231" width="11.28515625" customWidth="1"/>
    <col min="11232" max="11232" width="11" customWidth="1"/>
    <col min="11240" max="11241" width="10.7109375" customWidth="1"/>
    <col min="11243" max="11243" width="11.5703125" customWidth="1"/>
    <col min="11244" max="11244" width="13.7109375" customWidth="1"/>
    <col min="11245" max="11248" width="9.28515625" customWidth="1"/>
    <col min="11486" max="11486" width="34" customWidth="1"/>
    <col min="11487" max="11487" width="11.28515625" customWidth="1"/>
    <col min="11488" max="11488" width="11" customWidth="1"/>
    <col min="11496" max="11497" width="10.7109375" customWidth="1"/>
    <col min="11499" max="11499" width="11.5703125" customWidth="1"/>
    <col min="11500" max="11500" width="13.7109375" customWidth="1"/>
    <col min="11501" max="11504" width="9.28515625" customWidth="1"/>
    <col min="11742" max="11742" width="34" customWidth="1"/>
    <col min="11743" max="11743" width="11.28515625" customWidth="1"/>
    <col min="11744" max="11744" width="11" customWidth="1"/>
    <col min="11752" max="11753" width="10.7109375" customWidth="1"/>
    <col min="11755" max="11755" width="11.5703125" customWidth="1"/>
    <col min="11756" max="11756" width="13.7109375" customWidth="1"/>
    <col min="11757" max="11760" width="9.28515625" customWidth="1"/>
    <col min="11998" max="11998" width="34" customWidth="1"/>
    <col min="11999" max="11999" width="11.28515625" customWidth="1"/>
    <col min="12000" max="12000" width="11" customWidth="1"/>
    <col min="12008" max="12009" width="10.7109375" customWidth="1"/>
    <col min="12011" max="12011" width="11.5703125" customWidth="1"/>
    <col min="12012" max="12012" width="13.7109375" customWidth="1"/>
    <col min="12013" max="12016" width="9.28515625" customWidth="1"/>
    <col min="12254" max="12254" width="34" customWidth="1"/>
    <col min="12255" max="12255" width="11.28515625" customWidth="1"/>
    <col min="12256" max="12256" width="11" customWidth="1"/>
    <col min="12264" max="12265" width="10.7109375" customWidth="1"/>
    <col min="12267" max="12267" width="11.5703125" customWidth="1"/>
    <col min="12268" max="12268" width="13.7109375" customWidth="1"/>
    <col min="12269" max="12272" width="9.28515625" customWidth="1"/>
    <col min="12510" max="12510" width="34" customWidth="1"/>
    <col min="12511" max="12511" width="11.28515625" customWidth="1"/>
    <col min="12512" max="12512" width="11" customWidth="1"/>
    <col min="12520" max="12521" width="10.7109375" customWidth="1"/>
    <col min="12523" max="12523" width="11.5703125" customWidth="1"/>
    <col min="12524" max="12524" width="13.7109375" customWidth="1"/>
    <col min="12525" max="12528" width="9.28515625" customWidth="1"/>
    <col min="12766" max="12766" width="34" customWidth="1"/>
    <col min="12767" max="12767" width="11.28515625" customWidth="1"/>
    <col min="12768" max="12768" width="11" customWidth="1"/>
    <col min="12776" max="12777" width="10.7109375" customWidth="1"/>
    <col min="12779" max="12779" width="11.5703125" customWidth="1"/>
    <col min="12780" max="12780" width="13.7109375" customWidth="1"/>
    <col min="12781" max="12784" width="9.28515625" customWidth="1"/>
    <col min="13022" max="13022" width="34" customWidth="1"/>
    <col min="13023" max="13023" width="11.28515625" customWidth="1"/>
    <col min="13024" max="13024" width="11" customWidth="1"/>
    <col min="13032" max="13033" width="10.7109375" customWidth="1"/>
    <col min="13035" max="13035" width="11.5703125" customWidth="1"/>
    <col min="13036" max="13036" width="13.7109375" customWidth="1"/>
    <col min="13037" max="13040" width="9.28515625" customWidth="1"/>
    <col min="13278" max="13278" width="34" customWidth="1"/>
    <col min="13279" max="13279" width="11.28515625" customWidth="1"/>
    <col min="13280" max="13280" width="11" customWidth="1"/>
    <col min="13288" max="13289" width="10.7109375" customWidth="1"/>
    <col min="13291" max="13291" width="11.5703125" customWidth="1"/>
    <col min="13292" max="13292" width="13.7109375" customWidth="1"/>
    <col min="13293" max="13296" width="9.28515625" customWidth="1"/>
    <col min="13534" max="13534" width="34" customWidth="1"/>
    <col min="13535" max="13535" width="11.28515625" customWidth="1"/>
    <col min="13536" max="13536" width="11" customWidth="1"/>
    <col min="13544" max="13545" width="10.7109375" customWidth="1"/>
    <col min="13547" max="13547" width="11.5703125" customWidth="1"/>
    <col min="13548" max="13548" width="13.7109375" customWidth="1"/>
    <col min="13549" max="13552" width="9.28515625" customWidth="1"/>
    <col min="13790" max="13790" width="34" customWidth="1"/>
    <col min="13791" max="13791" width="11.28515625" customWidth="1"/>
    <col min="13792" max="13792" width="11" customWidth="1"/>
    <col min="13800" max="13801" width="10.7109375" customWidth="1"/>
    <col min="13803" max="13803" width="11.5703125" customWidth="1"/>
    <col min="13804" max="13804" width="13.7109375" customWidth="1"/>
    <col min="13805" max="13808" width="9.28515625" customWidth="1"/>
    <col min="14046" max="14046" width="34" customWidth="1"/>
    <col min="14047" max="14047" width="11.28515625" customWidth="1"/>
    <col min="14048" max="14048" width="11" customWidth="1"/>
    <col min="14056" max="14057" width="10.7109375" customWidth="1"/>
    <col min="14059" max="14059" width="11.5703125" customWidth="1"/>
    <col min="14060" max="14060" width="13.7109375" customWidth="1"/>
    <col min="14061" max="14064" width="9.28515625" customWidth="1"/>
    <col min="14302" max="14302" width="34" customWidth="1"/>
    <col min="14303" max="14303" width="11.28515625" customWidth="1"/>
    <col min="14304" max="14304" width="11" customWidth="1"/>
    <col min="14312" max="14313" width="10.7109375" customWidth="1"/>
    <col min="14315" max="14315" width="11.5703125" customWidth="1"/>
    <col min="14316" max="14316" width="13.7109375" customWidth="1"/>
    <col min="14317" max="14320" width="9.28515625" customWidth="1"/>
    <col min="14558" max="14558" width="34" customWidth="1"/>
    <col min="14559" max="14559" width="11.28515625" customWidth="1"/>
    <col min="14560" max="14560" width="11" customWidth="1"/>
    <col min="14568" max="14569" width="10.7109375" customWidth="1"/>
    <col min="14571" max="14571" width="11.5703125" customWidth="1"/>
    <col min="14572" max="14572" width="13.7109375" customWidth="1"/>
    <col min="14573" max="14576" width="9.28515625" customWidth="1"/>
    <col min="14814" max="14814" width="34" customWidth="1"/>
    <col min="14815" max="14815" width="11.28515625" customWidth="1"/>
    <col min="14816" max="14816" width="11" customWidth="1"/>
    <col min="14824" max="14825" width="10.7109375" customWidth="1"/>
    <col min="14827" max="14827" width="11.5703125" customWidth="1"/>
    <col min="14828" max="14828" width="13.7109375" customWidth="1"/>
    <col min="14829" max="14832" width="9.28515625" customWidth="1"/>
    <col min="15070" max="15070" width="34" customWidth="1"/>
    <col min="15071" max="15071" width="11.28515625" customWidth="1"/>
    <col min="15072" max="15072" width="11" customWidth="1"/>
    <col min="15080" max="15081" width="10.7109375" customWidth="1"/>
    <col min="15083" max="15083" width="11.5703125" customWidth="1"/>
    <col min="15084" max="15084" width="13.7109375" customWidth="1"/>
    <col min="15085" max="15088" width="9.28515625" customWidth="1"/>
    <col min="15326" max="15326" width="34" customWidth="1"/>
    <col min="15327" max="15327" width="11.28515625" customWidth="1"/>
    <col min="15328" max="15328" width="11" customWidth="1"/>
    <col min="15336" max="15337" width="10.7109375" customWidth="1"/>
    <col min="15339" max="15339" width="11.5703125" customWidth="1"/>
    <col min="15340" max="15340" width="13.7109375" customWidth="1"/>
    <col min="15341" max="15344" width="9.28515625" customWidth="1"/>
    <col min="15582" max="15582" width="34" customWidth="1"/>
    <col min="15583" max="15583" width="11.28515625" customWidth="1"/>
    <col min="15584" max="15584" width="11" customWidth="1"/>
    <col min="15592" max="15593" width="10.7109375" customWidth="1"/>
    <col min="15595" max="15595" width="11.5703125" customWidth="1"/>
    <col min="15596" max="15596" width="13.7109375" customWidth="1"/>
    <col min="15597" max="15600" width="9.28515625" customWidth="1"/>
    <col min="15838" max="15838" width="34" customWidth="1"/>
    <col min="15839" max="15839" width="11.28515625" customWidth="1"/>
    <col min="15840" max="15840" width="11" customWidth="1"/>
    <col min="15848" max="15849" width="10.7109375" customWidth="1"/>
    <col min="15851" max="15851" width="11.5703125" customWidth="1"/>
    <col min="15852" max="15852" width="13.7109375" customWidth="1"/>
    <col min="15853" max="15856" width="9.28515625" customWidth="1"/>
    <col min="16094" max="16094" width="34" customWidth="1"/>
    <col min="16095" max="16095" width="11.28515625" customWidth="1"/>
    <col min="16096" max="16096" width="11" customWidth="1"/>
    <col min="16104" max="16105" width="10.7109375" customWidth="1"/>
    <col min="16107" max="16107" width="11.5703125" customWidth="1"/>
    <col min="16108" max="16108" width="13.7109375" customWidth="1"/>
    <col min="16109" max="16112" width="9.28515625" customWidth="1"/>
  </cols>
  <sheetData>
    <row r="1" spans="1:8" ht="44.45" customHeight="1" x14ac:dyDescent="0.3">
      <c r="B1" s="530" t="s">
        <v>119</v>
      </c>
      <c r="C1" s="530"/>
      <c r="D1" s="530"/>
      <c r="E1" s="530"/>
      <c r="F1" s="530"/>
      <c r="G1" s="530"/>
      <c r="H1" s="530"/>
    </row>
    <row r="2" spans="1:8" ht="32.25" customHeight="1" thickBot="1" x14ac:dyDescent="0.3">
      <c r="A2" s="3" t="s">
        <v>83</v>
      </c>
      <c r="B2" s="2" t="s">
        <v>108</v>
      </c>
    </row>
    <row r="3" spans="1:8" ht="15.6" customHeight="1" x14ac:dyDescent="0.25">
      <c r="A3" s="534" t="s">
        <v>1</v>
      </c>
      <c r="B3" s="531" t="s">
        <v>2</v>
      </c>
      <c r="C3" s="436" t="s">
        <v>120</v>
      </c>
      <c r="D3" s="537" t="s">
        <v>91</v>
      </c>
      <c r="E3" s="537"/>
      <c r="F3" s="537"/>
      <c r="G3" s="537"/>
      <c r="H3" s="538"/>
    </row>
    <row r="4" spans="1:8" ht="52.9" customHeight="1" x14ac:dyDescent="0.25">
      <c r="A4" s="535"/>
      <c r="B4" s="532"/>
      <c r="C4" s="427"/>
      <c r="D4" s="427" t="s">
        <v>92</v>
      </c>
      <c r="E4" s="427" t="s">
        <v>115</v>
      </c>
      <c r="F4" s="427"/>
      <c r="G4" s="427"/>
      <c r="H4" s="431" t="s">
        <v>93</v>
      </c>
    </row>
    <row r="5" spans="1:8" ht="55.9" customHeight="1" thickBot="1" x14ac:dyDescent="0.3">
      <c r="A5" s="536"/>
      <c r="B5" s="533"/>
      <c r="C5" s="428"/>
      <c r="D5" s="428"/>
      <c r="E5" s="102" t="s">
        <v>109</v>
      </c>
      <c r="F5" s="102" t="s">
        <v>110</v>
      </c>
      <c r="G5" s="102" t="s">
        <v>111</v>
      </c>
      <c r="H5" s="432"/>
    </row>
    <row r="6" spans="1:8" ht="31.15" customHeight="1" x14ac:dyDescent="0.25">
      <c r="A6" s="540" t="s">
        <v>3</v>
      </c>
      <c r="B6" s="56" t="s">
        <v>4</v>
      </c>
      <c r="C6" s="55"/>
      <c r="D6" s="100"/>
      <c r="E6" s="55">
        <f>F6+G6</f>
        <v>0</v>
      </c>
      <c r="F6" s="55"/>
      <c r="G6" s="55"/>
      <c r="H6" s="55"/>
    </row>
    <row r="7" spans="1:8" ht="34.15" customHeight="1" x14ac:dyDescent="0.25">
      <c r="A7" s="540"/>
      <c r="B7" s="63" t="s">
        <v>5</v>
      </c>
      <c r="C7" s="4"/>
      <c r="D7" s="4"/>
      <c r="E7" s="4">
        <f t="shared" ref="E7:E52" si="0">F7+G7</f>
        <v>0</v>
      </c>
      <c r="F7" s="4"/>
      <c r="G7" s="4"/>
      <c r="H7" s="4"/>
    </row>
    <row r="8" spans="1:8" ht="34.15" customHeight="1" x14ac:dyDescent="0.25">
      <c r="A8" s="540"/>
      <c r="B8" s="7" t="s">
        <v>121</v>
      </c>
      <c r="C8" s="127"/>
      <c r="D8" s="127"/>
      <c r="E8" s="127">
        <f t="shared" si="0"/>
        <v>0</v>
      </c>
      <c r="F8" s="127"/>
      <c r="G8" s="127"/>
      <c r="H8" s="127"/>
    </row>
    <row r="9" spans="1:8" ht="26.45" customHeight="1" x14ac:dyDescent="0.25">
      <c r="A9" s="541"/>
      <c r="B9" s="94" t="s">
        <v>6</v>
      </c>
      <c r="C9" s="4">
        <v>4056</v>
      </c>
      <c r="D9" s="4"/>
      <c r="E9" s="4">
        <f t="shared" si="0"/>
        <v>0</v>
      </c>
      <c r="F9" s="4"/>
      <c r="G9" s="4"/>
      <c r="H9" s="4"/>
    </row>
    <row r="10" spans="1:8" ht="32.450000000000003" customHeight="1" x14ac:dyDescent="0.25">
      <c r="A10" s="63" t="s">
        <v>7</v>
      </c>
      <c r="B10" s="63" t="s">
        <v>8</v>
      </c>
      <c r="C10" s="4"/>
      <c r="D10" s="4"/>
      <c r="E10" s="4">
        <f t="shared" si="0"/>
        <v>0</v>
      </c>
      <c r="F10" s="4"/>
      <c r="G10" s="4"/>
      <c r="H10" s="4"/>
    </row>
    <row r="11" spans="1:8" x14ac:dyDescent="0.25">
      <c r="A11" s="63" t="s">
        <v>9</v>
      </c>
      <c r="B11" s="63" t="s">
        <v>10</v>
      </c>
      <c r="C11" s="4"/>
      <c r="D11" s="4"/>
      <c r="E11" s="4">
        <f t="shared" si="0"/>
        <v>0</v>
      </c>
      <c r="F11" s="4"/>
      <c r="G11" s="4"/>
      <c r="H11" s="4"/>
    </row>
    <row r="12" spans="1:8" x14ac:dyDescent="0.25">
      <c r="A12" s="63" t="s">
        <v>11</v>
      </c>
      <c r="B12" s="63" t="s">
        <v>12</v>
      </c>
      <c r="C12" s="4"/>
      <c r="D12" s="4"/>
      <c r="E12" s="4">
        <f t="shared" si="0"/>
        <v>0</v>
      </c>
      <c r="F12" s="4"/>
      <c r="G12" s="4"/>
      <c r="H12" s="4"/>
    </row>
    <row r="13" spans="1:8" x14ac:dyDescent="0.25">
      <c r="A13" s="63" t="s">
        <v>13</v>
      </c>
      <c r="B13" s="63" t="s">
        <v>14</v>
      </c>
      <c r="C13" s="4"/>
      <c r="D13" s="4"/>
      <c r="E13" s="4">
        <f t="shared" si="0"/>
        <v>0</v>
      </c>
      <c r="F13" s="4"/>
      <c r="G13" s="4"/>
      <c r="H13" s="4"/>
    </row>
    <row r="14" spans="1:8" x14ac:dyDescent="0.25">
      <c r="A14" s="5" t="s">
        <v>15</v>
      </c>
      <c r="B14" s="5" t="s">
        <v>16</v>
      </c>
      <c r="C14" s="4"/>
      <c r="D14" s="4"/>
      <c r="E14" s="4">
        <f t="shared" si="0"/>
        <v>0</v>
      </c>
      <c r="F14" s="4"/>
      <c r="G14" s="4"/>
      <c r="H14" s="4"/>
    </row>
    <row r="15" spans="1:8" x14ac:dyDescent="0.25">
      <c r="A15" s="63" t="s">
        <v>17</v>
      </c>
      <c r="B15" s="63" t="s">
        <v>18</v>
      </c>
      <c r="C15" s="4"/>
      <c r="D15" s="4"/>
      <c r="E15" s="4">
        <f t="shared" si="0"/>
        <v>0</v>
      </c>
      <c r="F15" s="4"/>
      <c r="G15" s="4"/>
      <c r="H15" s="4"/>
    </row>
    <row r="16" spans="1:8" x14ac:dyDescent="0.25">
      <c r="A16" s="63" t="s">
        <v>19</v>
      </c>
      <c r="B16" s="63" t="s">
        <v>20</v>
      </c>
      <c r="C16" s="4"/>
      <c r="D16" s="4"/>
      <c r="E16" s="4">
        <f t="shared" si="0"/>
        <v>0</v>
      </c>
      <c r="F16" s="4"/>
      <c r="G16" s="4"/>
      <c r="H16" s="4"/>
    </row>
    <row r="17" spans="1:8" ht="24.6" customHeight="1" x14ac:dyDescent="0.25">
      <c r="A17" s="63" t="s">
        <v>21</v>
      </c>
      <c r="B17" s="63" t="s">
        <v>22</v>
      </c>
      <c r="C17" s="4"/>
      <c r="D17" s="4"/>
      <c r="E17" s="4">
        <f t="shared" si="0"/>
        <v>0</v>
      </c>
      <c r="F17" s="4"/>
      <c r="G17" s="4"/>
      <c r="H17" s="4"/>
    </row>
    <row r="18" spans="1:8" x14ac:dyDescent="0.25">
      <c r="A18" s="63" t="s">
        <v>23</v>
      </c>
      <c r="B18" s="63" t="s">
        <v>24</v>
      </c>
      <c r="C18" s="4"/>
      <c r="D18" s="4"/>
      <c r="E18" s="4">
        <f t="shared" si="0"/>
        <v>0</v>
      </c>
      <c r="F18" s="4"/>
      <c r="G18" s="4"/>
      <c r="H18" s="4"/>
    </row>
    <row r="19" spans="1:8" x14ac:dyDescent="0.25">
      <c r="A19" s="63" t="s">
        <v>25</v>
      </c>
      <c r="B19" s="63" t="s">
        <v>26</v>
      </c>
      <c r="C19" s="4"/>
      <c r="D19" s="4"/>
      <c r="E19" s="4">
        <f t="shared" si="0"/>
        <v>0</v>
      </c>
      <c r="F19" s="4"/>
      <c r="G19" s="4"/>
      <c r="H19" s="4"/>
    </row>
    <row r="20" spans="1:8" ht="16.149999999999999" customHeight="1" x14ac:dyDescent="0.25">
      <c r="A20" s="5" t="s">
        <v>27</v>
      </c>
      <c r="B20" s="5" t="s">
        <v>28</v>
      </c>
      <c r="C20" s="4">
        <v>2000</v>
      </c>
      <c r="D20" s="4"/>
      <c r="E20" s="4">
        <f t="shared" si="0"/>
        <v>0</v>
      </c>
      <c r="F20" s="4"/>
      <c r="G20" s="4"/>
      <c r="H20" s="4"/>
    </row>
    <row r="21" spans="1:8" ht="16.149999999999999" customHeight="1" x14ac:dyDescent="0.25">
      <c r="A21" s="542" t="s">
        <v>29</v>
      </c>
      <c r="B21" s="63" t="s">
        <v>30</v>
      </c>
      <c r="C21" s="4"/>
      <c r="D21" s="4"/>
      <c r="E21" s="4">
        <f t="shared" si="0"/>
        <v>0</v>
      </c>
      <c r="F21" s="4"/>
      <c r="G21" s="4"/>
      <c r="H21" s="4"/>
    </row>
    <row r="22" spans="1:8" ht="43.9" customHeight="1" x14ac:dyDescent="0.25">
      <c r="A22" s="543"/>
      <c r="B22" s="6" t="s">
        <v>31</v>
      </c>
      <c r="C22" s="4"/>
      <c r="D22" s="4"/>
      <c r="E22" s="4">
        <f t="shared" si="0"/>
        <v>0</v>
      </c>
      <c r="F22" s="4"/>
      <c r="G22" s="4"/>
      <c r="H22" s="4"/>
    </row>
    <row r="23" spans="1:8" x14ac:dyDescent="0.25">
      <c r="A23" s="63" t="s">
        <v>32</v>
      </c>
      <c r="B23" s="63" t="s">
        <v>33</v>
      </c>
      <c r="C23" s="4"/>
      <c r="D23" s="4"/>
      <c r="E23" s="4">
        <f t="shared" si="0"/>
        <v>0</v>
      </c>
      <c r="F23" s="4"/>
      <c r="G23" s="4"/>
      <c r="H23" s="4"/>
    </row>
    <row r="24" spans="1:8" x14ac:dyDescent="0.25">
      <c r="A24" s="542" t="s">
        <v>34</v>
      </c>
      <c r="B24" s="63" t="s">
        <v>35</v>
      </c>
      <c r="C24" s="127">
        <f t="shared" ref="C24:D24" si="1">C25+C26+C27</f>
        <v>0</v>
      </c>
      <c r="D24" s="127">
        <f t="shared" si="1"/>
        <v>0</v>
      </c>
      <c r="E24" s="127">
        <f t="shared" si="0"/>
        <v>0</v>
      </c>
      <c r="F24" s="127">
        <f t="shared" ref="F24:H24" si="2">F25+F26+F27</f>
        <v>0</v>
      </c>
      <c r="G24" s="127">
        <f t="shared" si="2"/>
        <v>0</v>
      </c>
      <c r="H24" s="127">
        <f t="shared" si="2"/>
        <v>0</v>
      </c>
    </row>
    <row r="25" spans="1:8" x14ac:dyDescent="0.25">
      <c r="A25" s="544"/>
      <c r="B25" s="7" t="s">
        <v>36</v>
      </c>
      <c r="C25" s="4"/>
      <c r="D25" s="4"/>
      <c r="E25" s="4">
        <f t="shared" si="0"/>
        <v>0</v>
      </c>
      <c r="F25" s="4"/>
      <c r="G25" s="4"/>
      <c r="H25" s="4"/>
    </row>
    <row r="26" spans="1:8" ht="83.45" customHeight="1" x14ac:dyDescent="0.25">
      <c r="A26" s="544"/>
      <c r="B26" s="7" t="s">
        <v>37</v>
      </c>
      <c r="C26" s="4"/>
      <c r="D26" s="4"/>
      <c r="E26" s="4">
        <f t="shared" si="0"/>
        <v>0</v>
      </c>
      <c r="F26" s="4"/>
      <c r="G26" s="4"/>
      <c r="H26" s="4"/>
    </row>
    <row r="27" spans="1:8" ht="78.75" x14ac:dyDescent="0.25">
      <c r="A27" s="543"/>
      <c r="B27" s="7" t="s">
        <v>38</v>
      </c>
      <c r="C27" s="4"/>
      <c r="D27" s="4"/>
      <c r="E27" s="4">
        <f t="shared" si="0"/>
        <v>0</v>
      </c>
      <c r="F27" s="4"/>
      <c r="G27" s="4"/>
      <c r="H27" s="4"/>
    </row>
    <row r="28" spans="1:8" x14ac:dyDescent="0.25">
      <c r="A28" s="545" t="s">
        <v>39</v>
      </c>
      <c r="B28" s="63" t="s">
        <v>40</v>
      </c>
      <c r="C28" s="4"/>
      <c r="D28" s="4"/>
      <c r="E28" s="4">
        <f t="shared" si="0"/>
        <v>0</v>
      </c>
      <c r="F28" s="4"/>
      <c r="G28" s="4"/>
      <c r="H28" s="4"/>
    </row>
    <row r="29" spans="1:8" ht="47.25" x14ac:dyDescent="0.25">
      <c r="A29" s="545"/>
      <c r="B29" s="63" t="s">
        <v>41</v>
      </c>
      <c r="C29" s="4"/>
      <c r="D29" s="4"/>
      <c r="E29" s="4">
        <f t="shared" si="0"/>
        <v>0</v>
      </c>
      <c r="F29" s="4"/>
      <c r="G29" s="4"/>
      <c r="H29" s="4"/>
    </row>
    <row r="30" spans="1:8" x14ac:dyDescent="0.25">
      <c r="A30" s="545"/>
      <c r="B30" s="8" t="s">
        <v>42</v>
      </c>
      <c r="C30" s="4"/>
      <c r="D30" s="4"/>
      <c r="E30" s="4">
        <f t="shared" si="0"/>
        <v>0</v>
      </c>
      <c r="F30" s="4"/>
      <c r="G30" s="4"/>
      <c r="H30" s="4"/>
    </row>
    <row r="31" spans="1:8" x14ac:dyDescent="0.25">
      <c r="A31" s="63" t="s">
        <v>43</v>
      </c>
      <c r="B31" s="63" t="s">
        <v>44</v>
      </c>
      <c r="C31" s="4"/>
      <c r="D31" s="4"/>
      <c r="E31" s="4">
        <f t="shared" si="0"/>
        <v>0</v>
      </c>
      <c r="F31" s="4"/>
      <c r="G31" s="4"/>
      <c r="H31" s="4"/>
    </row>
    <row r="32" spans="1:8" ht="31.5" x14ac:dyDescent="0.25">
      <c r="A32" s="9" t="s">
        <v>45</v>
      </c>
      <c r="B32" s="10" t="s">
        <v>46</v>
      </c>
      <c r="C32" s="4"/>
      <c r="D32" s="4"/>
      <c r="E32" s="4">
        <f t="shared" si="0"/>
        <v>0</v>
      </c>
      <c r="F32" s="4"/>
      <c r="G32" s="4"/>
      <c r="H32" s="4"/>
    </row>
    <row r="33" spans="1:8" ht="16.149999999999999" customHeight="1" x14ac:dyDescent="0.25">
      <c r="A33" s="63" t="s">
        <v>47</v>
      </c>
      <c r="B33" s="63" t="s">
        <v>48</v>
      </c>
      <c r="C33" s="4"/>
      <c r="D33" s="4"/>
      <c r="E33" s="4">
        <f t="shared" si="0"/>
        <v>0</v>
      </c>
      <c r="F33" s="4"/>
      <c r="G33" s="4"/>
      <c r="H33" s="4"/>
    </row>
    <row r="34" spans="1:8" x14ac:dyDescent="0.25">
      <c r="A34" s="5" t="s">
        <v>49</v>
      </c>
      <c r="B34" s="5" t="s">
        <v>50</v>
      </c>
      <c r="C34" s="4"/>
      <c r="D34" s="4"/>
      <c r="E34" s="4">
        <f t="shared" si="0"/>
        <v>0</v>
      </c>
      <c r="F34" s="4"/>
      <c r="G34" s="4"/>
      <c r="H34" s="4"/>
    </row>
    <row r="35" spans="1:8" x14ac:dyDescent="0.25">
      <c r="A35" s="5" t="s">
        <v>51</v>
      </c>
      <c r="B35" s="5" t="s">
        <v>52</v>
      </c>
      <c r="C35" s="4"/>
      <c r="D35" s="4"/>
      <c r="E35" s="4">
        <f t="shared" si="0"/>
        <v>0</v>
      </c>
      <c r="F35" s="4"/>
      <c r="G35" s="4"/>
      <c r="H35" s="4"/>
    </row>
    <row r="36" spans="1:8" x14ac:dyDescent="0.25">
      <c r="A36" s="63" t="s">
        <v>53</v>
      </c>
      <c r="B36" s="63" t="s">
        <v>54</v>
      </c>
      <c r="C36" s="4"/>
      <c r="D36" s="4"/>
      <c r="E36" s="4">
        <f t="shared" si="0"/>
        <v>0</v>
      </c>
      <c r="F36" s="4"/>
      <c r="G36" s="4"/>
      <c r="H36" s="4"/>
    </row>
    <row r="37" spans="1:8" x14ac:dyDescent="0.25">
      <c r="A37" s="63" t="s">
        <v>55</v>
      </c>
      <c r="B37" s="63" t="s">
        <v>56</v>
      </c>
      <c r="C37" s="4"/>
      <c r="D37" s="4"/>
      <c r="E37" s="4">
        <f t="shared" si="0"/>
        <v>0</v>
      </c>
      <c r="F37" s="4"/>
      <c r="G37" s="4"/>
      <c r="H37" s="4"/>
    </row>
    <row r="38" spans="1:8" x14ac:dyDescent="0.25">
      <c r="A38" s="63" t="s">
        <v>57</v>
      </c>
      <c r="B38" s="63" t="s">
        <v>58</v>
      </c>
      <c r="C38" s="4"/>
      <c r="D38" s="4"/>
      <c r="E38" s="4">
        <f t="shared" si="0"/>
        <v>0</v>
      </c>
      <c r="F38" s="4"/>
      <c r="G38" s="4"/>
      <c r="H38" s="4"/>
    </row>
    <row r="39" spans="1:8" x14ac:dyDescent="0.25">
      <c r="A39" s="63" t="s">
        <v>59</v>
      </c>
      <c r="B39" s="63" t="s">
        <v>60</v>
      </c>
      <c r="C39" s="4"/>
      <c r="D39" s="4"/>
      <c r="E39" s="4">
        <f t="shared" si="0"/>
        <v>0</v>
      </c>
      <c r="F39" s="4"/>
      <c r="G39" s="4"/>
      <c r="H39" s="4"/>
    </row>
    <row r="40" spans="1:8" x14ac:dyDescent="0.25">
      <c r="A40" s="63" t="s">
        <v>61</v>
      </c>
      <c r="B40" s="63" t="s">
        <v>62</v>
      </c>
      <c r="C40" s="4"/>
      <c r="D40" s="4"/>
      <c r="E40" s="4">
        <f t="shared" si="0"/>
        <v>0</v>
      </c>
      <c r="F40" s="4"/>
      <c r="G40" s="4"/>
      <c r="H40" s="4"/>
    </row>
    <row r="41" spans="1:8" x14ac:dyDescent="0.25">
      <c r="A41" s="539" t="s">
        <v>63</v>
      </c>
      <c r="B41" s="63" t="s">
        <v>64</v>
      </c>
      <c r="C41" s="4"/>
      <c r="D41" s="4"/>
      <c r="E41" s="4">
        <f t="shared" si="0"/>
        <v>0</v>
      </c>
      <c r="F41" s="4"/>
      <c r="G41" s="4"/>
      <c r="H41" s="4"/>
    </row>
    <row r="42" spans="1:8" x14ac:dyDescent="0.25">
      <c r="A42" s="539"/>
      <c r="B42" s="63" t="s">
        <v>65</v>
      </c>
      <c r="C42" s="4"/>
      <c r="D42" s="4"/>
      <c r="E42" s="4">
        <f t="shared" si="0"/>
        <v>0</v>
      </c>
      <c r="F42" s="4"/>
      <c r="G42" s="4"/>
      <c r="H42" s="4"/>
    </row>
    <row r="43" spans="1:8" x14ac:dyDescent="0.25">
      <c r="A43" s="63" t="s">
        <v>66</v>
      </c>
      <c r="B43" s="63" t="s">
        <v>67</v>
      </c>
      <c r="C43" s="4"/>
      <c r="D43" s="4"/>
      <c r="E43" s="4">
        <f t="shared" si="0"/>
        <v>0</v>
      </c>
      <c r="F43" s="11"/>
      <c r="G43" s="4"/>
      <c r="H43" s="4"/>
    </row>
    <row r="44" spans="1:8" x14ac:dyDescent="0.25">
      <c r="A44" s="63" t="s">
        <v>68</v>
      </c>
      <c r="B44" s="63" t="s">
        <v>69</v>
      </c>
      <c r="C44" s="4"/>
      <c r="D44" s="4"/>
      <c r="E44" s="4">
        <f t="shared" si="0"/>
        <v>0</v>
      </c>
      <c r="F44" s="4"/>
      <c r="G44" s="4"/>
      <c r="H44" s="4"/>
    </row>
    <row r="45" spans="1:8" ht="15" customHeight="1" x14ac:dyDescent="0.25">
      <c r="A45" s="539" t="s">
        <v>70</v>
      </c>
      <c r="B45" s="63" t="s">
        <v>71</v>
      </c>
      <c r="C45" s="4"/>
      <c r="D45" s="4"/>
      <c r="E45" s="4">
        <f t="shared" si="0"/>
        <v>0</v>
      </c>
      <c r="F45" s="4"/>
      <c r="G45" s="4"/>
      <c r="H45" s="4"/>
    </row>
    <row r="46" spans="1:8" ht="18" customHeight="1" x14ac:dyDescent="0.25">
      <c r="A46" s="539"/>
      <c r="B46" s="63" t="s">
        <v>72</v>
      </c>
      <c r="C46" s="4"/>
      <c r="D46" s="4"/>
      <c r="E46" s="4">
        <f t="shared" si="0"/>
        <v>0</v>
      </c>
      <c r="F46" s="4"/>
      <c r="G46" s="4"/>
      <c r="H46" s="4"/>
    </row>
    <row r="47" spans="1:8" x14ac:dyDescent="0.25">
      <c r="A47" s="63" t="s">
        <v>73</v>
      </c>
      <c r="B47" s="63" t="s">
        <v>74</v>
      </c>
      <c r="C47" s="4"/>
      <c r="D47" s="4"/>
      <c r="E47" s="4">
        <f t="shared" si="0"/>
        <v>0</v>
      </c>
      <c r="F47" s="4"/>
      <c r="G47" s="4"/>
      <c r="H47" s="4"/>
    </row>
    <row r="48" spans="1:8" x14ac:dyDescent="0.25">
      <c r="A48" s="12" t="s">
        <v>75</v>
      </c>
      <c r="B48" s="5" t="s">
        <v>76</v>
      </c>
      <c r="C48" s="4"/>
      <c r="D48" s="4"/>
      <c r="E48" s="4">
        <f t="shared" si="0"/>
        <v>0</v>
      </c>
      <c r="F48" s="4"/>
      <c r="G48" s="4"/>
      <c r="H48" s="4"/>
    </row>
    <row r="49" spans="1:8" ht="19.899999999999999" customHeight="1" x14ac:dyDescent="0.25">
      <c r="A49" s="63" t="s">
        <v>77</v>
      </c>
      <c r="B49" s="63" t="s">
        <v>78</v>
      </c>
      <c r="C49" s="4"/>
      <c r="D49" s="4"/>
      <c r="E49" s="4">
        <f t="shared" si="0"/>
        <v>0</v>
      </c>
      <c r="F49" s="4"/>
      <c r="G49" s="4"/>
      <c r="H49" s="4"/>
    </row>
    <row r="50" spans="1:8" ht="19.899999999999999" customHeight="1" x14ac:dyDescent="0.25">
      <c r="A50" s="63" t="s">
        <v>79</v>
      </c>
      <c r="B50" s="63" t="s">
        <v>80</v>
      </c>
      <c r="C50" s="4"/>
      <c r="D50" s="4"/>
      <c r="E50" s="4">
        <f t="shared" si="0"/>
        <v>0</v>
      </c>
      <c r="F50" s="4"/>
      <c r="G50" s="4"/>
      <c r="H50" s="4"/>
    </row>
    <row r="51" spans="1:8" x14ac:dyDescent="0.25">
      <c r="A51" s="63" t="s">
        <v>81</v>
      </c>
      <c r="B51" s="63" t="s">
        <v>82</v>
      </c>
      <c r="C51" s="4"/>
      <c r="D51" s="4"/>
      <c r="E51" s="4">
        <f t="shared" si="0"/>
        <v>0</v>
      </c>
      <c r="F51" s="4"/>
      <c r="G51" s="4"/>
      <c r="H51" s="4"/>
    </row>
    <row r="52" spans="1:8" ht="31.5" x14ac:dyDescent="0.25">
      <c r="A52" s="62" t="s">
        <v>0</v>
      </c>
      <c r="B52" s="13"/>
      <c r="C52" s="15">
        <f>C6+C7+SUM(C9:C24)+SUM(C28:C51)</f>
        <v>6056</v>
      </c>
      <c r="D52" s="15">
        <f>SUM(D6:D24)+SUM(D28:D51)</f>
        <v>0</v>
      </c>
      <c r="E52" s="14">
        <f t="shared" si="0"/>
        <v>0</v>
      </c>
      <c r="F52" s="15">
        <f>SUM(F6:F24)+SUM(F28:F51)</f>
        <v>0</v>
      </c>
      <c r="G52" s="15">
        <f>SUM(G6:G24)+SUM(G28:G51)</f>
        <v>0</v>
      </c>
      <c r="H52" s="15">
        <f>SUM(H6:H24)+SUM(H28:H51)</f>
        <v>0</v>
      </c>
    </row>
    <row r="53" spans="1:8" x14ac:dyDescent="0.25">
      <c r="B53" s="18"/>
    </row>
    <row r="54" spans="1:8" x14ac:dyDescent="0.25">
      <c r="B54" s="18"/>
    </row>
    <row r="55" spans="1:8" x14ac:dyDescent="0.25">
      <c r="B55" s="18"/>
    </row>
    <row r="56" spans="1:8" x14ac:dyDescent="0.25">
      <c r="A56" s="19"/>
      <c r="B56" s="18"/>
    </row>
    <row r="57" spans="1:8" x14ac:dyDescent="0.25">
      <c r="A57" s="19"/>
      <c r="B57" s="20"/>
    </row>
  </sheetData>
  <mergeCells count="14">
    <mergeCell ref="B1:H1"/>
    <mergeCell ref="A24:A27"/>
    <mergeCell ref="C3:C5"/>
    <mergeCell ref="D4:D5"/>
    <mergeCell ref="D3:H3"/>
    <mergeCell ref="E4:G4"/>
    <mergeCell ref="H4:H5"/>
    <mergeCell ref="A28:A30"/>
    <mergeCell ref="A41:A42"/>
    <mergeCell ref="A45:A46"/>
    <mergeCell ref="B3:B5"/>
    <mergeCell ref="A3:A5"/>
    <mergeCell ref="A6:A9"/>
    <mergeCell ref="A21:A22"/>
  </mergeCells>
  <pageMargins left="0.7" right="0.7" top="0.75" bottom="0.75" header="0.3" footer="0.3"/>
  <pageSetup paperSize="9" scale="51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9"/>
  <sheetViews>
    <sheetView topLeftCell="A24" zoomScale="60" zoomScaleNormal="60" workbookViewId="0">
      <selection activeCell="B3" sqref="B3:B5"/>
    </sheetView>
  </sheetViews>
  <sheetFormatPr defaultColWidth="9.28515625" defaultRowHeight="15.75" x14ac:dyDescent="0.25"/>
  <cols>
    <col min="1" max="1" width="30.7109375" style="2" customWidth="1"/>
    <col min="2" max="2" width="35.140625" style="2" customWidth="1"/>
    <col min="3" max="3" width="18.5703125" customWidth="1"/>
    <col min="4" max="4" width="28" customWidth="1"/>
    <col min="5" max="5" width="10.5703125" customWidth="1"/>
    <col min="6" max="6" width="12.28515625" customWidth="1"/>
    <col min="7" max="7" width="15.28515625" customWidth="1"/>
    <col min="8" max="8" width="18" customWidth="1"/>
    <col min="9" max="221" width="9.140625" customWidth="1"/>
    <col min="222" max="222" width="34" customWidth="1"/>
    <col min="223" max="223" width="11.28515625" customWidth="1"/>
    <col min="224" max="224" width="11" customWidth="1"/>
    <col min="225" max="231" width="9.140625" customWidth="1"/>
    <col min="232" max="233" width="10.7109375" customWidth="1"/>
    <col min="234" max="234" width="9.140625" customWidth="1"/>
    <col min="235" max="235" width="11.5703125" customWidth="1"/>
    <col min="236" max="236" width="13.7109375" customWidth="1"/>
    <col min="241" max="241" width="30.7109375" customWidth="1"/>
    <col min="242" max="242" width="35.140625" customWidth="1"/>
    <col min="243" max="477" width="9.140625" customWidth="1"/>
    <col min="478" max="478" width="34" customWidth="1"/>
    <col min="479" max="479" width="11.28515625" customWidth="1"/>
    <col min="480" max="480" width="11" customWidth="1"/>
    <col min="481" max="487" width="9.140625" customWidth="1"/>
    <col min="488" max="489" width="10.7109375" customWidth="1"/>
    <col min="490" max="490" width="9.140625" customWidth="1"/>
    <col min="491" max="491" width="11.5703125" customWidth="1"/>
    <col min="492" max="492" width="13.7109375" customWidth="1"/>
    <col min="497" max="497" width="30.7109375" customWidth="1"/>
    <col min="498" max="498" width="35.140625" customWidth="1"/>
    <col min="499" max="733" width="9.140625" customWidth="1"/>
    <col min="734" max="734" width="34" customWidth="1"/>
    <col min="735" max="735" width="11.28515625" customWidth="1"/>
    <col min="736" max="736" width="11" customWidth="1"/>
    <col min="737" max="743" width="9.140625" customWidth="1"/>
    <col min="744" max="745" width="10.7109375" customWidth="1"/>
    <col min="746" max="746" width="9.140625" customWidth="1"/>
    <col min="747" max="747" width="11.5703125" customWidth="1"/>
    <col min="748" max="748" width="13.7109375" customWidth="1"/>
    <col min="753" max="753" width="30.7109375" customWidth="1"/>
    <col min="754" max="754" width="35.140625" customWidth="1"/>
    <col min="755" max="989" width="9.140625" customWidth="1"/>
    <col min="990" max="990" width="34" customWidth="1"/>
    <col min="991" max="991" width="11.28515625" customWidth="1"/>
    <col min="992" max="992" width="11" customWidth="1"/>
    <col min="993" max="999" width="9.140625" customWidth="1"/>
    <col min="1000" max="1001" width="10.7109375" customWidth="1"/>
    <col min="1002" max="1002" width="9.140625" customWidth="1"/>
    <col min="1003" max="1003" width="11.5703125" customWidth="1"/>
    <col min="1004" max="1004" width="13.7109375" customWidth="1"/>
    <col min="1009" max="1009" width="30.7109375" customWidth="1"/>
    <col min="1010" max="1010" width="35.140625" customWidth="1"/>
    <col min="1011" max="1245" width="9.140625" customWidth="1"/>
    <col min="1246" max="1246" width="34" customWidth="1"/>
    <col min="1247" max="1247" width="11.28515625" customWidth="1"/>
    <col min="1248" max="1248" width="11" customWidth="1"/>
    <col min="1249" max="1255" width="9.140625" customWidth="1"/>
    <col min="1256" max="1257" width="10.7109375" customWidth="1"/>
    <col min="1258" max="1258" width="9.140625" customWidth="1"/>
    <col min="1259" max="1259" width="11.5703125" customWidth="1"/>
    <col min="1260" max="1260" width="13.7109375" customWidth="1"/>
    <col min="1265" max="1265" width="30.7109375" customWidth="1"/>
    <col min="1266" max="1266" width="35.140625" customWidth="1"/>
    <col min="1267" max="1501" width="9.140625" customWidth="1"/>
    <col min="1502" max="1502" width="34" customWidth="1"/>
    <col min="1503" max="1503" width="11.28515625" customWidth="1"/>
    <col min="1504" max="1504" width="11" customWidth="1"/>
    <col min="1505" max="1511" width="9.140625" customWidth="1"/>
    <col min="1512" max="1513" width="10.7109375" customWidth="1"/>
    <col min="1514" max="1514" width="9.140625" customWidth="1"/>
    <col min="1515" max="1515" width="11.5703125" customWidth="1"/>
    <col min="1516" max="1516" width="13.7109375" customWidth="1"/>
    <col min="1521" max="1521" width="30.7109375" customWidth="1"/>
    <col min="1522" max="1522" width="35.140625" customWidth="1"/>
    <col min="1523" max="1757" width="9.140625" customWidth="1"/>
    <col min="1758" max="1758" width="34" customWidth="1"/>
    <col min="1759" max="1759" width="11.28515625" customWidth="1"/>
    <col min="1760" max="1760" width="11" customWidth="1"/>
    <col min="1761" max="1767" width="9.140625" customWidth="1"/>
    <col min="1768" max="1769" width="10.7109375" customWidth="1"/>
    <col min="1770" max="1770" width="9.140625" customWidth="1"/>
    <col min="1771" max="1771" width="11.5703125" customWidth="1"/>
    <col min="1772" max="1772" width="13.7109375" customWidth="1"/>
    <col min="1777" max="1777" width="30.7109375" customWidth="1"/>
    <col min="1778" max="1778" width="35.140625" customWidth="1"/>
    <col min="1779" max="2013" width="9.140625" customWidth="1"/>
    <col min="2014" max="2014" width="34" customWidth="1"/>
    <col min="2015" max="2015" width="11.28515625" customWidth="1"/>
    <col min="2016" max="2016" width="11" customWidth="1"/>
    <col min="2017" max="2023" width="9.140625" customWidth="1"/>
    <col min="2024" max="2025" width="10.7109375" customWidth="1"/>
    <col min="2026" max="2026" width="9.140625" customWidth="1"/>
    <col min="2027" max="2027" width="11.5703125" customWidth="1"/>
    <col min="2028" max="2028" width="13.7109375" customWidth="1"/>
    <col min="2033" max="2033" width="30.7109375" customWidth="1"/>
    <col min="2034" max="2034" width="35.140625" customWidth="1"/>
    <col min="2035" max="2269" width="9.140625" customWidth="1"/>
    <col min="2270" max="2270" width="34" customWidth="1"/>
    <col min="2271" max="2271" width="11.28515625" customWidth="1"/>
    <col min="2272" max="2272" width="11" customWidth="1"/>
    <col min="2273" max="2279" width="9.140625" customWidth="1"/>
    <col min="2280" max="2281" width="10.7109375" customWidth="1"/>
    <col min="2282" max="2282" width="9.140625" customWidth="1"/>
    <col min="2283" max="2283" width="11.5703125" customWidth="1"/>
    <col min="2284" max="2284" width="13.7109375" customWidth="1"/>
    <col min="2289" max="2289" width="30.7109375" customWidth="1"/>
    <col min="2290" max="2290" width="35.140625" customWidth="1"/>
    <col min="2291" max="2525" width="9.140625" customWidth="1"/>
    <col min="2526" max="2526" width="34" customWidth="1"/>
    <col min="2527" max="2527" width="11.28515625" customWidth="1"/>
    <col min="2528" max="2528" width="11" customWidth="1"/>
    <col min="2529" max="2535" width="9.140625" customWidth="1"/>
    <col min="2536" max="2537" width="10.7109375" customWidth="1"/>
    <col min="2538" max="2538" width="9.140625" customWidth="1"/>
    <col min="2539" max="2539" width="11.5703125" customWidth="1"/>
    <col min="2540" max="2540" width="13.7109375" customWidth="1"/>
    <col min="2545" max="2545" width="30.7109375" customWidth="1"/>
    <col min="2546" max="2546" width="35.140625" customWidth="1"/>
    <col min="2547" max="2781" width="9.140625" customWidth="1"/>
    <col min="2782" max="2782" width="34" customWidth="1"/>
    <col min="2783" max="2783" width="11.28515625" customWidth="1"/>
    <col min="2784" max="2784" width="11" customWidth="1"/>
    <col min="2785" max="2791" width="9.140625" customWidth="1"/>
    <col min="2792" max="2793" width="10.7109375" customWidth="1"/>
    <col min="2794" max="2794" width="9.140625" customWidth="1"/>
    <col min="2795" max="2795" width="11.5703125" customWidth="1"/>
    <col min="2796" max="2796" width="13.7109375" customWidth="1"/>
    <col min="2801" max="2801" width="30.7109375" customWidth="1"/>
    <col min="2802" max="2802" width="35.140625" customWidth="1"/>
    <col min="2803" max="3037" width="9.140625" customWidth="1"/>
    <col min="3038" max="3038" width="34" customWidth="1"/>
    <col min="3039" max="3039" width="11.28515625" customWidth="1"/>
    <col min="3040" max="3040" width="11" customWidth="1"/>
    <col min="3041" max="3047" width="9.140625" customWidth="1"/>
    <col min="3048" max="3049" width="10.7109375" customWidth="1"/>
    <col min="3050" max="3050" width="9.140625" customWidth="1"/>
    <col min="3051" max="3051" width="11.5703125" customWidth="1"/>
    <col min="3052" max="3052" width="13.7109375" customWidth="1"/>
    <col min="3057" max="3057" width="30.7109375" customWidth="1"/>
    <col min="3058" max="3058" width="35.140625" customWidth="1"/>
    <col min="3059" max="3293" width="9.140625" customWidth="1"/>
    <col min="3294" max="3294" width="34" customWidth="1"/>
    <col min="3295" max="3295" width="11.28515625" customWidth="1"/>
    <col min="3296" max="3296" width="11" customWidth="1"/>
    <col min="3297" max="3303" width="9.140625" customWidth="1"/>
    <col min="3304" max="3305" width="10.7109375" customWidth="1"/>
    <col min="3306" max="3306" width="9.140625" customWidth="1"/>
    <col min="3307" max="3307" width="11.5703125" customWidth="1"/>
    <col min="3308" max="3308" width="13.7109375" customWidth="1"/>
    <col min="3313" max="3313" width="30.7109375" customWidth="1"/>
    <col min="3314" max="3314" width="35.140625" customWidth="1"/>
    <col min="3315" max="3549" width="9.140625" customWidth="1"/>
    <col min="3550" max="3550" width="34" customWidth="1"/>
    <col min="3551" max="3551" width="11.28515625" customWidth="1"/>
    <col min="3552" max="3552" width="11" customWidth="1"/>
    <col min="3553" max="3559" width="9.140625" customWidth="1"/>
    <col min="3560" max="3561" width="10.7109375" customWidth="1"/>
    <col min="3562" max="3562" width="9.140625" customWidth="1"/>
    <col min="3563" max="3563" width="11.5703125" customWidth="1"/>
    <col min="3564" max="3564" width="13.7109375" customWidth="1"/>
    <col min="3569" max="3569" width="30.7109375" customWidth="1"/>
    <col min="3570" max="3570" width="35.140625" customWidth="1"/>
    <col min="3571" max="3805" width="9.140625" customWidth="1"/>
    <col min="3806" max="3806" width="34" customWidth="1"/>
    <col min="3807" max="3807" width="11.28515625" customWidth="1"/>
    <col min="3808" max="3808" width="11" customWidth="1"/>
    <col min="3809" max="3815" width="9.140625" customWidth="1"/>
    <col min="3816" max="3817" width="10.7109375" customWidth="1"/>
    <col min="3818" max="3818" width="9.140625" customWidth="1"/>
    <col min="3819" max="3819" width="11.5703125" customWidth="1"/>
    <col min="3820" max="3820" width="13.7109375" customWidth="1"/>
    <col min="3825" max="3825" width="30.7109375" customWidth="1"/>
    <col min="3826" max="3826" width="35.140625" customWidth="1"/>
    <col min="3827" max="4061" width="9.140625" customWidth="1"/>
    <col min="4062" max="4062" width="34" customWidth="1"/>
    <col min="4063" max="4063" width="11.28515625" customWidth="1"/>
    <col min="4064" max="4064" width="11" customWidth="1"/>
    <col min="4065" max="4071" width="9.140625" customWidth="1"/>
    <col min="4072" max="4073" width="10.7109375" customWidth="1"/>
    <col min="4074" max="4074" width="9.140625" customWidth="1"/>
    <col min="4075" max="4075" width="11.5703125" customWidth="1"/>
    <col min="4076" max="4076" width="13.7109375" customWidth="1"/>
    <col min="4081" max="4081" width="30.7109375" customWidth="1"/>
    <col min="4082" max="4082" width="35.140625" customWidth="1"/>
    <col min="4083" max="4317" width="9.140625" customWidth="1"/>
    <col min="4318" max="4318" width="34" customWidth="1"/>
    <col min="4319" max="4319" width="11.28515625" customWidth="1"/>
    <col min="4320" max="4320" width="11" customWidth="1"/>
    <col min="4321" max="4327" width="9.140625" customWidth="1"/>
    <col min="4328" max="4329" width="10.7109375" customWidth="1"/>
    <col min="4330" max="4330" width="9.140625" customWidth="1"/>
    <col min="4331" max="4331" width="11.5703125" customWidth="1"/>
    <col min="4332" max="4332" width="13.7109375" customWidth="1"/>
    <col min="4337" max="4337" width="30.7109375" customWidth="1"/>
    <col min="4338" max="4338" width="35.140625" customWidth="1"/>
    <col min="4339" max="4573" width="9.140625" customWidth="1"/>
    <col min="4574" max="4574" width="34" customWidth="1"/>
    <col min="4575" max="4575" width="11.28515625" customWidth="1"/>
    <col min="4576" max="4576" width="11" customWidth="1"/>
    <col min="4577" max="4583" width="9.140625" customWidth="1"/>
    <col min="4584" max="4585" width="10.7109375" customWidth="1"/>
    <col min="4586" max="4586" width="9.140625" customWidth="1"/>
    <col min="4587" max="4587" width="11.5703125" customWidth="1"/>
    <col min="4588" max="4588" width="13.7109375" customWidth="1"/>
    <col min="4593" max="4593" width="30.7109375" customWidth="1"/>
    <col min="4594" max="4594" width="35.140625" customWidth="1"/>
    <col min="4595" max="4829" width="9.140625" customWidth="1"/>
    <col min="4830" max="4830" width="34" customWidth="1"/>
    <col min="4831" max="4831" width="11.28515625" customWidth="1"/>
    <col min="4832" max="4832" width="11" customWidth="1"/>
    <col min="4833" max="4839" width="9.140625" customWidth="1"/>
    <col min="4840" max="4841" width="10.7109375" customWidth="1"/>
    <col min="4842" max="4842" width="9.140625" customWidth="1"/>
    <col min="4843" max="4843" width="11.5703125" customWidth="1"/>
    <col min="4844" max="4844" width="13.7109375" customWidth="1"/>
    <col min="4849" max="4849" width="30.7109375" customWidth="1"/>
    <col min="4850" max="4850" width="35.140625" customWidth="1"/>
    <col min="4851" max="5085" width="9.140625" customWidth="1"/>
    <col min="5086" max="5086" width="34" customWidth="1"/>
    <col min="5087" max="5087" width="11.28515625" customWidth="1"/>
    <col min="5088" max="5088" width="11" customWidth="1"/>
    <col min="5089" max="5095" width="9.140625" customWidth="1"/>
    <col min="5096" max="5097" width="10.7109375" customWidth="1"/>
    <col min="5098" max="5098" width="9.140625" customWidth="1"/>
    <col min="5099" max="5099" width="11.5703125" customWidth="1"/>
    <col min="5100" max="5100" width="13.7109375" customWidth="1"/>
    <col min="5105" max="5105" width="30.7109375" customWidth="1"/>
    <col min="5106" max="5106" width="35.140625" customWidth="1"/>
    <col min="5107" max="5341" width="9.140625" customWidth="1"/>
    <col min="5342" max="5342" width="34" customWidth="1"/>
    <col min="5343" max="5343" width="11.28515625" customWidth="1"/>
    <col min="5344" max="5344" width="11" customWidth="1"/>
    <col min="5345" max="5351" width="9.140625" customWidth="1"/>
    <col min="5352" max="5353" width="10.7109375" customWidth="1"/>
    <col min="5354" max="5354" width="9.140625" customWidth="1"/>
    <col min="5355" max="5355" width="11.5703125" customWidth="1"/>
    <col min="5356" max="5356" width="13.7109375" customWidth="1"/>
    <col min="5361" max="5361" width="30.7109375" customWidth="1"/>
    <col min="5362" max="5362" width="35.140625" customWidth="1"/>
    <col min="5363" max="5597" width="9.140625" customWidth="1"/>
    <col min="5598" max="5598" width="34" customWidth="1"/>
    <col min="5599" max="5599" width="11.28515625" customWidth="1"/>
    <col min="5600" max="5600" width="11" customWidth="1"/>
    <col min="5601" max="5607" width="9.140625" customWidth="1"/>
    <col min="5608" max="5609" width="10.7109375" customWidth="1"/>
    <col min="5610" max="5610" width="9.140625" customWidth="1"/>
    <col min="5611" max="5611" width="11.5703125" customWidth="1"/>
    <col min="5612" max="5612" width="13.7109375" customWidth="1"/>
    <col min="5617" max="5617" width="30.7109375" customWidth="1"/>
    <col min="5618" max="5618" width="35.140625" customWidth="1"/>
    <col min="5619" max="5853" width="9.140625" customWidth="1"/>
    <col min="5854" max="5854" width="34" customWidth="1"/>
    <col min="5855" max="5855" width="11.28515625" customWidth="1"/>
    <col min="5856" max="5856" width="11" customWidth="1"/>
    <col min="5857" max="5863" width="9.140625" customWidth="1"/>
    <col min="5864" max="5865" width="10.7109375" customWidth="1"/>
    <col min="5866" max="5866" width="9.140625" customWidth="1"/>
    <col min="5867" max="5867" width="11.5703125" customWidth="1"/>
    <col min="5868" max="5868" width="13.7109375" customWidth="1"/>
    <col min="5873" max="5873" width="30.7109375" customWidth="1"/>
    <col min="5874" max="5874" width="35.140625" customWidth="1"/>
    <col min="5875" max="6109" width="9.140625" customWidth="1"/>
    <col min="6110" max="6110" width="34" customWidth="1"/>
    <col min="6111" max="6111" width="11.28515625" customWidth="1"/>
    <col min="6112" max="6112" width="11" customWidth="1"/>
    <col min="6113" max="6119" width="9.140625" customWidth="1"/>
    <col min="6120" max="6121" width="10.7109375" customWidth="1"/>
    <col min="6122" max="6122" width="9.140625" customWidth="1"/>
    <col min="6123" max="6123" width="11.5703125" customWidth="1"/>
    <col min="6124" max="6124" width="13.7109375" customWidth="1"/>
    <col min="6129" max="6129" width="30.7109375" customWidth="1"/>
    <col min="6130" max="6130" width="35.140625" customWidth="1"/>
    <col min="6131" max="6365" width="9.140625" customWidth="1"/>
    <col min="6366" max="6366" width="34" customWidth="1"/>
    <col min="6367" max="6367" width="11.28515625" customWidth="1"/>
    <col min="6368" max="6368" width="11" customWidth="1"/>
    <col min="6369" max="6375" width="9.140625" customWidth="1"/>
    <col min="6376" max="6377" width="10.7109375" customWidth="1"/>
    <col min="6378" max="6378" width="9.140625" customWidth="1"/>
    <col min="6379" max="6379" width="11.5703125" customWidth="1"/>
    <col min="6380" max="6380" width="13.7109375" customWidth="1"/>
    <col min="6385" max="6385" width="30.7109375" customWidth="1"/>
    <col min="6386" max="6386" width="35.140625" customWidth="1"/>
    <col min="6387" max="6621" width="9.140625" customWidth="1"/>
    <col min="6622" max="6622" width="34" customWidth="1"/>
    <col min="6623" max="6623" width="11.28515625" customWidth="1"/>
    <col min="6624" max="6624" width="11" customWidth="1"/>
    <col min="6625" max="6631" width="9.140625" customWidth="1"/>
    <col min="6632" max="6633" width="10.7109375" customWidth="1"/>
    <col min="6634" max="6634" width="9.140625" customWidth="1"/>
    <col min="6635" max="6635" width="11.5703125" customWidth="1"/>
    <col min="6636" max="6636" width="13.7109375" customWidth="1"/>
    <col min="6641" max="6641" width="30.7109375" customWidth="1"/>
    <col min="6642" max="6642" width="35.140625" customWidth="1"/>
    <col min="6643" max="6877" width="9.140625" customWidth="1"/>
    <col min="6878" max="6878" width="34" customWidth="1"/>
    <col min="6879" max="6879" width="11.28515625" customWidth="1"/>
    <col min="6880" max="6880" width="11" customWidth="1"/>
    <col min="6881" max="6887" width="9.140625" customWidth="1"/>
    <col min="6888" max="6889" width="10.7109375" customWidth="1"/>
    <col min="6890" max="6890" width="9.140625" customWidth="1"/>
    <col min="6891" max="6891" width="11.5703125" customWidth="1"/>
    <col min="6892" max="6892" width="13.7109375" customWidth="1"/>
    <col min="6897" max="6897" width="30.7109375" customWidth="1"/>
    <col min="6898" max="6898" width="35.140625" customWidth="1"/>
    <col min="6899" max="7133" width="9.140625" customWidth="1"/>
    <col min="7134" max="7134" width="34" customWidth="1"/>
    <col min="7135" max="7135" width="11.28515625" customWidth="1"/>
    <col min="7136" max="7136" width="11" customWidth="1"/>
    <col min="7137" max="7143" width="9.140625" customWidth="1"/>
    <col min="7144" max="7145" width="10.7109375" customWidth="1"/>
    <col min="7146" max="7146" width="9.140625" customWidth="1"/>
    <col min="7147" max="7147" width="11.5703125" customWidth="1"/>
    <col min="7148" max="7148" width="13.7109375" customWidth="1"/>
    <col min="7153" max="7153" width="30.7109375" customWidth="1"/>
    <col min="7154" max="7154" width="35.140625" customWidth="1"/>
    <col min="7155" max="7389" width="9.140625" customWidth="1"/>
    <col min="7390" max="7390" width="34" customWidth="1"/>
    <col min="7391" max="7391" width="11.28515625" customWidth="1"/>
    <col min="7392" max="7392" width="11" customWidth="1"/>
    <col min="7393" max="7399" width="9.140625" customWidth="1"/>
    <col min="7400" max="7401" width="10.7109375" customWidth="1"/>
    <col min="7402" max="7402" width="9.140625" customWidth="1"/>
    <col min="7403" max="7403" width="11.5703125" customWidth="1"/>
    <col min="7404" max="7404" width="13.7109375" customWidth="1"/>
    <col min="7409" max="7409" width="30.7109375" customWidth="1"/>
    <col min="7410" max="7410" width="35.140625" customWidth="1"/>
    <col min="7411" max="7645" width="9.140625" customWidth="1"/>
    <col min="7646" max="7646" width="34" customWidth="1"/>
    <col min="7647" max="7647" width="11.28515625" customWidth="1"/>
    <col min="7648" max="7648" width="11" customWidth="1"/>
    <col min="7649" max="7655" width="9.140625" customWidth="1"/>
    <col min="7656" max="7657" width="10.7109375" customWidth="1"/>
    <col min="7658" max="7658" width="9.140625" customWidth="1"/>
    <col min="7659" max="7659" width="11.5703125" customWidth="1"/>
    <col min="7660" max="7660" width="13.7109375" customWidth="1"/>
    <col min="7665" max="7665" width="30.7109375" customWidth="1"/>
    <col min="7666" max="7666" width="35.140625" customWidth="1"/>
    <col min="7667" max="7901" width="9.140625" customWidth="1"/>
    <col min="7902" max="7902" width="34" customWidth="1"/>
    <col min="7903" max="7903" width="11.28515625" customWidth="1"/>
    <col min="7904" max="7904" width="11" customWidth="1"/>
    <col min="7905" max="7911" width="9.140625" customWidth="1"/>
    <col min="7912" max="7913" width="10.7109375" customWidth="1"/>
    <col min="7914" max="7914" width="9.140625" customWidth="1"/>
    <col min="7915" max="7915" width="11.5703125" customWidth="1"/>
    <col min="7916" max="7916" width="13.7109375" customWidth="1"/>
    <col min="7921" max="7921" width="30.7109375" customWidth="1"/>
    <col min="7922" max="7922" width="35.140625" customWidth="1"/>
    <col min="7923" max="8157" width="9.140625" customWidth="1"/>
    <col min="8158" max="8158" width="34" customWidth="1"/>
    <col min="8159" max="8159" width="11.28515625" customWidth="1"/>
    <col min="8160" max="8160" width="11" customWidth="1"/>
    <col min="8161" max="8167" width="9.140625" customWidth="1"/>
    <col min="8168" max="8169" width="10.7109375" customWidth="1"/>
    <col min="8170" max="8170" width="9.140625" customWidth="1"/>
    <col min="8171" max="8171" width="11.5703125" customWidth="1"/>
    <col min="8172" max="8172" width="13.7109375" customWidth="1"/>
    <col min="8177" max="8177" width="30.7109375" customWidth="1"/>
    <col min="8178" max="8178" width="35.140625" customWidth="1"/>
    <col min="8179" max="8413" width="9.140625" customWidth="1"/>
    <col min="8414" max="8414" width="34" customWidth="1"/>
    <col min="8415" max="8415" width="11.28515625" customWidth="1"/>
    <col min="8416" max="8416" width="11" customWidth="1"/>
    <col min="8417" max="8423" width="9.140625" customWidth="1"/>
    <col min="8424" max="8425" width="10.7109375" customWidth="1"/>
    <col min="8426" max="8426" width="9.140625" customWidth="1"/>
    <col min="8427" max="8427" width="11.5703125" customWidth="1"/>
    <col min="8428" max="8428" width="13.7109375" customWidth="1"/>
    <col min="8433" max="8433" width="30.7109375" customWidth="1"/>
    <col min="8434" max="8434" width="35.140625" customWidth="1"/>
    <col min="8435" max="8669" width="9.140625" customWidth="1"/>
    <col min="8670" max="8670" width="34" customWidth="1"/>
    <col min="8671" max="8671" width="11.28515625" customWidth="1"/>
    <col min="8672" max="8672" width="11" customWidth="1"/>
    <col min="8673" max="8679" width="9.140625" customWidth="1"/>
    <col min="8680" max="8681" width="10.7109375" customWidth="1"/>
    <col min="8682" max="8682" width="9.140625" customWidth="1"/>
    <col min="8683" max="8683" width="11.5703125" customWidth="1"/>
    <col min="8684" max="8684" width="13.7109375" customWidth="1"/>
    <col min="8689" max="8689" width="30.7109375" customWidth="1"/>
    <col min="8690" max="8690" width="35.140625" customWidth="1"/>
    <col min="8691" max="8925" width="9.140625" customWidth="1"/>
    <col min="8926" max="8926" width="34" customWidth="1"/>
    <col min="8927" max="8927" width="11.28515625" customWidth="1"/>
    <col min="8928" max="8928" width="11" customWidth="1"/>
    <col min="8929" max="8935" width="9.140625" customWidth="1"/>
    <col min="8936" max="8937" width="10.7109375" customWidth="1"/>
    <col min="8938" max="8938" width="9.140625" customWidth="1"/>
    <col min="8939" max="8939" width="11.5703125" customWidth="1"/>
    <col min="8940" max="8940" width="13.7109375" customWidth="1"/>
    <col min="8945" max="8945" width="30.7109375" customWidth="1"/>
    <col min="8946" max="8946" width="35.140625" customWidth="1"/>
    <col min="8947" max="9181" width="9.140625" customWidth="1"/>
    <col min="9182" max="9182" width="34" customWidth="1"/>
    <col min="9183" max="9183" width="11.28515625" customWidth="1"/>
    <col min="9184" max="9184" width="11" customWidth="1"/>
    <col min="9185" max="9191" width="9.140625" customWidth="1"/>
    <col min="9192" max="9193" width="10.7109375" customWidth="1"/>
    <col min="9194" max="9194" width="9.140625" customWidth="1"/>
    <col min="9195" max="9195" width="11.5703125" customWidth="1"/>
    <col min="9196" max="9196" width="13.7109375" customWidth="1"/>
    <col min="9201" max="9201" width="30.7109375" customWidth="1"/>
    <col min="9202" max="9202" width="35.140625" customWidth="1"/>
    <col min="9203" max="9437" width="9.140625" customWidth="1"/>
    <col min="9438" max="9438" width="34" customWidth="1"/>
    <col min="9439" max="9439" width="11.28515625" customWidth="1"/>
    <col min="9440" max="9440" width="11" customWidth="1"/>
    <col min="9441" max="9447" width="9.140625" customWidth="1"/>
    <col min="9448" max="9449" width="10.7109375" customWidth="1"/>
    <col min="9450" max="9450" width="9.140625" customWidth="1"/>
    <col min="9451" max="9451" width="11.5703125" customWidth="1"/>
    <col min="9452" max="9452" width="13.7109375" customWidth="1"/>
    <col min="9457" max="9457" width="30.7109375" customWidth="1"/>
    <col min="9458" max="9458" width="35.140625" customWidth="1"/>
    <col min="9459" max="9693" width="9.140625" customWidth="1"/>
    <col min="9694" max="9694" width="34" customWidth="1"/>
    <col min="9695" max="9695" width="11.28515625" customWidth="1"/>
    <col min="9696" max="9696" width="11" customWidth="1"/>
    <col min="9697" max="9703" width="9.140625" customWidth="1"/>
    <col min="9704" max="9705" width="10.7109375" customWidth="1"/>
    <col min="9706" max="9706" width="9.140625" customWidth="1"/>
    <col min="9707" max="9707" width="11.5703125" customWidth="1"/>
    <col min="9708" max="9708" width="13.7109375" customWidth="1"/>
    <col min="9713" max="9713" width="30.7109375" customWidth="1"/>
    <col min="9714" max="9714" width="35.140625" customWidth="1"/>
    <col min="9715" max="9949" width="9.140625" customWidth="1"/>
    <col min="9950" max="9950" width="34" customWidth="1"/>
    <col min="9951" max="9951" width="11.28515625" customWidth="1"/>
    <col min="9952" max="9952" width="11" customWidth="1"/>
    <col min="9953" max="9959" width="9.140625" customWidth="1"/>
    <col min="9960" max="9961" width="10.7109375" customWidth="1"/>
    <col min="9962" max="9962" width="9.140625" customWidth="1"/>
    <col min="9963" max="9963" width="11.5703125" customWidth="1"/>
    <col min="9964" max="9964" width="13.7109375" customWidth="1"/>
    <col min="9969" max="9969" width="30.7109375" customWidth="1"/>
    <col min="9970" max="9970" width="35.140625" customWidth="1"/>
    <col min="9971" max="10205" width="9.140625" customWidth="1"/>
    <col min="10206" max="10206" width="34" customWidth="1"/>
    <col min="10207" max="10207" width="11.28515625" customWidth="1"/>
    <col min="10208" max="10208" width="11" customWidth="1"/>
    <col min="10209" max="10215" width="9.140625" customWidth="1"/>
    <col min="10216" max="10217" width="10.7109375" customWidth="1"/>
    <col min="10218" max="10218" width="9.140625" customWidth="1"/>
    <col min="10219" max="10219" width="11.5703125" customWidth="1"/>
    <col min="10220" max="10220" width="13.7109375" customWidth="1"/>
    <col min="10225" max="10225" width="30.7109375" customWidth="1"/>
    <col min="10226" max="10226" width="35.140625" customWidth="1"/>
    <col min="10227" max="10461" width="9.140625" customWidth="1"/>
    <col min="10462" max="10462" width="34" customWidth="1"/>
    <col min="10463" max="10463" width="11.28515625" customWidth="1"/>
    <col min="10464" max="10464" width="11" customWidth="1"/>
    <col min="10465" max="10471" width="9.140625" customWidth="1"/>
    <col min="10472" max="10473" width="10.7109375" customWidth="1"/>
    <col min="10474" max="10474" width="9.140625" customWidth="1"/>
    <col min="10475" max="10475" width="11.5703125" customWidth="1"/>
    <col min="10476" max="10476" width="13.7109375" customWidth="1"/>
    <col min="10481" max="10481" width="30.7109375" customWidth="1"/>
    <col min="10482" max="10482" width="35.140625" customWidth="1"/>
    <col min="10483" max="10717" width="9.140625" customWidth="1"/>
    <col min="10718" max="10718" width="34" customWidth="1"/>
    <col min="10719" max="10719" width="11.28515625" customWidth="1"/>
    <col min="10720" max="10720" width="11" customWidth="1"/>
    <col min="10721" max="10727" width="9.140625" customWidth="1"/>
    <col min="10728" max="10729" width="10.7109375" customWidth="1"/>
    <col min="10730" max="10730" width="9.140625" customWidth="1"/>
    <col min="10731" max="10731" width="11.5703125" customWidth="1"/>
    <col min="10732" max="10732" width="13.7109375" customWidth="1"/>
    <col min="10737" max="10737" width="30.7109375" customWidth="1"/>
    <col min="10738" max="10738" width="35.140625" customWidth="1"/>
    <col min="10739" max="10973" width="9.140625" customWidth="1"/>
    <col min="10974" max="10974" width="34" customWidth="1"/>
    <col min="10975" max="10975" width="11.28515625" customWidth="1"/>
    <col min="10976" max="10976" width="11" customWidth="1"/>
    <col min="10977" max="10983" width="9.140625" customWidth="1"/>
    <col min="10984" max="10985" width="10.7109375" customWidth="1"/>
    <col min="10986" max="10986" width="9.140625" customWidth="1"/>
    <col min="10987" max="10987" width="11.5703125" customWidth="1"/>
    <col min="10988" max="10988" width="13.7109375" customWidth="1"/>
    <col min="10993" max="10993" width="30.7109375" customWidth="1"/>
    <col min="10994" max="10994" width="35.140625" customWidth="1"/>
    <col min="10995" max="11229" width="9.140625" customWidth="1"/>
    <col min="11230" max="11230" width="34" customWidth="1"/>
    <col min="11231" max="11231" width="11.28515625" customWidth="1"/>
    <col min="11232" max="11232" width="11" customWidth="1"/>
    <col min="11233" max="11239" width="9.140625" customWidth="1"/>
    <col min="11240" max="11241" width="10.7109375" customWidth="1"/>
    <col min="11242" max="11242" width="9.140625" customWidth="1"/>
    <col min="11243" max="11243" width="11.5703125" customWidth="1"/>
    <col min="11244" max="11244" width="13.7109375" customWidth="1"/>
    <col min="11249" max="11249" width="30.7109375" customWidth="1"/>
    <col min="11250" max="11250" width="35.140625" customWidth="1"/>
    <col min="11251" max="11485" width="9.140625" customWidth="1"/>
    <col min="11486" max="11486" width="34" customWidth="1"/>
    <col min="11487" max="11487" width="11.28515625" customWidth="1"/>
    <col min="11488" max="11488" width="11" customWidth="1"/>
    <col min="11489" max="11495" width="9.140625" customWidth="1"/>
    <col min="11496" max="11497" width="10.7109375" customWidth="1"/>
    <col min="11498" max="11498" width="9.140625" customWidth="1"/>
    <col min="11499" max="11499" width="11.5703125" customWidth="1"/>
    <col min="11500" max="11500" width="13.7109375" customWidth="1"/>
    <col min="11505" max="11505" width="30.7109375" customWidth="1"/>
    <col min="11506" max="11506" width="35.140625" customWidth="1"/>
    <col min="11507" max="11741" width="9.140625" customWidth="1"/>
    <col min="11742" max="11742" width="34" customWidth="1"/>
    <col min="11743" max="11743" width="11.28515625" customWidth="1"/>
    <col min="11744" max="11744" width="11" customWidth="1"/>
    <col min="11745" max="11751" width="9.140625" customWidth="1"/>
    <col min="11752" max="11753" width="10.7109375" customWidth="1"/>
    <col min="11754" max="11754" width="9.140625" customWidth="1"/>
    <col min="11755" max="11755" width="11.5703125" customWidth="1"/>
    <col min="11756" max="11756" width="13.7109375" customWidth="1"/>
    <col min="11761" max="11761" width="30.7109375" customWidth="1"/>
    <col min="11762" max="11762" width="35.140625" customWidth="1"/>
    <col min="11763" max="11997" width="9.140625" customWidth="1"/>
    <col min="11998" max="11998" width="34" customWidth="1"/>
    <col min="11999" max="11999" width="11.28515625" customWidth="1"/>
    <col min="12000" max="12000" width="11" customWidth="1"/>
    <col min="12001" max="12007" width="9.140625" customWidth="1"/>
    <col min="12008" max="12009" width="10.7109375" customWidth="1"/>
    <col min="12010" max="12010" width="9.140625" customWidth="1"/>
    <col min="12011" max="12011" width="11.5703125" customWidth="1"/>
    <col min="12012" max="12012" width="13.7109375" customWidth="1"/>
    <col min="12017" max="12017" width="30.7109375" customWidth="1"/>
    <col min="12018" max="12018" width="35.140625" customWidth="1"/>
    <col min="12019" max="12253" width="9.140625" customWidth="1"/>
    <col min="12254" max="12254" width="34" customWidth="1"/>
    <col min="12255" max="12255" width="11.28515625" customWidth="1"/>
    <col min="12256" max="12256" width="11" customWidth="1"/>
    <col min="12257" max="12263" width="9.140625" customWidth="1"/>
    <col min="12264" max="12265" width="10.7109375" customWidth="1"/>
    <col min="12266" max="12266" width="9.140625" customWidth="1"/>
    <col min="12267" max="12267" width="11.5703125" customWidth="1"/>
    <col min="12268" max="12268" width="13.7109375" customWidth="1"/>
    <col min="12273" max="12273" width="30.7109375" customWidth="1"/>
    <col min="12274" max="12274" width="35.140625" customWidth="1"/>
    <col min="12275" max="12509" width="9.140625" customWidth="1"/>
    <col min="12510" max="12510" width="34" customWidth="1"/>
    <col min="12511" max="12511" width="11.28515625" customWidth="1"/>
    <col min="12512" max="12512" width="11" customWidth="1"/>
    <col min="12513" max="12519" width="9.140625" customWidth="1"/>
    <col min="12520" max="12521" width="10.7109375" customWidth="1"/>
    <col min="12522" max="12522" width="9.140625" customWidth="1"/>
    <col min="12523" max="12523" width="11.5703125" customWidth="1"/>
    <col min="12524" max="12524" width="13.7109375" customWidth="1"/>
    <col min="12529" max="12529" width="30.7109375" customWidth="1"/>
    <col min="12530" max="12530" width="35.140625" customWidth="1"/>
    <col min="12531" max="12765" width="9.140625" customWidth="1"/>
    <col min="12766" max="12766" width="34" customWidth="1"/>
    <col min="12767" max="12767" width="11.28515625" customWidth="1"/>
    <col min="12768" max="12768" width="11" customWidth="1"/>
    <col min="12769" max="12775" width="9.140625" customWidth="1"/>
    <col min="12776" max="12777" width="10.7109375" customWidth="1"/>
    <col min="12778" max="12778" width="9.140625" customWidth="1"/>
    <col min="12779" max="12779" width="11.5703125" customWidth="1"/>
    <col min="12780" max="12780" width="13.7109375" customWidth="1"/>
    <col min="12785" max="12785" width="30.7109375" customWidth="1"/>
    <col min="12786" max="12786" width="35.140625" customWidth="1"/>
    <col min="12787" max="13021" width="9.140625" customWidth="1"/>
    <col min="13022" max="13022" width="34" customWidth="1"/>
    <col min="13023" max="13023" width="11.28515625" customWidth="1"/>
    <col min="13024" max="13024" width="11" customWidth="1"/>
    <col min="13025" max="13031" width="9.140625" customWidth="1"/>
    <col min="13032" max="13033" width="10.7109375" customWidth="1"/>
    <col min="13034" max="13034" width="9.140625" customWidth="1"/>
    <col min="13035" max="13035" width="11.5703125" customWidth="1"/>
    <col min="13036" max="13036" width="13.7109375" customWidth="1"/>
    <col min="13041" max="13041" width="30.7109375" customWidth="1"/>
    <col min="13042" max="13042" width="35.140625" customWidth="1"/>
    <col min="13043" max="13277" width="9.140625" customWidth="1"/>
    <col min="13278" max="13278" width="34" customWidth="1"/>
    <col min="13279" max="13279" width="11.28515625" customWidth="1"/>
    <col min="13280" max="13280" width="11" customWidth="1"/>
    <col min="13281" max="13287" width="9.140625" customWidth="1"/>
    <col min="13288" max="13289" width="10.7109375" customWidth="1"/>
    <col min="13290" max="13290" width="9.140625" customWidth="1"/>
    <col min="13291" max="13291" width="11.5703125" customWidth="1"/>
    <col min="13292" max="13292" width="13.7109375" customWidth="1"/>
    <col min="13297" max="13297" width="30.7109375" customWidth="1"/>
    <col min="13298" max="13298" width="35.140625" customWidth="1"/>
    <col min="13299" max="13533" width="9.140625" customWidth="1"/>
    <col min="13534" max="13534" width="34" customWidth="1"/>
    <col min="13535" max="13535" width="11.28515625" customWidth="1"/>
    <col min="13536" max="13536" width="11" customWidth="1"/>
    <col min="13537" max="13543" width="9.140625" customWidth="1"/>
    <col min="13544" max="13545" width="10.7109375" customWidth="1"/>
    <col min="13546" max="13546" width="9.140625" customWidth="1"/>
    <col min="13547" max="13547" width="11.5703125" customWidth="1"/>
    <col min="13548" max="13548" width="13.7109375" customWidth="1"/>
    <col min="13553" max="13553" width="30.7109375" customWidth="1"/>
    <col min="13554" max="13554" width="35.140625" customWidth="1"/>
    <col min="13555" max="13789" width="9.140625" customWidth="1"/>
    <col min="13790" max="13790" width="34" customWidth="1"/>
    <col min="13791" max="13791" width="11.28515625" customWidth="1"/>
    <col min="13792" max="13792" width="11" customWidth="1"/>
    <col min="13793" max="13799" width="9.140625" customWidth="1"/>
    <col min="13800" max="13801" width="10.7109375" customWidth="1"/>
    <col min="13802" max="13802" width="9.140625" customWidth="1"/>
    <col min="13803" max="13803" width="11.5703125" customWidth="1"/>
    <col min="13804" max="13804" width="13.7109375" customWidth="1"/>
    <col min="13809" max="13809" width="30.7109375" customWidth="1"/>
    <col min="13810" max="13810" width="35.140625" customWidth="1"/>
    <col min="13811" max="14045" width="9.140625" customWidth="1"/>
    <col min="14046" max="14046" width="34" customWidth="1"/>
    <col min="14047" max="14047" width="11.28515625" customWidth="1"/>
    <col min="14048" max="14048" width="11" customWidth="1"/>
    <col min="14049" max="14055" width="9.140625" customWidth="1"/>
    <col min="14056" max="14057" width="10.7109375" customWidth="1"/>
    <col min="14058" max="14058" width="9.140625" customWidth="1"/>
    <col min="14059" max="14059" width="11.5703125" customWidth="1"/>
    <col min="14060" max="14060" width="13.7109375" customWidth="1"/>
    <col min="14065" max="14065" width="30.7109375" customWidth="1"/>
    <col min="14066" max="14066" width="35.140625" customWidth="1"/>
    <col min="14067" max="14301" width="9.140625" customWidth="1"/>
    <col min="14302" max="14302" width="34" customWidth="1"/>
    <col min="14303" max="14303" width="11.28515625" customWidth="1"/>
    <col min="14304" max="14304" width="11" customWidth="1"/>
    <col min="14305" max="14311" width="9.140625" customWidth="1"/>
    <col min="14312" max="14313" width="10.7109375" customWidth="1"/>
    <col min="14314" max="14314" width="9.140625" customWidth="1"/>
    <col min="14315" max="14315" width="11.5703125" customWidth="1"/>
    <col min="14316" max="14316" width="13.7109375" customWidth="1"/>
    <col min="14321" max="14321" width="30.7109375" customWidth="1"/>
    <col min="14322" max="14322" width="35.140625" customWidth="1"/>
    <col min="14323" max="14557" width="9.140625" customWidth="1"/>
    <col min="14558" max="14558" width="34" customWidth="1"/>
    <col min="14559" max="14559" width="11.28515625" customWidth="1"/>
    <col min="14560" max="14560" width="11" customWidth="1"/>
    <col min="14561" max="14567" width="9.140625" customWidth="1"/>
    <col min="14568" max="14569" width="10.7109375" customWidth="1"/>
    <col min="14570" max="14570" width="9.140625" customWidth="1"/>
    <col min="14571" max="14571" width="11.5703125" customWidth="1"/>
    <col min="14572" max="14572" width="13.7109375" customWidth="1"/>
    <col min="14577" max="14577" width="30.7109375" customWidth="1"/>
    <col min="14578" max="14578" width="35.140625" customWidth="1"/>
    <col min="14579" max="14813" width="9.140625" customWidth="1"/>
    <col min="14814" max="14814" width="34" customWidth="1"/>
    <col min="14815" max="14815" width="11.28515625" customWidth="1"/>
    <col min="14816" max="14816" width="11" customWidth="1"/>
    <col min="14817" max="14823" width="9.140625" customWidth="1"/>
    <col min="14824" max="14825" width="10.7109375" customWidth="1"/>
    <col min="14826" max="14826" width="9.140625" customWidth="1"/>
    <col min="14827" max="14827" width="11.5703125" customWidth="1"/>
    <col min="14828" max="14828" width="13.7109375" customWidth="1"/>
    <col min="14833" max="14833" width="30.7109375" customWidth="1"/>
    <col min="14834" max="14834" width="35.140625" customWidth="1"/>
    <col min="14835" max="15069" width="9.140625" customWidth="1"/>
    <col min="15070" max="15070" width="34" customWidth="1"/>
    <col min="15071" max="15071" width="11.28515625" customWidth="1"/>
    <col min="15072" max="15072" width="11" customWidth="1"/>
    <col min="15073" max="15079" width="9.140625" customWidth="1"/>
    <col min="15080" max="15081" width="10.7109375" customWidth="1"/>
    <col min="15082" max="15082" width="9.140625" customWidth="1"/>
    <col min="15083" max="15083" width="11.5703125" customWidth="1"/>
    <col min="15084" max="15084" width="13.7109375" customWidth="1"/>
    <col min="15089" max="15089" width="30.7109375" customWidth="1"/>
    <col min="15090" max="15090" width="35.140625" customWidth="1"/>
    <col min="15091" max="15325" width="9.140625" customWidth="1"/>
    <col min="15326" max="15326" width="34" customWidth="1"/>
    <col min="15327" max="15327" width="11.28515625" customWidth="1"/>
    <col min="15328" max="15328" width="11" customWidth="1"/>
    <col min="15329" max="15335" width="9.140625" customWidth="1"/>
    <col min="15336" max="15337" width="10.7109375" customWidth="1"/>
    <col min="15338" max="15338" width="9.140625" customWidth="1"/>
    <col min="15339" max="15339" width="11.5703125" customWidth="1"/>
    <col min="15340" max="15340" width="13.7109375" customWidth="1"/>
    <col min="15345" max="15345" width="30.7109375" customWidth="1"/>
    <col min="15346" max="15346" width="35.140625" customWidth="1"/>
    <col min="15347" max="15581" width="9.140625" customWidth="1"/>
    <col min="15582" max="15582" width="34" customWidth="1"/>
    <col min="15583" max="15583" width="11.28515625" customWidth="1"/>
    <col min="15584" max="15584" width="11" customWidth="1"/>
    <col min="15585" max="15591" width="9.140625" customWidth="1"/>
    <col min="15592" max="15593" width="10.7109375" customWidth="1"/>
    <col min="15594" max="15594" width="9.140625" customWidth="1"/>
    <col min="15595" max="15595" width="11.5703125" customWidth="1"/>
    <col min="15596" max="15596" width="13.7109375" customWidth="1"/>
    <col min="15601" max="15601" width="30.7109375" customWidth="1"/>
    <col min="15602" max="15602" width="35.140625" customWidth="1"/>
    <col min="15603" max="15837" width="9.140625" customWidth="1"/>
    <col min="15838" max="15838" width="34" customWidth="1"/>
    <col min="15839" max="15839" width="11.28515625" customWidth="1"/>
    <col min="15840" max="15840" width="11" customWidth="1"/>
    <col min="15841" max="15847" width="9.140625" customWidth="1"/>
    <col min="15848" max="15849" width="10.7109375" customWidth="1"/>
    <col min="15850" max="15850" width="9.140625" customWidth="1"/>
    <col min="15851" max="15851" width="11.5703125" customWidth="1"/>
    <col min="15852" max="15852" width="13.7109375" customWidth="1"/>
    <col min="15857" max="15857" width="30.7109375" customWidth="1"/>
    <col min="15858" max="15858" width="35.140625" customWidth="1"/>
    <col min="15859" max="16093" width="9.140625" customWidth="1"/>
    <col min="16094" max="16094" width="34" customWidth="1"/>
    <col min="16095" max="16095" width="11.28515625" customWidth="1"/>
    <col min="16096" max="16096" width="11" customWidth="1"/>
    <col min="16097" max="16103" width="9.140625" customWidth="1"/>
    <col min="16104" max="16105" width="10.7109375" customWidth="1"/>
    <col min="16106" max="16106" width="9.140625" customWidth="1"/>
    <col min="16107" max="16107" width="11.5703125" customWidth="1"/>
    <col min="16108" max="16108" width="13.7109375" customWidth="1"/>
    <col min="16113" max="16113" width="30.7109375" customWidth="1"/>
    <col min="16114" max="16114" width="35.140625" customWidth="1"/>
    <col min="16115" max="16349" width="9.140625" customWidth="1"/>
    <col min="16350" max="16350" width="34" customWidth="1"/>
    <col min="16351" max="16351" width="11.28515625" customWidth="1"/>
    <col min="16352" max="16352" width="11" customWidth="1"/>
    <col min="16353" max="16359" width="9.140625" customWidth="1"/>
    <col min="16360" max="16361" width="10.7109375" customWidth="1"/>
    <col min="16362" max="16362" width="9.140625" customWidth="1"/>
    <col min="16363" max="16363" width="11.5703125" customWidth="1"/>
    <col min="16364" max="16364" width="13.7109375" customWidth="1"/>
  </cols>
  <sheetData>
    <row r="1" spans="1:8" ht="44.45" customHeight="1" x14ac:dyDescent="0.3">
      <c r="B1" s="530" t="s">
        <v>119</v>
      </c>
      <c r="C1" s="530"/>
      <c r="D1" s="530"/>
      <c r="E1" s="530"/>
      <c r="F1" s="530"/>
      <c r="G1" s="530"/>
      <c r="H1" s="530"/>
    </row>
    <row r="2" spans="1:8" ht="32.25" customHeight="1" thickBot="1" x14ac:dyDescent="0.3">
      <c r="A2" s="3" t="s">
        <v>83</v>
      </c>
      <c r="B2" s="553" t="s">
        <v>101</v>
      </c>
      <c r="C2" s="553"/>
      <c r="D2" s="553"/>
      <c r="E2" s="553"/>
      <c r="F2" s="553"/>
      <c r="G2" s="553"/>
      <c r="H2" s="553"/>
    </row>
    <row r="3" spans="1:8" ht="17.25" customHeight="1" x14ac:dyDescent="0.25">
      <c r="A3" s="534" t="s">
        <v>1</v>
      </c>
      <c r="B3" s="531" t="s">
        <v>2</v>
      </c>
      <c r="C3" s="436" t="s">
        <v>120</v>
      </c>
      <c r="D3" s="562" t="s">
        <v>91</v>
      </c>
      <c r="E3" s="562"/>
      <c r="F3" s="562"/>
      <c r="G3" s="562"/>
      <c r="H3" s="563"/>
    </row>
    <row r="4" spans="1:8" ht="52.9" customHeight="1" x14ac:dyDescent="0.25">
      <c r="A4" s="535"/>
      <c r="B4" s="532"/>
      <c r="C4" s="427"/>
      <c r="D4" s="427" t="s">
        <v>92</v>
      </c>
      <c r="E4" s="427" t="s">
        <v>115</v>
      </c>
      <c r="F4" s="427"/>
      <c r="G4" s="427"/>
      <c r="H4" s="431" t="s">
        <v>93</v>
      </c>
    </row>
    <row r="5" spans="1:8" ht="55.9" customHeight="1" thickBot="1" x14ac:dyDescent="0.3">
      <c r="A5" s="536"/>
      <c r="B5" s="533"/>
      <c r="C5" s="428"/>
      <c r="D5" s="428"/>
      <c r="E5" s="102" t="s">
        <v>109</v>
      </c>
      <c r="F5" s="102" t="s">
        <v>110</v>
      </c>
      <c r="G5" s="102" t="s">
        <v>111</v>
      </c>
      <c r="H5" s="432"/>
    </row>
    <row r="6" spans="1:8" ht="31.15" customHeight="1" x14ac:dyDescent="0.25">
      <c r="A6" s="558" t="s">
        <v>3</v>
      </c>
      <c r="B6" s="59" t="s">
        <v>4</v>
      </c>
      <c r="C6" s="107"/>
      <c r="D6" s="107"/>
      <c r="E6" s="107">
        <f>F6+G6</f>
        <v>0</v>
      </c>
      <c r="F6" s="107"/>
      <c r="G6" s="107"/>
      <c r="H6" s="107"/>
    </row>
    <row r="7" spans="1:8" ht="34.15" customHeight="1" x14ac:dyDescent="0.25">
      <c r="A7" s="558"/>
      <c r="B7" s="95" t="s">
        <v>5</v>
      </c>
      <c r="C7" s="14"/>
      <c r="D7" s="14"/>
      <c r="E7" s="14">
        <f t="shared" ref="E7:E51" si="0">F7+G7</f>
        <v>0</v>
      </c>
      <c r="F7" s="14"/>
      <c r="G7" s="14"/>
      <c r="H7" s="14"/>
    </row>
    <row r="8" spans="1:8" ht="34.15" customHeight="1" x14ac:dyDescent="0.25">
      <c r="A8" s="558"/>
      <c r="B8" s="41" t="s">
        <v>121</v>
      </c>
      <c r="C8" s="14"/>
      <c r="D8" s="14"/>
      <c r="E8" s="14">
        <f t="shared" si="0"/>
        <v>0</v>
      </c>
      <c r="F8" s="14"/>
      <c r="G8" s="14"/>
      <c r="H8" s="14"/>
    </row>
    <row r="9" spans="1:8" ht="26.45" customHeight="1" x14ac:dyDescent="0.25">
      <c r="A9" s="559"/>
      <c r="B9" s="95" t="s">
        <v>6</v>
      </c>
      <c r="C9" s="14"/>
      <c r="D9" s="14"/>
      <c r="E9" s="14">
        <f t="shared" si="0"/>
        <v>0</v>
      </c>
      <c r="F9" s="14"/>
      <c r="G9" s="14"/>
      <c r="H9" s="14"/>
    </row>
    <row r="10" spans="1:8" ht="32.450000000000003" customHeight="1" x14ac:dyDescent="0.25">
      <c r="A10" s="95" t="s">
        <v>7</v>
      </c>
      <c r="B10" s="95" t="s">
        <v>8</v>
      </c>
      <c r="C10" s="14"/>
      <c r="D10" s="14"/>
      <c r="E10" s="14">
        <f t="shared" si="0"/>
        <v>0</v>
      </c>
      <c r="F10" s="14"/>
      <c r="G10" s="14"/>
      <c r="H10" s="14"/>
    </row>
    <row r="11" spans="1:8" x14ac:dyDescent="0.25">
      <c r="A11" s="95" t="s">
        <v>9</v>
      </c>
      <c r="B11" s="95" t="s">
        <v>10</v>
      </c>
      <c r="C11" s="14"/>
      <c r="D11" s="14"/>
      <c r="E11" s="14">
        <f t="shared" si="0"/>
        <v>0</v>
      </c>
      <c r="F11" s="14"/>
      <c r="G11" s="14"/>
      <c r="H11" s="14"/>
    </row>
    <row r="12" spans="1:8" x14ac:dyDescent="0.25">
      <c r="A12" s="95" t="s">
        <v>11</v>
      </c>
      <c r="B12" s="95" t="s">
        <v>12</v>
      </c>
      <c r="C12" s="14"/>
      <c r="D12" s="14"/>
      <c r="E12" s="14">
        <f t="shared" si="0"/>
        <v>0</v>
      </c>
      <c r="F12" s="14"/>
      <c r="G12" s="14"/>
      <c r="H12" s="14"/>
    </row>
    <row r="13" spans="1:8" x14ac:dyDescent="0.25">
      <c r="A13" s="95" t="s">
        <v>13</v>
      </c>
      <c r="B13" s="95" t="s">
        <v>14</v>
      </c>
      <c r="C13" s="14"/>
      <c r="D13" s="14"/>
      <c r="E13" s="14">
        <f t="shared" si="0"/>
        <v>0</v>
      </c>
      <c r="F13" s="14"/>
      <c r="G13" s="14"/>
      <c r="H13" s="14"/>
    </row>
    <row r="14" spans="1:8" x14ac:dyDescent="0.25">
      <c r="A14" s="13" t="s">
        <v>15</v>
      </c>
      <c r="B14" s="13" t="s">
        <v>16</v>
      </c>
      <c r="C14" s="14"/>
      <c r="D14" s="14"/>
      <c r="E14" s="14">
        <f t="shared" si="0"/>
        <v>0</v>
      </c>
      <c r="F14" s="14"/>
      <c r="G14" s="14"/>
      <c r="H14" s="14"/>
    </row>
    <row r="15" spans="1:8" x14ac:dyDescent="0.25">
      <c r="A15" s="95" t="s">
        <v>17</v>
      </c>
      <c r="B15" s="95" t="s">
        <v>18</v>
      </c>
      <c r="C15" s="14"/>
      <c r="D15" s="14"/>
      <c r="E15" s="14">
        <f t="shared" si="0"/>
        <v>0</v>
      </c>
      <c r="F15" s="14"/>
      <c r="G15" s="14"/>
      <c r="H15" s="14"/>
    </row>
    <row r="16" spans="1:8" x14ac:dyDescent="0.25">
      <c r="A16" s="95" t="s">
        <v>19</v>
      </c>
      <c r="B16" s="95" t="s">
        <v>20</v>
      </c>
      <c r="C16" s="14"/>
      <c r="D16" s="14"/>
      <c r="E16" s="14">
        <f t="shared" si="0"/>
        <v>0</v>
      </c>
      <c r="F16" s="14"/>
      <c r="G16" s="14"/>
      <c r="H16" s="14"/>
    </row>
    <row r="17" spans="1:8" ht="24.6" customHeight="1" x14ac:dyDescent="0.25">
      <c r="A17" s="95" t="s">
        <v>21</v>
      </c>
      <c r="B17" s="95" t="s">
        <v>22</v>
      </c>
      <c r="C17" s="14"/>
      <c r="D17" s="14"/>
      <c r="E17" s="14">
        <f t="shared" si="0"/>
        <v>0</v>
      </c>
      <c r="F17" s="14"/>
      <c r="G17" s="14"/>
      <c r="H17" s="14"/>
    </row>
    <row r="18" spans="1:8" x14ac:dyDescent="0.25">
      <c r="A18" s="95" t="s">
        <v>23</v>
      </c>
      <c r="B18" s="95" t="s">
        <v>24</v>
      </c>
      <c r="C18" s="14"/>
      <c r="D18" s="14"/>
      <c r="E18" s="14">
        <f t="shared" si="0"/>
        <v>0</v>
      </c>
      <c r="F18" s="14"/>
      <c r="G18" s="14"/>
      <c r="H18" s="14"/>
    </row>
    <row r="19" spans="1:8" x14ac:dyDescent="0.25">
      <c r="A19" s="95" t="s">
        <v>25</v>
      </c>
      <c r="B19" s="95" t="s">
        <v>26</v>
      </c>
      <c r="C19" s="14"/>
      <c r="D19" s="14"/>
      <c r="E19" s="14">
        <f t="shared" si="0"/>
        <v>0</v>
      </c>
      <c r="F19" s="14"/>
      <c r="G19" s="14"/>
      <c r="H19" s="14"/>
    </row>
    <row r="20" spans="1:8" ht="16.149999999999999" customHeight="1" x14ac:dyDescent="0.25">
      <c r="A20" s="13" t="s">
        <v>27</v>
      </c>
      <c r="B20" s="13" t="s">
        <v>28</v>
      </c>
      <c r="C20" s="14"/>
      <c r="D20" s="14"/>
      <c r="E20" s="14">
        <f t="shared" si="0"/>
        <v>0</v>
      </c>
      <c r="F20" s="14"/>
      <c r="G20" s="14"/>
      <c r="H20" s="14"/>
    </row>
    <row r="21" spans="1:8" ht="16.149999999999999" customHeight="1" x14ac:dyDescent="0.25">
      <c r="A21" s="560" t="s">
        <v>29</v>
      </c>
      <c r="B21" s="95" t="s">
        <v>30</v>
      </c>
      <c r="C21" s="14"/>
      <c r="D21" s="14"/>
      <c r="E21" s="14">
        <f t="shared" si="0"/>
        <v>0</v>
      </c>
      <c r="F21" s="14"/>
      <c r="G21" s="14"/>
      <c r="H21" s="14"/>
    </row>
    <row r="22" spans="1:8" ht="43.9" customHeight="1" x14ac:dyDescent="0.25">
      <c r="A22" s="561"/>
      <c r="B22" s="40" t="s">
        <v>31</v>
      </c>
      <c r="C22" s="14"/>
      <c r="D22" s="14"/>
      <c r="E22" s="14">
        <f t="shared" si="0"/>
        <v>0</v>
      </c>
      <c r="F22" s="14"/>
      <c r="G22" s="14"/>
      <c r="H22" s="14"/>
    </row>
    <row r="23" spans="1:8" x14ac:dyDescent="0.25">
      <c r="A23" s="95" t="s">
        <v>32</v>
      </c>
      <c r="B23" s="95" t="s">
        <v>33</v>
      </c>
      <c r="C23" s="14"/>
      <c r="D23" s="14"/>
      <c r="E23" s="14">
        <f t="shared" si="0"/>
        <v>0</v>
      </c>
      <c r="F23" s="14"/>
      <c r="G23" s="14"/>
      <c r="H23" s="14"/>
    </row>
    <row r="24" spans="1:8" x14ac:dyDescent="0.25">
      <c r="A24" s="560" t="s">
        <v>34</v>
      </c>
      <c r="B24" s="95" t="s">
        <v>35</v>
      </c>
      <c r="C24" s="127">
        <f t="shared" ref="C24:D24" si="1">C25+C26+C27</f>
        <v>800</v>
      </c>
      <c r="D24" s="127">
        <f t="shared" si="1"/>
        <v>0</v>
      </c>
      <c r="E24" s="127">
        <f t="shared" si="0"/>
        <v>800</v>
      </c>
      <c r="F24" s="127">
        <f t="shared" ref="F24:H24" si="2">F25+F26+F27</f>
        <v>0</v>
      </c>
      <c r="G24" s="127">
        <f t="shared" si="2"/>
        <v>800</v>
      </c>
      <c r="H24" s="127">
        <f t="shared" si="2"/>
        <v>0</v>
      </c>
    </row>
    <row r="25" spans="1:8" ht="31.5" x14ac:dyDescent="0.25">
      <c r="A25" s="460"/>
      <c r="B25" s="41" t="s">
        <v>36</v>
      </c>
      <c r="C25" s="14"/>
      <c r="D25" s="14"/>
      <c r="E25" s="14">
        <f t="shared" si="0"/>
        <v>0</v>
      </c>
      <c r="F25" s="14"/>
      <c r="G25" s="14"/>
      <c r="H25" s="14"/>
    </row>
    <row r="26" spans="1:8" ht="83.45" customHeight="1" x14ac:dyDescent="0.25">
      <c r="A26" s="460"/>
      <c r="B26" s="41" t="s">
        <v>37</v>
      </c>
      <c r="C26" s="14">
        <v>800</v>
      </c>
      <c r="D26" s="14"/>
      <c r="E26" s="14">
        <f t="shared" si="0"/>
        <v>800</v>
      </c>
      <c r="F26" s="14"/>
      <c r="G26" s="14">
        <v>800</v>
      </c>
      <c r="H26" s="14"/>
    </row>
    <row r="27" spans="1:8" ht="78.75" x14ac:dyDescent="0.25">
      <c r="A27" s="561"/>
      <c r="B27" s="41" t="s">
        <v>38</v>
      </c>
      <c r="C27" s="14"/>
      <c r="D27" s="14"/>
      <c r="E27" s="14">
        <f t="shared" si="0"/>
        <v>0</v>
      </c>
      <c r="F27" s="14"/>
      <c r="G27" s="14"/>
      <c r="H27" s="14"/>
    </row>
    <row r="28" spans="1:8" ht="25.5" customHeight="1" x14ac:dyDescent="0.25">
      <c r="A28" s="532" t="s">
        <v>39</v>
      </c>
      <c r="B28" s="95" t="s">
        <v>40</v>
      </c>
      <c r="C28" s="14">
        <v>570</v>
      </c>
      <c r="D28" s="14"/>
      <c r="E28" s="14">
        <f t="shared" si="0"/>
        <v>0</v>
      </c>
      <c r="F28" s="14"/>
      <c r="G28" s="14"/>
      <c r="H28" s="14"/>
    </row>
    <row r="29" spans="1:8" ht="51" customHeight="1" x14ac:dyDescent="0.25">
      <c r="A29" s="532"/>
      <c r="B29" s="95" t="s">
        <v>41</v>
      </c>
      <c r="C29" s="14"/>
      <c r="D29" s="14"/>
      <c r="E29" s="14">
        <f t="shared" si="0"/>
        <v>0</v>
      </c>
      <c r="F29" s="14"/>
      <c r="G29" s="14"/>
      <c r="H29" s="14"/>
    </row>
    <row r="30" spans="1:8" ht="31.5" x14ac:dyDescent="0.25">
      <c r="A30" s="532"/>
      <c r="B30" s="42" t="s">
        <v>42</v>
      </c>
      <c r="C30" s="14"/>
      <c r="D30" s="14"/>
      <c r="E30" s="14">
        <f t="shared" si="0"/>
        <v>0</v>
      </c>
      <c r="F30" s="14"/>
      <c r="G30" s="14"/>
      <c r="H30" s="14"/>
    </row>
    <row r="31" spans="1:8" x14ac:dyDescent="0.25">
      <c r="A31" s="95" t="s">
        <v>43</v>
      </c>
      <c r="B31" s="95" t="s">
        <v>44</v>
      </c>
      <c r="C31" s="14"/>
      <c r="D31" s="14"/>
      <c r="E31" s="14">
        <f t="shared" si="0"/>
        <v>0</v>
      </c>
      <c r="F31" s="14"/>
      <c r="G31" s="14"/>
      <c r="H31" s="14"/>
    </row>
    <row r="32" spans="1:8" ht="31.5" x14ac:dyDescent="0.25">
      <c r="A32" s="43" t="s">
        <v>45</v>
      </c>
      <c r="B32" s="25" t="s">
        <v>46</v>
      </c>
      <c r="C32" s="14">
        <v>380</v>
      </c>
      <c r="D32" s="14"/>
      <c r="E32" s="14">
        <f t="shared" si="0"/>
        <v>0</v>
      </c>
      <c r="F32" s="14"/>
      <c r="G32" s="14"/>
      <c r="H32" s="14"/>
    </row>
    <row r="33" spans="1:8" ht="16.149999999999999" customHeight="1" x14ac:dyDescent="0.25">
      <c r="A33" s="95" t="s">
        <v>47</v>
      </c>
      <c r="B33" s="95" t="s">
        <v>48</v>
      </c>
      <c r="C33" s="14"/>
      <c r="D33" s="14"/>
      <c r="E33" s="14">
        <f t="shared" si="0"/>
        <v>0</v>
      </c>
      <c r="F33" s="14"/>
      <c r="G33" s="14"/>
      <c r="H33" s="14"/>
    </row>
    <row r="34" spans="1:8" x14ac:dyDescent="0.25">
      <c r="A34" s="13" t="s">
        <v>49</v>
      </c>
      <c r="B34" s="13" t="s">
        <v>50</v>
      </c>
      <c r="C34" s="14"/>
      <c r="D34" s="14"/>
      <c r="E34" s="14">
        <f t="shared" si="0"/>
        <v>0</v>
      </c>
      <c r="F34" s="14"/>
      <c r="G34" s="14"/>
      <c r="H34" s="14"/>
    </row>
    <row r="35" spans="1:8" x14ac:dyDescent="0.25">
      <c r="A35" s="13" t="s">
        <v>51</v>
      </c>
      <c r="B35" s="13" t="s">
        <v>52</v>
      </c>
      <c r="C35" s="14"/>
      <c r="D35" s="14"/>
      <c r="E35" s="14">
        <f t="shared" si="0"/>
        <v>0</v>
      </c>
      <c r="F35" s="14"/>
      <c r="G35" s="14"/>
      <c r="H35" s="14"/>
    </row>
    <row r="36" spans="1:8" x14ac:dyDescent="0.25">
      <c r="A36" s="95" t="s">
        <v>53</v>
      </c>
      <c r="B36" s="95" t="s">
        <v>54</v>
      </c>
      <c r="C36" s="14"/>
      <c r="D36" s="14"/>
      <c r="E36" s="14">
        <f t="shared" si="0"/>
        <v>0</v>
      </c>
      <c r="F36" s="14"/>
      <c r="G36" s="14"/>
      <c r="H36" s="14"/>
    </row>
    <row r="37" spans="1:8" ht="25.5" customHeight="1" x14ac:dyDescent="0.25">
      <c r="A37" s="95" t="s">
        <v>55</v>
      </c>
      <c r="B37" s="95" t="s">
        <v>56</v>
      </c>
      <c r="C37" s="14">
        <v>2680</v>
      </c>
      <c r="D37" s="14"/>
      <c r="E37" s="14">
        <f t="shared" si="0"/>
        <v>0</v>
      </c>
      <c r="F37" s="14"/>
      <c r="G37" s="14"/>
      <c r="H37" s="14"/>
    </row>
    <row r="38" spans="1:8" x14ac:dyDescent="0.25">
      <c r="A38" s="95" t="s">
        <v>57</v>
      </c>
      <c r="B38" s="95" t="s">
        <v>58</v>
      </c>
      <c r="C38" s="14"/>
      <c r="D38" s="14"/>
      <c r="E38" s="14">
        <f t="shared" si="0"/>
        <v>0</v>
      </c>
      <c r="F38" s="14"/>
      <c r="G38" s="14"/>
      <c r="H38" s="14"/>
    </row>
    <row r="39" spans="1:8" x14ac:dyDescent="0.25">
      <c r="A39" s="95" t="s">
        <v>59</v>
      </c>
      <c r="B39" s="95" t="s">
        <v>60</v>
      </c>
      <c r="C39" s="14"/>
      <c r="D39" s="14"/>
      <c r="E39" s="14">
        <f t="shared" si="0"/>
        <v>0</v>
      </c>
      <c r="F39" s="14"/>
      <c r="G39" s="14"/>
      <c r="H39" s="14"/>
    </row>
    <row r="40" spans="1:8" x14ac:dyDescent="0.25">
      <c r="A40" s="95" t="s">
        <v>61</v>
      </c>
      <c r="B40" s="95" t="s">
        <v>62</v>
      </c>
      <c r="C40" s="14"/>
      <c r="D40" s="14"/>
      <c r="E40" s="14">
        <f t="shared" si="0"/>
        <v>0</v>
      </c>
      <c r="F40" s="14"/>
      <c r="G40" s="14"/>
      <c r="H40" s="14"/>
    </row>
    <row r="41" spans="1:8" x14ac:dyDescent="0.25">
      <c r="A41" s="557" t="s">
        <v>63</v>
      </c>
      <c r="B41" s="95" t="s">
        <v>64</v>
      </c>
      <c r="C41" s="14"/>
      <c r="D41" s="14"/>
      <c r="E41" s="14">
        <f t="shared" si="0"/>
        <v>0</v>
      </c>
      <c r="F41" s="14"/>
      <c r="G41" s="14"/>
      <c r="H41" s="14"/>
    </row>
    <row r="42" spans="1:8" x14ac:dyDescent="0.25">
      <c r="A42" s="557"/>
      <c r="B42" s="95" t="s">
        <v>65</v>
      </c>
      <c r="C42" s="14"/>
      <c r="D42" s="14"/>
      <c r="E42" s="14">
        <f t="shared" si="0"/>
        <v>0</v>
      </c>
      <c r="F42" s="14"/>
      <c r="G42" s="14"/>
      <c r="H42" s="14"/>
    </row>
    <row r="43" spans="1:8" x14ac:dyDescent="0.25">
      <c r="A43" s="95" t="s">
        <v>66</v>
      </c>
      <c r="B43" s="95" t="s">
        <v>67</v>
      </c>
      <c r="C43" s="14"/>
      <c r="D43" s="14"/>
      <c r="E43" s="14">
        <f t="shared" si="0"/>
        <v>0</v>
      </c>
      <c r="F43" s="44"/>
      <c r="G43" s="14"/>
      <c r="H43" s="14"/>
    </row>
    <row r="44" spans="1:8" x14ac:dyDescent="0.25">
      <c r="A44" s="95" t="s">
        <v>68</v>
      </c>
      <c r="B44" s="95" t="s">
        <v>69</v>
      </c>
      <c r="C44" s="14"/>
      <c r="D44" s="14"/>
      <c r="E44" s="14">
        <f t="shared" si="0"/>
        <v>0</v>
      </c>
      <c r="F44" s="14"/>
      <c r="G44" s="14"/>
      <c r="H44" s="14"/>
    </row>
    <row r="45" spans="1:8" ht="15" customHeight="1" x14ac:dyDescent="0.25">
      <c r="A45" s="557" t="s">
        <v>70</v>
      </c>
      <c r="B45" s="95" t="s">
        <v>71</v>
      </c>
      <c r="C45" s="14"/>
      <c r="D45" s="14"/>
      <c r="E45" s="14">
        <f t="shared" si="0"/>
        <v>0</v>
      </c>
      <c r="F45" s="14"/>
      <c r="G45" s="14"/>
      <c r="H45" s="14"/>
    </row>
    <row r="46" spans="1:8" ht="18" customHeight="1" x14ac:dyDescent="0.25">
      <c r="A46" s="557"/>
      <c r="B46" s="95" t="s">
        <v>72</v>
      </c>
      <c r="C46" s="14"/>
      <c r="D46" s="14"/>
      <c r="E46" s="14">
        <f t="shared" si="0"/>
        <v>0</v>
      </c>
      <c r="F46" s="14"/>
      <c r="G46" s="14"/>
      <c r="H46" s="14"/>
    </row>
    <row r="47" spans="1:8" x14ac:dyDescent="0.25">
      <c r="A47" s="95" t="s">
        <v>73</v>
      </c>
      <c r="B47" s="95" t="s">
        <v>74</v>
      </c>
      <c r="C47" s="14"/>
      <c r="D47" s="14"/>
      <c r="E47" s="14">
        <f t="shared" si="0"/>
        <v>0</v>
      </c>
      <c r="F47" s="14"/>
      <c r="G47" s="14"/>
      <c r="H47" s="14"/>
    </row>
    <row r="48" spans="1:8" x14ac:dyDescent="0.25">
      <c r="A48" s="45" t="s">
        <v>75</v>
      </c>
      <c r="B48" s="13" t="s">
        <v>76</v>
      </c>
      <c r="C48" s="14"/>
      <c r="D48" s="14"/>
      <c r="E48" s="14">
        <f t="shared" si="0"/>
        <v>0</v>
      </c>
      <c r="F48" s="14"/>
      <c r="G48" s="14"/>
      <c r="H48" s="14"/>
    </row>
    <row r="49" spans="1:8" ht="30.75" customHeight="1" x14ac:dyDescent="0.25">
      <c r="A49" s="95" t="s">
        <v>77</v>
      </c>
      <c r="B49" s="95" t="s">
        <v>78</v>
      </c>
      <c r="C49" s="14"/>
      <c r="D49" s="14"/>
      <c r="E49" s="14">
        <f t="shared" si="0"/>
        <v>0</v>
      </c>
      <c r="F49" s="14"/>
      <c r="G49" s="14"/>
      <c r="H49" s="14"/>
    </row>
    <row r="50" spans="1:8" ht="33" customHeight="1" x14ac:dyDescent="0.25">
      <c r="A50" s="95" t="s">
        <v>79</v>
      </c>
      <c r="B50" s="95" t="s">
        <v>80</v>
      </c>
      <c r="C50" s="14"/>
      <c r="D50" s="14"/>
      <c r="E50" s="14">
        <f t="shared" si="0"/>
        <v>0</v>
      </c>
      <c r="F50" s="14"/>
      <c r="G50" s="14"/>
      <c r="H50" s="14"/>
    </row>
    <row r="51" spans="1:8" x14ac:dyDescent="0.25">
      <c r="A51" s="95" t="s">
        <v>81</v>
      </c>
      <c r="B51" s="95" t="s">
        <v>82</v>
      </c>
      <c r="C51" s="14"/>
      <c r="D51" s="14"/>
      <c r="E51" s="14">
        <f t="shared" si="0"/>
        <v>0</v>
      </c>
      <c r="F51" s="14"/>
      <c r="G51" s="14"/>
      <c r="H51" s="14"/>
    </row>
    <row r="52" spans="1:8" ht="31.5" x14ac:dyDescent="0.25">
      <c r="A52" s="92" t="s">
        <v>0</v>
      </c>
      <c r="B52" s="13"/>
      <c r="C52" s="15">
        <f>C6+C7+SUM(C9:C24)+SUM(C28:C51)</f>
        <v>4430</v>
      </c>
      <c r="D52" s="15">
        <f>SUM(D6:D24)+SUM(D28:D51)</f>
        <v>0</v>
      </c>
      <c r="E52" s="14">
        <f t="shared" ref="E52" si="3">F52+G52</f>
        <v>800</v>
      </c>
      <c r="F52" s="15">
        <f>SUM(F6:F24)+SUM(F28:F51)</f>
        <v>0</v>
      </c>
      <c r="G52" s="15">
        <f>SUM(G6:G24)+SUM(G28:G51)</f>
        <v>800</v>
      </c>
      <c r="H52" s="15">
        <f>SUM(H6:H24)+SUM(H28:H51)</f>
        <v>0</v>
      </c>
    </row>
    <row r="53" spans="1:8" x14ac:dyDescent="0.25">
      <c r="A53" s="16"/>
      <c r="B53" s="16"/>
      <c r="C53" s="16"/>
      <c r="D53" s="16"/>
      <c r="E53" s="16"/>
      <c r="F53" s="16"/>
      <c r="G53" s="16"/>
      <c r="H53" s="16"/>
    </row>
    <row r="55" spans="1:8" x14ac:dyDescent="0.25">
      <c r="B55" s="18"/>
    </row>
    <row r="56" spans="1:8" x14ac:dyDescent="0.25">
      <c r="B56" s="18"/>
    </row>
    <row r="57" spans="1:8" x14ac:dyDescent="0.25">
      <c r="B57" s="18"/>
    </row>
    <row r="58" spans="1:8" x14ac:dyDescent="0.25">
      <c r="A58" s="19"/>
      <c r="B58" s="18"/>
    </row>
    <row r="59" spans="1:8" x14ac:dyDescent="0.25">
      <c r="A59" s="19"/>
      <c r="B59" s="20"/>
    </row>
  </sheetData>
  <mergeCells count="15">
    <mergeCell ref="B1:H1"/>
    <mergeCell ref="B2:H2"/>
    <mergeCell ref="A3:A5"/>
    <mergeCell ref="B3:B5"/>
    <mergeCell ref="C3:C5"/>
    <mergeCell ref="D4:D5"/>
    <mergeCell ref="D3:H3"/>
    <mergeCell ref="E4:G4"/>
    <mergeCell ref="H4:H5"/>
    <mergeCell ref="A45:A46"/>
    <mergeCell ref="A6:A9"/>
    <mergeCell ref="A21:A22"/>
    <mergeCell ref="A24:A27"/>
    <mergeCell ref="A28:A30"/>
    <mergeCell ref="A41:A42"/>
  </mergeCells>
  <pageMargins left="0.7" right="0.7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42"/>
  <sheetViews>
    <sheetView zoomScale="60" zoomScaleNormal="60" zoomScaleSheetLayoutView="66" workbookViewId="0">
      <selection activeCell="K22" sqref="K22"/>
    </sheetView>
  </sheetViews>
  <sheetFormatPr defaultRowHeight="15" x14ac:dyDescent="0.25"/>
  <cols>
    <col min="1" max="1" width="35.42578125" style="210" customWidth="1"/>
    <col min="2" max="2" width="35.7109375" style="210" customWidth="1"/>
    <col min="3" max="3" width="15.28515625" style="210" customWidth="1"/>
    <col min="4" max="4" width="16.28515625" style="210" customWidth="1"/>
    <col min="5" max="5" width="15.140625" style="210" customWidth="1"/>
    <col min="6" max="6" width="17.7109375" style="51" customWidth="1"/>
    <col min="7" max="7" width="15.42578125" style="51" customWidth="1"/>
    <col min="8" max="8" width="20.28515625" style="51" customWidth="1"/>
    <col min="9" max="9" width="15.28515625" style="210" customWidth="1"/>
    <col min="10" max="10" width="18.140625" style="210" customWidth="1"/>
    <col min="11" max="225" width="9.140625" style="210"/>
    <col min="226" max="226" width="37.28515625" style="210" customWidth="1"/>
    <col min="227" max="229" width="9.140625" style="210"/>
    <col min="230" max="235" width="9.28515625" style="210" customWidth="1"/>
    <col min="236" max="481" width="9.140625" style="210"/>
    <col min="482" max="482" width="37.28515625" style="210" customWidth="1"/>
    <col min="483" max="485" width="9.140625" style="210"/>
    <col min="486" max="491" width="9.28515625" style="210" customWidth="1"/>
    <col min="492" max="737" width="9.140625" style="210"/>
    <col min="738" max="738" width="37.28515625" style="210" customWidth="1"/>
    <col min="739" max="741" width="9.140625" style="210"/>
    <col min="742" max="747" width="9.28515625" style="210" customWidth="1"/>
    <col min="748" max="993" width="9.140625" style="210"/>
    <col min="994" max="994" width="37.28515625" style="210" customWidth="1"/>
    <col min="995" max="997" width="9.140625" style="210"/>
    <col min="998" max="1003" width="9.28515625" style="210" customWidth="1"/>
    <col min="1004" max="1249" width="9.140625" style="210"/>
    <col min="1250" max="1250" width="37.28515625" style="210" customWidth="1"/>
    <col min="1251" max="1253" width="9.140625" style="210"/>
    <col min="1254" max="1259" width="9.28515625" style="210" customWidth="1"/>
    <col min="1260" max="1505" width="9.140625" style="210"/>
    <col min="1506" max="1506" width="37.28515625" style="210" customWidth="1"/>
    <col min="1507" max="1509" width="9.140625" style="210"/>
    <col min="1510" max="1515" width="9.28515625" style="210" customWidth="1"/>
    <col min="1516" max="1761" width="9.140625" style="210"/>
    <col min="1762" max="1762" width="37.28515625" style="210" customWidth="1"/>
    <col min="1763" max="1765" width="9.140625" style="210"/>
    <col min="1766" max="1771" width="9.28515625" style="210" customWidth="1"/>
    <col min="1772" max="2017" width="9.140625" style="210"/>
    <col min="2018" max="2018" width="37.28515625" style="210" customWidth="1"/>
    <col min="2019" max="2021" width="9.140625" style="210"/>
    <col min="2022" max="2027" width="9.28515625" style="210" customWidth="1"/>
    <col min="2028" max="2273" width="9.140625" style="210"/>
    <col min="2274" max="2274" width="37.28515625" style="210" customWidth="1"/>
    <col min="2275" max="2277" width="9.140625" style="210"/>
    <col min="2278" max="2283" width="9.28515625" style="210" customWidth="1"/>
    <col min="2284" max="2529" width="9.140625" style="210"/>
    <col min="2530" max="2530" width="37.28515625" style="210" customWidth="1"/>
    <col min="2531" max="2533" width="9.140625" style="210"/>
    <col min="2534" max="2539" width="9.28515625" style="210" customWidth="1"/>
    <col min="2540" max="2785" width="9.140625" style="210"/>
    <col min="2786" max="2786" width="37.28515625" style="210" customWidth="1"/>
    <col min="2787" max="2789" width="9.140625" style="210"/>
    <col min="2790" max="2795" width="9.28515625" style="210" customWidth="1"/>
    <col min="2796" max="3041" width="9.140625" style="210"/>
    <col min="3042" max="3042" width="37.28515625" style="210" customWidth="1"/>
    <col min="3043" max="3045" width="9.140625" style="210"/>
    <col min="3046" max="3051" width="9.28515625" style="210" customWidth="1"/>
    <col min="3052" max="3297" width="9.140625" style="210"/>
    <col min="3298" max="3298" width="37.28515625" style="210" customWidth="1"/>
    <col min="3299" max="3301" width="9.140625" style="210"/>
    <col min="3302" max="3307" width="9.28515625" style="210" customWidth="1"/>
    <col min="3308" max="3553" width="9.140625" style="210"/>
    <col min="3554" max="3554" width="37.28515625" style="210" customWidth="1"/>
    <col min="3555" max="3557" width="9.140625" style="210"/>
    <col min="3558" max="3563" width="9.28515625" style="210" customWidth="1"/>
    <col min="3564" max="3809" width="9.140625" style="210"/>
    <col min="3810" max="3810" width="37.28515625" style="210" customWidth="1"/>
    <col min="3811" max="3813" width="9.140625" style="210"/>
    <col min="3814" max="3819" width="9.28515625" style="210" customWidth="1"/>
    <col min="3820" max="4065" width="9.140625" style="210"/>
    <col min="4066" max="4066" width="37.28515625" style="210" customWidth="1"/>
    <col min="4067" max="4069" width="9.140625" style="210"/>
    <col min="4070" max="4075" width="9.28515625" style="210" customWidth="1"/>
    <col min="4076" max="4321" width="9.140625" style="210"/>
    <col min="4322" max="4322" width="37.28515625" style="210" customWidth="1"/>
    <col min="4323" max="4325" width="9.140625" style="210"/>
    <col min="4326" max="4331" width="9.28515625" style="210" customWidth="1"/>
    <col min="4332" max="4577" width="9.140625" style="210"/>
    <col min="4578" max="4578" width="37.28515625" style="210" customWidth="1"/>
    <col min="4579" max="4581" width="9.140625" style="210"/>
    <col min="4582" max="4587" width="9.28515625" style="210" customWidth="1"/>
    <col min="4588" max="4833" width="9.140625" style="210"/>
    <col min="4834" max="4834" width="37.28515625" style="210" customWidth="1"/>
    <col min="4835" max="4837" width="9.140625" style="210"/>
    <col min="4838" max="4843" width="9.28515625" style="210" customWidth="1"/>
    <col min="4844" max="5089" width="9.140625" style="210"/>
    <col min="5090" max="5090" width="37.28515625" style="210" customWidth="1"/>
    <col min="5091" max="5093" width="9.140625" style="210"/>
    <col min="5094" max="5099" width="9.28515625" style="210" customWidth="1"/>
    <col min="5100" max="5345" width="9.140625" style="210"/>
    <col min="5346" max="5346" width="37.28515625" style="210" customWidth="1"/>
    <col min="5347" max="5349" width="9.140625" style="210"/>
    <col min="5350" max="5355" width="9.28515625" style="210" customWidth="1"/>
    <col min="5356" max="5601" width="9.140625" style="210"/>
    <col min="5602" max="5602" width="37.28515625" style="210" customWidth="1"/>
    <col min="5603" max="5605" width="9.140625" style="210"/>
    <col min="5606" max="5611" width="9.28515625" style="210" customWidth="1"/>
    <col min="5612" max="5857" width="9.140625" style="210"/>
    <col min="5858" max="5858" width="37.28515625" style="210" customWidth="1"/>
    <col min="5859" max="5861" width="9.140625" style="210"/>
    <col min="5862" max="5867" width="9.28515625" style="210" customWidth="1"/>
    <col min="5868" max="6113" width="9.140625" style="210"/>
    <col min="6114" max="6114" width="37.28515625" style="210" customWidth="1"/>
    <col min="6115" max="6117" width="9.140625" style="210"/>
    <col min="6118" max="6123" width="9.28515625" style="210" customWidth="1"/>
    <col min="6124" max="6369" width="9.140625" style="210"/>
    <col min="6370" max="6370" width="37.28515625" style="210" customWidth="1"/>
    <col min="6371" max="6373" width="9.140625" style="210"/>
    <col min="6374" max="6379" width="9.28515625" style="210" customWidth="1"/>
    <col min="6380" max="6625" width="9.140625" style="210"/>
    <col min="6626" max="6626" width="37.28515625" style="210" customWidth="1"/>
    <col min="6627" max="6629" width="9.140625" style="210"/>
    <col min="6630" max="6635" width="9.28515625" style="210" customWidth="1"/>
    <col min="6636" max="6881" width="9.140625" style="210"/>
    <col min="6882" max="6882" width="37.28515625" style="210" customWidth="1"/>
    <col min="6883" max="6885" width="9.140625" style="210"/>
    <col min="6886" max="6891" width="9.28515625" style="210" customWidth="1"/>
    <col min="6892" max="7137" width="9.140625" style="210"/>
    <col min="7138" max="7138" width="37.28515625" style="210" customWidth="1"/>
    <col min="7139" max="7141" width="9.140625" style="210"/>
    <col min="7142" max="7147" width="9.28515625" style="210" customWidth="1"/>
    <col min="7148" max="7393" width="9.140625" style="210"/>
    <col min="7394" max="7394" width="37.28515625" style="210" customWidth="1"/>
    <col min="7395" max="7397" width="9.140625" style="210"/>
    <col min="7398" max="7403" width="9.28515625" style="210" customWidth="1"/>
    <col min="7404" max="7649" width="9.140625" style="210"/>
    <col min="7650" max="7650" width="37.28515625" style="210" customWidth="1"/>
    <col min="7651" max="7653" width="9.140625" style="210"/>
    <col min="7654" max="7659" width="9.28515625" style="210" customWidth="1"/>
    <col min="7660" max="7905" width="9.140625" style="210"/>
    <col min="7906" max="7906" width="37.28515625" style="210" customWidth="1"/>
    <col min="7907" max="7909" width="9.140625" style="210"/>
    <col min="7910" max="7915" width="9.28515625" style="210" customWidth="1"/>
    <col min="7916" max="8161" width="9.140625" style="210"/>
    <col min="8162" max="8162" width="37.28515625" style="210" customWidth="1"/>
    <col min="8163" max="8165" width="9.140625" style="210"/>
    <col min="8166" max="8171" width="9.28515625" style="210" customWidth="1"/>
    <col min="8172" max="8417" width="9.140625" style="210"/>
    <col min="8418" max="8418" width="37.28515625" style="210" customWidth="1"/>
    <col min="8419" max="8421" width="9.140625" style="210"/>
    <col min="8422" max="8427" width="9.28515625" style="210" customWidth="1"/>
    <col min="8428" max="8673" width="9.140625" style="210"/>
    <col min="8674" max="8674" width="37.28515625" style="210" customWidth="1"/>
    <col min="8675" max="8677" width="9.140625" style="210"/>
    <col min="8678" max="8683" width="9.28515625" style="210" customWidth="1"/>
    <col min="8684" max="8929" width="9.140625" style="210"/>
    <col min="8930" max="8930" width="37.28515625" style="210" customWidth="1"/>
    <col min="8931" max="8933" width="9.140625" style="210"/>
    <col min="8934" max="8939" width="9.28515625" style="210" customWidth="1"/>
    <col min="8940" max="9185" width="9.140625" style="210"/>
    <col min="9186" max="9186" width="37.28515625" style="210" customWidth="1"/>
    <col min="9187" max="9189" width="9.140625" style="210"/>
    <col min="9190" max="9195" width="9.28515625" style="210" customWidth="1"/>
    <col min="9196" max="9441" width="9.140625" style="210"/>
    <col min="9442" max="9442" width="37.28515625" style="210" customWidth="1"/>
    <col min="9443" max="9445" width="9.140625" style="210"/>
    <col min="9446" max="9451" width="9.28515625" style="210" customWidth="1"/>
    <col min="9452" max="9697" width="9.140625" style="210"/>
    <col min="9698" max="9698" width="37.28515625" style="210" customWidth="1"/>
    <col min="9699" max="9701" width="9.140625" style="210"/>
    <col min="9702" max="9707" width="9.28515625" style="210" customWidth="1"/>
    <col min="9708" max="9953" width="9.140625" style="210"/>
    <col min="9954" max="9954" width="37.28515625" style="210" customWidth="1"/>
    <col min="9955" max="9957" width="9.140625" style="210"/>
    <col min="9958" max="9963" width="9.28515625" style="210" customWidth="1"/>
    <col min="9964" max="10209" width="9.140625" style="210"/>
    <col min="10210" max="10210" width="37.28515625" style="210" customWidth="1"/>
    <col min="10211" max="10213" width="9.140625" style="210"/>
    <col min="10214" max="10219" width="9.28515625" style="210" customWidth="1"/>
    <col min="10220" max="10465" width="9.140625" style="210"/>
    <col min="10466" max="10466" width="37.28515625" style="210" customWidth="1"/>
    <col min="10467" max="10469" width="9.140625" style="210"/>
    <col min="10470" max="10475" width="9.28515625" style="210" customWidth="1"/>
    <col min="10476" max="10721" width="9.140625" style="210"/>
    <col min="10722" max="10722" width="37.28515625" style="210" customWidth="1"/>
    <col min="10723" max="10725" width="9.140625" style="210"/>
    <col min="10726" max="10731" width="9.28515625" style="210" customWidth="1"/>
    <col min="10732" max="10977" width="9.140625" style="210"/>
    <col min="10978" max="10978" width="37.28515625" style="210" customWidth="1"/>
    <col min="10979" max="10981" width="9.140625" style="210"/>
    <col min="10982" max="10987" width="9.28515625" style="210" customWidth="1"/>
    <col min="10988" max="11233" width="9.140625" style="210"/>
    <col min="11234" max="11234" width="37.28515625" style="210" customWidth="1"/>
    <col min="11235" max="11237" width="9.140625" style="210"/>
    <col min="11238" max="11243" width="9.28515625" style="210" customWidth="1"/>
    <col min="11244" max="11489" width="9.140625" style="210"/>
    <col min="11490" max="11490" width="37.28515625" style="210" customWidth="1"/>
    <col min="11491" max="11493" width="9.140625" style="210"/>
    <col min="11494" max="11499" width="9.28515625" style="210" customWidth="1"/>
    <col min="11500" max="11745" width="9.140625" style="210"/>
    <col min="11746" max="11746" width="37.28515625" style="210" customWidth="1"/>
    <col min="11747" max="11749" width="9.140625" style="210"/>
    <col min="11750" max="11755" width="9.28515625" style="210" customWidth="1"/>
    <col min="11756" max="12001" width="9.140625" style="210"/>
    <col min="12002" max="12002" width="37.28515625" style="210" customWidth="1"/>
    <col min="12003" max="12005" width="9.140625" style="210"/>
    <col min="12006" max="12011" width="9.28515625" style="210" customWidth="1"/>
    <col min="12012" max="12257" width="9.140625" style="210"/>
    <col min="12258" max="12258" width="37.28515625" style="210" customWidth="1"/>
    <col min="12259" max="12261" width="9.140625" style="210"/>
    <col min="12262" max="12267" width="9.28515625" style="210" customWidth="1"/>
    <col min="12268" max="12513" width="9.140625" style="210"/>
    <col min="12514" max="12514" width="37.28515625" style="210" customWidth="1"/>
    <col min="12515" max="12517" width="9.140625" style="210"/>
    <col min="12518" max="12523" width="9.28515625" style="210" customWidth="1"/>
    <col min="12524" max="12769" width="9.140625" style="210"/>
    <col min="12770" max="12770" width="37.28515625" style="210" customWidth="1"/>
    <col min="12771" max="12773" width="9.140625" style="210"/>
    <col min="12774" max="12779" width="9.28515625" style="210" customWidth="1"/>
    <col min="12780" max="13025" width="9.140625" style="210"/>
    <col min="13026" max="13026" width="37.28515625" style="210" customWidth="1"/>
    <col min="13027" max="13029" width="9.140625" style="210"/>
    <col min="13030" max="13035" width="9.28515625" style="210" customWidth="1"/>
    <col min="13036" max="13281" width="9.140625" style="210"/>
    <col min="13282" max="13282" width="37.28515625" style="210" customWidth="1"/>
    <col min="13283" max="13285" width="9.140625" style="210"/>
    <col min="13286" max="13291" width="9.28515625" style="210" customWidth="1"/>
    <col min="13292" max="13537" width="9.140625" style="210"/>
    <col min="13538" max="13538" width="37.28515625" style="210" customWidth="1"/>
    <col min="13539" max="13541" width="9.140625" style="210"/>
    <col min="13542" max="13547" width="9.28515625" style="210" customWidth="1"/>
    <col min="13548" max="13793" width="9.140625" style="210"/>
    <col min="13794" max="13794" width="37.28515625" style="210" customWidth="1"/>
    <col min="13795" max="13797" width="9.140625" style="210"/>
    <col min="13798" max="13803" width="9.28515625" style="210" customWidth="1"/>
    <col min="13804" max="14049" width="9.140625" style="210"/>
    <col min="14050" max="14050" width="37.28515625" style="210" customWidth="1"/>
    <col min="14051" max="14053" width="9.140625" style="210"/>
    <col min="14054" max="14059" width="9.28515625" style="210" customWidth="1"/>
    <col min="14060" max="14305" width="9.140625" style="210"/>
    <col min="14306" max="14306" width="37.28515625" style="210" customWidth="1"/>
    <col min="14307" max="14309" width="9.140625" style="210"/>
    <col min="14310" max="14315" width="9.28515625" style="210" customWidth="1"/>
    <col min="14316" max="14561" width="9.140625" style="210"/>
    <col min="14562" max="14562" width="37.28515625" style="210" customWidth="1"/>
    <col min="14563" max="14565" width="9.140625" style="210"/>
    <col min="14566" max="14571" width="9.28515625" style="210" customWidth="1"/>
    <col min="14572" max="14817" width="9.140625" style="210"/>
    <col min="14818" max="14818" width="37.28515625" style="210" customWidth="1"/>
    <col min="14819" max="14821" width="9.140625" style="210"/>
    <col min="14822" max="14827" width="9.28515625" style="210" customWidth="1"/>
    <col min="14828" max="15073" width="9.140625" style="210"/>
    <col min="15074" max="15074" width="37.28515625" style="210" customWidth="1"/>
    <col min="15075" max="15077" width="9.140625" style="210"/>
    <col min="15078" max="15083" width="9.28515625" style="210" customWidth="1"/>
    <col min="15084" max="15329" width="9.140625" style="210"/>
    <col min="15330" max="15330" width="37.28515625" style="210" customWidth="1"/>
    <col min="15331" max="15333" width="9.140625" style="210"/>
    <col min="15334" max="15339" width="9.28515625" style="210" customWidth="1"/>
    <col min="15340" max="15585" width="9.140625" style="210"/>
    <col min="15586" max="15586" width="37.28515625" style="210" customWidth="1"/>
    <col min="15587" max="15589" width="9.140625" style="210"/>
    <col min="15590" max="15595" width="9.28515625" style="210" customWidth="1"/>
    <col min="15596" max="15841" width="9.140625" style="210"/>
    <col min="15842" max="15842" width="37.28515625" style="210" customWidth="1"/>
    <col min="15843" max="15845" width="9.140625" style="210"/>
    <col min="15846" max="15851" width="9.28515625" style="210" customWidth="1"/>
    <col min="15852" max="16097" width="9.140625" style="210"/>
    <col min="16098" max="16098" width="37.28515625" style="210" customWidth="1"/>
    <col min="16099" max="16101" width="9.140625" style="210"/>
    <col min="16102" max="16107" width="9.28515625" style="210" customWidth="1"/>
    <col min="16108" max="16384" width="9.140625" style="210"/>
  </cols>
  <sheetData>
    <row r="1" spans="1:10" ht="25.9" customHeight="1" x14ac:dyDescent="0.3">
      <c r="A1" s="454" t="s">
        <v>212</v>
      </c>
      <c r="B1" s="454"/>
      <c r="C1" s="454"/>
      <c r="D1" s="454"/>
      <c r="E1" s="454"/>
      <c r="F1" s="454"/>
      <c r="G1" s="454"/>
      <c r="H1" s="454"/>
    </row>
    <row r="2" spans="1:10" ht="15.75" customHeight="1" x14ac:dyDescent="0.3">
      <c r="A2" s="53"/>
      <c r="B2" s="211"/>
      <c r="C2" s="211"/>
      <c r="D2" s="211"/>
      <c r="E2" s="211"/>
      <c r="F2" s="211"/>
      <c r="G2" s="211"/>
      <c r="H2" s="211"/>
    </row>
    <row r="3" spans="1:10" ht="38.450000000000003" customHeight="1" thickBot="1" x14ac:dyDescent="0.3">
      <c r="A3" s="3"/>
      <c r="B3" s="455" t="s">
        <v>89</v>
      </c>
      <c r="C3" s="455"/>
      <c r="D3" s="455"/>
      <c r="E3" s="455"/>
      <c r="F3" s="455"/>
      <c r="G3" s="455"/>
      <c r="H3" s="455"/>
    </row>
    <row r="4" spans="1:10" ht="15.6" customHeight="1" x14ac:dyDescent="0.25">
      <c r="A4" s="456" t="s">
        <v>214</v>
      </c>
      <c r="B4" s="459" t="s">
        <v>215</v>
      </c>
      <c r="C4" s="462" t="s">
        <v>216</v>
      </c>
      <c r="D4" s="463"/>
      <c r="E4" s="466" t="s">
        <v>91</v>
      </c>
      <c r="F4" s="466"/>
      <c r="G4" s="466"/>
      <c r="H4" s="466"/>
      <c r="I4" s="466"/>
      <c r="J4" s="466"/>
    </row>
    <row r="5" spans="1:10" ht="41.45" customHeight="1" x14ac:dyDescent="0.25">
      <c r="A5" s="457"/>
      <c r="B5" s="460"/>
      <c r="C5" s="464"/>
      <c r="D5" s="465"/>
      <c r="E5" s="449" t="s">
        <v>218</v>
      </c>
      <c r="F5" s="449"/>
      <c r="G5" s="449" t="s">
        <v>219</v>
      </c>
      <c r="H5" s="449"/>
      <c r="I5" s="449" t="s">
        <v>220</v>
      </c>
      <c r="J5" s="449"/>
    </row>
    <row r="6" spans="1:10" ht="84" customHeight="1" thickBot="1" x14ac:dyDescent="0.3">
      <c r="A6" s="458"/>
      <c r="B6" s="461"/>
      <c r="C6" s="232" t="s">
        <v>109</v>
      </c>
      <c r="D6" s="232" t="s">
        <v>221</v>
      </c>
      <c r="E6" s="232" t="s">
        <v>109</v>
      </c>
      <c r="F6" s="232" t="s">
        <v>221</v>
      </c>
      <c r="G6" s="232" t="s">
        <v>109</v>
      </c>
      <c r="H6" s="232" t="s">
        <v>221</v>
      </c>
      <c r="I6" s="232" t="s">
        <v>109</v>
      </c>
      <c r="J6" s="232" t="s">
        <v>221</v>
      </c>
    </row>
    <row r="7" spans="1:10" ht="37.9" customHeight="1" x14ac:dyDescent="0.25">
      <c r="A7" s="450" t="s">
        <v>223</v>
      </c>
      <c r="B7" s="233" t="s">
        <v>224</v>
      </c>
      <c r="C7" s="234">
        <v>4857</v>
      </c>
      <c r="D7" s="234">
        <v>0</v>
      </c>
      <c r="E7" s="234">
        <v>535</v>
      </c>
      <c r="F7" s="234">
        <v>0</v>
      </c>
      <c r="G7" s="234">
        <v>3623</v>
      </c>
      <c r="H7" s="234">
        <v>0</v>
      </c>
      <c r="I7" s="234">
        <v>699</v>
      </c>
      <c r="J7" s="234">
        <v>0</v>
      </c>
    </row>
    <row r="8" spans="1:10" ht="19.899999999999999" customHeight="1" x14ac:dyDescent="0.25">
      <c r="A8" s="451"/>
      <c r="B8" s="233" t="s">
        <v>225</v>
      </c>
      <c r="C8" s="234">
        <v>1514</v>
      </c>
      <c r="D8" s="234">
        <v>0</v>
      </c>
      <c r="E8" s="234">
        <v>1298</v>
      </c>
      <c r="F8" s="234">
        <v>0</v>
      </c>
      <c r="G8" s="234">
        <v>95</v>
      </c>
      <c r="H8" s="234">
        <v>0</v>
      </c>
      <c r="I8" s="234">
        <v>121</v>
      </c>
      <c r="J8" s="234">
        <v>0</v>
      </c>
    </row>
    <row r="9" spans="1:10" ht="49.9" customHeight="1" x14ac:dyDescent="0.25">
      <c r="A9" s="452"/>
      <c r="B9" s="233" t="s">
        <v>226</v>
      </c>
      <c r="C9" s="234">
        <v>250</v>
      </c>
      <c r="D9" s="234">
        <v>0</v>
      </c>
      <c r="E9" s="234">
        <v>0</v>
      </c>
      <c r="F9" s="234">
        <v>0</v>
      </c>
      <c r="G9" s="234">
        <v>0</v>
      </c>
      <c r="H9" s="234">
        <v>0</v>
      </c>
      <c r="I9" s="234">
        <v>250</v>
      </c>
      <c r="J9" s="234">
        <v>0</v>
      </c>
    </row>
    <row r="10" spans="1:10" ht="19.899999999999999" customHeight="1" x14ac:dyDescent="0.25">
      <c r="A10" s="235" t="s">
        <v>227</v>
      </c>
      <c r="B10" s="233" t="s">
        <v>228</v>
      </c>
      <c r="C10" s="234">
        <v>257</v>
      </c>
      <c r="D10" s="234">
        <v>0</v>
      </c>
      <c r="E10" s="234">
        <v>0</v>
      </c>
      <c r="F10" s="234">
        <v>0</v>
      </c>
      <c r="G10" s="234">
        <v>4</v>
      </c>
      <c r="H10" s="234">
        <v>0</v>
      </c>
      <c r="I10" s="234">
        <v>253</v>
      </c>
      <c r="J10" s="234">
        <v>0</v>
      </c>
    </row>
    <row r="11" spans="1:10" ht="19.899999999999999" customHeight="1" x14ac:dyDescent="0.25">
      <c r="A11" s="235" t="s">
        <v>229</v>
      </c>
      <c r="B11" s="233" t="s">
        <v>230</v>
      </c>
      <c r="C11" s="234">
        <v>160</v>
      </c>
      <c r="D11" s="234">
        <v>160</v>
      </c>
      <c r="E11" s="234">
        <v>0</v>
      </c>
      <c r="F11" s="234">
        <v>0</v>
      </c>
      <c r="G11" s="234">
        <v>0</v>
      </c>
      <c r="H11" s="234">
        <v>0</v>
      </c>
      <c r="I11" s="234">
        <v>160</v>
      </c>
      <c r="J11" s="234">
        <v>160</v>
      </c>
    </row>
    <row r="12" spans="1:10" ht="19.899999999999999" customHeight="1" x14ac:dyDescent="0.25">
      <c r="A12" s="235" t="s">
        <v>231</v>
      </c>
      <c r="B12" s="233" t="s">
        <v>232</v>
      </c>
      <c r="C12" s="234">
        <v>357</v>
      </c>
      <c r="D12" s="234">
        <v>0</v>
      </c>
      <c r="E12" s="234">
        <v>0</v>
      </c>
      <c r="F12" s="234">
        <v>0</v>
      </c>
      <c r="G12" s="234">
        <v>357</v>
      </c>
      <c r="H12" s="234">
        <v>0</v>
      </c>
      <c r="I12" s="234">
        <v>0</v>
      </c>
      <c r="J12" s="234">
        <v>0</v>
      </c>
    </row>
    <row r="13" spans="1:10" ht="19.899999999999999" customHeight="1" x14ac:dyDescent="0.25">
      <c r="A13" s="236" t="s">
        <v>15</v>
      </c>
      <c r="B13" s="233" t="s">
        <v>16</v>
      </c>
      <c r="C13" s="234">
        <v>999</v>
      </c>
      <c r="D13" s="234">
        <v>0</v>
      </c>
      <c r="E13" s="234">
        <v>0</v>
      </c>
      <c r="F13" s="234">
        <v>0</v>
      </c>
      <c r="G13" s="234">
        <v>334</v>
      </c>
      <c r="H13" s="234">
        <v>0</v>
      </c>
      <c r="I13" s="234">
        <v>665</v>
      </c>
      <c r="J13" s="234">
        <v>0</v>
      </c>
    </row>
    <row r="14" spans="1:10" ht="16.149999999999999" customHeight="1" x14ac:dyDescent="0.25">
      <c r="A14" s="235" t="s">
        <v>233</v>
      </c>
      <c r="B14" s="233" t="s">
        <v>234</v>
      </c>
      <c r="C14" s="234">
        <v>88</v>
      </c>
      <c r="D14" s="234">
        <v>0</v>
      </c>
      <c r="E14" s="234">
        <v>0</v>
      </c>
      <c r="F14" s="234">
        <v>0</v>
      </c>
      <c r="G14" s="234">
        <v>0</v>
      </c>
      <c r="H14" s="234">
        <v>0</v>
      </c>
      <c r="I14" s="234">
        <v>88</v>
      </c>
      <c r="J14" s="234">
        <v>0</v>
      </c>
    </row>
    <row r="15" spans="1:10" ht="16.149999999999999" customHeight="1" x14ac:dyDescent="0.25">
      <c r="A15" s="235" t="s">
        <v>235</v>
      </c>
      <c r="B15" s="233" t="s">
        <v>236</v>
      </c>
      <c r="C15" s="234">
        <v>60</v>
      </c>
      <c r="D15" s="234">
        <v>60</v>
      </c>
      <c r="E15" s="234">
        <v>0</v>
      </c>
      <c r="F15" s="234">
        <v>0</v>
      </c>
      <c r="G15" s="234">
        <v>0</v>
      </c>
      <c r="H15" s="234">
        <v>0</v>
      </c>
      <c r="I15" s="234">
        <v>60</v>
      </c>
      <c r="J15" s="234">
        <v>60</v>
      </c>
    </row>
    <row r="16" spans="1:10" ht="19.899999999999999" customHeight="1" x14ac:dyDescent="0.25">
      <c r="A16" s="235" t="s">
        <v>237</v>
      </c>
      <c r="B16" s="233" t="s">
        <v>238</v>
      </c>
      <c r="C16" s="234">
        <v>640</v>
      </c>
      <c r="D16" s="234">
        <v>0</v>
      </c>
      <c r="E16" s="234">
        <v>0</v>
      </c>
      <c r="F16" s="234">
        <v>0</v>
      </c>
      <c r="G16" s="234">
        <v>0</v>
      </c>
      <c r="H16" s="234">
        <v>0</v>
      </c>
      <c r="I16" s="234">
        <v>640</v>
      </c>
      <c r="J16" s="234">
        <v>0</v>
      </c>
    </row>
    <row r="17" spans="1:10" ht="19.899999999999999" customHeight="1" x14ac:dyDescent="0.25">
      <c r="A17" s="235" t="s">
        <v>239</v>
      </c>
      <c r="B17" s="233" t="s">
        <v>240</v>
      </c>
      <c r="C17" s="234">
        <v>83</v>
      </c>
      <c r="D17" s="234">
        <v>0</v>
      </c>
      <c r="E17" s="234">
        <v>0</v>
      </c>
      <c r="F17" s="234">
        <v>0</v>
      </c>
      <c r="G17" s="234">
        <v>0</v>
      </c>
      <c r="H17" s="234">
        <v>0</v>
      </c>
      <c r="I17" s="234">
        <v>83</v>
      </c>
      <c r="J17" s="234">
        <v>0</v>
      </c>
    </row>
    <row r="18" spans="1:10" ht="19.899999999999999" customHeight="1" x14ac:dyDescent="0.25">
      <c r="A18" s="235" t="s">
        <v>27</v>
      </c>
      <c r="B18" s="233" t="s">
        <v>28</v>
      </c>
      <c r="C18" s="234">
        <v>720</v>
      </c>
      <c r="D18" s="234">
        <v>0</v>
      </c>
      <c r="E18" s="234">
        <v>0</v>
      </c>
      <c r="F18" s="234">
        <v>0</v>
      </c>
      <c r="G18" s="234">
        <v>0</v>
      </c>
      <c r="H18" s="234">
        <v>0</v>
      </c>
      <c r="I18" s="234">
        <v>720</v>
      </c>
      <c r="J18" s="234">
        <v>0</v>
      </c>
    </row>
    <row r="19" spans="1:10" ht="19.899999999999999" customHeight="1" x14ac:dyDescent="0.25">
      <c r="A19" s="235" t="s">
        <v>241</v>
      </c>
      <c r="B19" s="233" t="s">
        <v>242</v>
      </c>
      <c r="C19" s="234">
        <v>1419</v>
      </c>
      <c r="D19" s="234">
        <v>0</v>
      </c>
      <c r="E19" s="234">
        <v>0</v>
      </c>
      <c r="F19" s="234">
        <v>0</v>
      </c>
      <c r="G19" s="234">
        <v>812</v>
      </c>
      <c r="H19" s="234">
        <v>0</v>
      </c>
      <c r="I19" s="234">
        <v>607</v>
      </c>
      <c r="J19" s="234">
        <v>0</v>
      </c>
    </row>
    <row r="20" spans="1:10" ht="19.899999999999999" customHeight="1" x14ac:dyDescent="0.25">
      <c r="A20" s="235" t="s">
        <v>243</v>
      </c>
      <c r="B20" s="233" t="s">
        <v>243</v>
      </c>
      <c r="C20" s="237">
        <v>3968</v>
      </c>
      <c r="D20" s="237">
        <v>0</v>
      </c>
      <c r="E20" s="237">
        <v>440</v>
      </c>
      <c r="F20" s="237">
        <v>0</v>
      </c>
      <c r="G20" s="237">
        <v>3528</v>
      </c>
      <c r="H20" s="238">
        <v>0</v>
      </c>
      <c r="I20" s="237">
        <v>0</v>
      </c>
      <c r="J20" s="237">
        <v>0</v>
      </c>
    </row>
    <row r="21" spans="1:10" ht="19.899999999999999" customHeight="1" x14ac:dyDescent="0.25">
      <c r="A21" s="453" t="s">
        <v>244</v>
      </c>
      <c r="B21" s="239" t="s">
        <v>245</v>
      </c>
      <c r="C21" s="234">
        <v>0</v>
      </c>
      <c r="D21" s="234">
        <v>0</v>
      </c>
      <c r="E21" s="234">
        <v>0</v>
      </c>
      <c r="F21" s="234">
        <v>0</v>
      </c>
      <c r="G21" s="234">
        <v>0</v>
      </c>
      <c r="H21" s="234">
        <v>0</v>
      </c>
      <c r="I21" s="234">
        <v>0</v>
      </c>
      <c r="J21" s="234">
        <v>0</v>
      </c>
    </row>
    <row r="22" spans="1:10" ht="29.45" customHeight="1" x14ac:dyDescent="0.25">
      <c r="A22" s="451"/>
      <c r="B22" s="240" t="s">
        <v>246</v>
      </c>
      <c r="C22" s="234">
        <v>1520</v>
      </c>
      <c r="D22" s="234">
        <v>0</v>
      </c>
      <c r="E22" s="234">
        <v>0</v>
      </c>
      <c r="F22" s="234">
        <v>0</v>
      </c>
      <c r="G22" s="234">
        <v>1520</v>
      </c>
      <c r="H22" s="234">
        <v>0</v>
      </c>
      <c r="I22" s="234">
        <v>0</v>
      </c>
      <c r="J22" s="234">
        <v>0</v>
      </c>
    </row>
    <row r="23" spans="1:10" ht="32.450000000000003" customHeight="1" x14ac:dyDescent="0.25">
      <c r="A23" s="452"/>
      <c r="B23" s="240" t="s">
        <v>247</v>
      </c>
      <c r="C23" s="234">
        <v>2448</v>
      </c>
      <c r="D23" s="234">
        <v>0</v>
      </c>
      <c r="E23" s="234">
        <v>440</v>
      </c>
      <c r="F23" s="234">
        <v>0</v>
      </c>
      <c r="G23" s="234">
        <v>2008</v>
      </c>
      <c r="H23" s="234">
        <v>0</v>
      </c>
      <c r="I23" s="234">
        <v>0</v>
      </c>
      <c r="J23" s="234">
        <v>0</v>
      </c>
    </row>
    <row r="24" spans="1:10" ht="34.15" customHeight="1" x14ac:dyDescent="0.25">
      <c r="A24" s="235" t="s">
        <v>248</v>
      </c>
      <c r="B24" s="240" t="s">
        <v>249</v>
      </c>
      <c r="C24" s="234">
        <v>6556</v>
      </c>
      <c r="D24" s="234">
        <v>0</v>
      </c>
      <c r="E24" s="234">
        <v>190</v>
      </c>
      <c r="F24" s="234">
        <v>0</v>
      </c>
      <c r="G24" s="234">
        <v>4560</v>
      </c>
      <c r="H24" s="234">
        <v>0</v>
      </c>
      <c r="I24" s="234">
        <v>1806</v>
      </c>
      <c r="J24" s="234">
        <v>0</v>
      </c>
    </row>
    <row r="25" spans="1:10" ht="19.899999999999999" customHeight="1" x14ac:dyDescent="0.25">
      <c r="A25" s="236" t="s">
        <v>49</v>
      </c>
      <c r="B25" s="233" t="s">
        <v>50</v>
      </c>
      <c r="C25" s="234">
        <v>10403</v>
      </c>
      <c r="D25" s="234">
        <v>10015</v>
      </c>
      <c r="E25" s="234">
        <v>0</v>
      </c>
      <c r="F25" s="234">
        <v>0</v>
      </c>
      <c r="G25" s="234">
        <v>10403</v>
      </c>
      <c r="H25" s="234">
        <v>10015</v>
      </c>
      <c r="I25" s="234">
        <v>0</v>
      </c>
      <c r="J25" s="234">
        <v>0</v>
      </c>
    </row>
    <row r="26" spans="1:10" ht="19.899999999999999" customHeight="1" x14ac:dyDescent="0.25">
      <c r="A26" s="235" t="s">
        <v>250</v>
      </c>
      <c r="B26" s="233" t="s">
        <v>52</v>
      </c>
      <c r="C26" s="234">
        <v>292</v>
      </c>
      <c r="D26" s="234">
        <v>0</v>
      </c>
      <c r="E26" s="234">
        <v>0</v>
      </c>
      <c r="F26" s="234">
        <v>0</v>
      </c>
      <c r="G26" s="234">
        <v>286</v>
      </c>
      <c r="H26" s="234">
        <v>0</v>
      </c>
      <c r="I26" s="234">
        <v>6</v>
      </c>
      <c r="J26" s="234">
        <v>0</v>
      </c>
    </row>
    <row r="27" spans="1:10" ht="19.899999999999999" customHeight="1" x14ac:dyDescent="0.25">
      <c r="A27" s="235" t="s">
        <v>251</v>
      </c>
      <c r="B27" s="233" t="s">
        <v>252</v>
      </c>
      <c r="C27" s="234">
        <v>844</v>
      </c>
      <c r="D27" s="234">
        <v>0</v>
      </c>
      <c r="E27" s="234">
        <v>0</v>
      </c>
      <c r="F27" s="234">
        <v>0</v>
      </c>
      <c r="G27" s="234">
        <v>320</v>
      </c>
      <c r="H27" s="234">
        <v>0</v>
      </c>
      <c r="I27" s="234">
        <v>524</v>
      </c>
      <c r="J27" s="234">
        <v>0</v>
      </c>
    </row>
    <row r="28" spans="1:10" ht="19.899999999999999" customHeight="1" x14ac:dyDescent="0.25">
      <c r="A28" s="235" t="s">
        <v>253</v>
      </c>
      <c r="B28" s="233" t="s">
        <v>254</v>
      </c>
      <c r="C28" s="234">
        <v>4016</v>
      </c>
      <c r="D28" s="234">
        <v>0</v>
      </c>
      <c r="E28" s="234">
        <v>2753</v>
      </c>
      <c r="F28" s="234">
        <v>0</v>
      </c>
      <c r="G28" s="234">
        <v>319</v>
      </c>
      <c r="H28" s="234">
        <v>0</v>
      </c>
      <c r="I28" s="234">
        <v>944</v>
      </c>
      <c r="J28" s="234">
        <v>0</v>
      </c>
    </row>
    <row r="29" spans="1:10" ht="19.899999999999999" customHeight="1" x14ac:dyDescent="0.25">
      <c r="A29" s="235" t="s">
        <v>255</v>
      </c>
      <c r="B29" s="233" t="s">
        <v>256</v>
      </c>
      <c r="C29" s="234">
        <v>182</v>
      </c>
      <c r="D29" s="234">
        <v>0</v>
      </c>
      <c r="E29" s="234">
        <v>0</v>
      </c>
      <c r="F29" s="234">
        <v>0</v>
      </c>
      <c r="G29" s="234">
        <v>30</v>
      </c>
      <c r="H29" s="234">
        <v>0</v>
      </c>
      <c r="I29" s="234">
        <v>152</v>
      </c>
      <c r="J29" s="234">
        <v>0</v>
      </c>
    </row>
    <row r="30" spans="1:10" ht="19.899999999999999" customHeight="1" x14ac:dyDescent="0.25">
      <c r="A30" s="241" t="s">
        <v>257</v>
      </c>
      <c r="B30" s="233" t="s">
        <v>258</v>
      </c>
      <c r="C30" s="234">
        <v>435</v>
      </c>
      <c r="D30" s="234">
        <v>435</v>
      </c>
      <c r="E30" s="234">
        <v>0</v>
      </c>
      <c r="F30" s="234">
        <v>0</v>
      </c>
      <c r="G30" s="234">
        <v>0</v>
      </c>
      <c r="H30" s="234">
        <v>0</v>
      </c>
      <c r="I30" s="234">
        <v>435</v>
      </c>
      <c r="J30" s="234">
        <v>435</v>
      </c>
    </row>
    <row r="31" spans="1:10" ht="19.899999999999999" customHeight="1" x14ac:dyDescent="0.25">
      <c r="A31" s="235" t="s">
        <v>259</v>
      </c>
      <c r="B31" s="233" t="s">
        <v>260</v>
      </c>
      <c r="C31" s="234">
        <v>827</v>
      </c>
      <c r="D31" s="234">
        <v>0</v>
      </c>
      <c r="E31" s="234">
        <v>0</v>
      </c>
      <c r="F31" s="234">
        <v>0</v>
      </c>
      <c r="G31" s="234">
        <v>0</v>
      </c>
      <c r="H31" s="234">
        <v>0</v>
      </c>
      <c r="I31" s="234">
        <v>827</v>
      </c>
      <c r="J31" s="234">
        <v>0</v>
      </c>
    </row>
    <row r="32" spans="1:10" ht="19.899999999999999" customHeight="1" x14ac:dyDescent="0.25">
      <c r="A32" s="242" t="s">
        <v>261</v>
      </c>
      <c r="B32" s="243" t="s">
        <v>262</v>
      </c>
      <c r="C32" s="234">
        <v>100</v>
      </c>
      <c r="D32" s="234">
        <v>0</v>
      </c>
      <c r="E32" s="234">
        <v>0</v>
      </c>
      <c r="F32" s="234">
        <v>0</v>
      </c>
      <c r="G32" s="234">
        <v>0</v>
      </c>
      <c r="H32" s="234">
        <v>0</v>
      </c>
      <c r="I32" s="234">
        <v>100</v>
      </c>
      <c r="J32" s="234">
        <v>0</v>
      </c>
    </row>
    <row r="33" spans="1:10" ht="19.899999999999999" customHeight="1" x14ac:dyDescent="0.25">
      <c r="A33" s="235" t="s">
        <v>263</v>
      </c>
      <c r="B33" s="233" t="s">
        <v>264</v>
      </c>
      <c r="C33" s="234">
        <v>12710</v>
      </c>
      <c r="D33" s="234">
        <v>0</v>
      </c>
      <c r="E33" s="234">
        <v>10080</v>
      </c>
      <c r="F33" s="234">
        <v>0</v>
      </c>
      <c r="G33" s="234">
        <v>788</v>
      </c>
      <c r="H33" s="234">
        <v>0</v>
      </c>
      <c r="I33" s="234">
        <v>1842</v>
      </c>
      <c r="J33" s="234">
        <v>0</v>
      </c>
    </row>
    <row r="34" spans="1:10" ht="19.899999999999999" customHeight="1" x14ac:dyDescent="0.25">
      <c r="A34" s="445" t="s">
        <v>265</v>
      </c>
      <c r="B34" s="233" t="s">
        <v>266</v>
      </c>
      <c r="C34" s="234">
        <v>160</v>
      </c>
      <c r="D34" s="234">
        <v>0</v>
      </c>
      <c r="E34" s="234">
        <v>0</v>
      </c>
      <c r="F34" s="234">
        <v>0</v>
      </c>
      <c r="G34" s="234">
        <v>0</v>
      </c>
      <c r="H34" s="234">
        <v>0</v>
      </c>
      <c r="I34" s="234">
        <v>160</v>
      </c>
      <c r="J34" s="234">
        <v>0</v>
      </c>
    </row>
    <row r="35" spans="1:10" ht="19.899999999999999" customHeight="1" x14ac:dyDescent="0.25">
      <c r="A35" s="446"/>
      <c r="B35" s="233" t="s">
        <v>267</v>
      </c>
      <c r="C35" s="234">
        <v>156</v>
      </c>
      <c r="D35" s="234">
        <v>0</v>
      </c>
      <c r="E35" s="234">
        <v>0</v>
      </c>
      <c r="F35" s="234">
        <v>0</v>
      </c>
      <c r="G35" s="234">
        <v>16</v>
      </c>
      <c r="H35" s="234">
        <v>0</v>
      </c>
      <c r="I35" s="234">
        <v>140</v>
      </c>
      <c r="J35" s="234">
        <v>0</v>
      </c>
    </row>
    <row r="36" spans="1:10" ht="19.899999999999999" customHeight="1" x14ac:dyDescent="0.25">
      <c r="A36" s="241" t="s">
        <v>268</v>
      </c>
      <c r="B36" s="233" t="s">
        <v>269</v>
      </c>
      <c r="C36" s="234">
        <v>836</v>
      </c>
      <c r="D36" s="234">
        <v>0</v>
      </c>
      <c r="E36" s="234">
        <v>0</v>
      </c>
      <c r="F36" s="234">
        <v>0</v>
      </c>
      <c r="G36" s="234">
        <v>766</v>
      </c>
      <c r="H36" s="234">
        <v>0</v>
      </c>
      <c r="I36" s="234">
        <v>70</v>
      </c>
      <c r="J36" s="234">
        <v>0</v>
      </c>
    </row>
    <row r="37" spans="1:10" ht="19.899999999999999" customHeight="1" x14ac:dyDescent="0.25">
      <c r="A37" s="241" t="s">
        <v>270</v>
      </c>
      <c r="B37" s="233" t="s">
        <v>76</v>
      </c>
      <c r="C37" s="234">
        <v>3145</v>
      </c>
      <c r="D37" s="234">
        <v>0</v>
      </c>
      <c r="E37" s="234">
        <v>17</v>
      </c>
      <c r="F37" s="234">
        <v>0</v>
      </c>
      <c r="G37" s="234">
        <v>1483</v>
      </c>
      <c r="H37" s="234">
        <v>0</v>
      </c>
      <c r="I37" s="234">
        <v>1645</v>
      </c>
      <c r="J37" s="234">
        <v>0</v>
      </c>
    </row>
    <row r="38" spans="1:10" ht="19.899999999999999" customHeight="1" x14ac:dyDescent="0.25">
      <c r="A38" s="235" t="s">
        <v>271</v>
      </c>
      <c r="B38" s="233" t="s">
        <v>272</v>
      </c>
      <c r="C38" s="234">
        <v>149</v>
      </c>
      <c r="D38" s="234">
        <v>0</v>
      </c>
      <c r="E38" s="234">
        <v>0</v>
      </c>
      <c r="F38" s="234">
        <v>0</v>
      </c>
      <c r="G38" s="234">
        <v>5</v>
      </c>
      <c r="H38" s="234">
        <v>0</v>
      </c>
      <c r="I38" s="234">
        <v>144</v>
      </c>
      <c r="J38" s="234">
        <v>0</v>
      </c>
    </row>
    <row r="39" spans="1:10" ht="19.899999999999999" customHeight="1" x14ac:dyDescent="0.25">
      <c r="A39" s="244" t="s">
        <v>273</v>
      </c>
      <c r="B39" s="245" t="s">
        <v>274</v>
      </c>
      <c r="C39" s="246">
        <v>2667</v>
      </c>
      <c r="D39" s="246">
        <v>0</v>
      </c>
      <c r="E39" s="246">
        <v>2359</v>
      </c>
      <c r="F39" s="246">
        <v>0</v>
      </c>
      <c r="G39" s="246">
        <v>308</v>
      </c>
      <c r="H39" s="246">
        <v>0</v>
      </c>
      <c r="I39" s="246">
        <v>0</v>
      </c>
      <c r="J39" s="246">
        <v>0</v>
      </c>
    </row>
    <row r="40" spans="1:10" s="231" customFormat="1" ht="22.9" customHeight="1" x14ac:dyDescent="0.2">
      <c r="A40" s="447" t="s">
        <v>113</v>
      </c>
      <c r="B40" s="447"/>
      <c r="C40" s="247">
        <v>58850</v>
      </c>
      <c r="D40" s="247">
        <v>10670</v>
      </c>
      <c r="E40" s="247">
        <v>17672</v>
      </c>
      <c r="F40" s="247">
        <v>0</v>
      </c>
      <c r="G40" s="247">
        <v>28037</v>
      </c>
      <c r="H40" s="247">
        <v>10015</v>
      </c>
      <c r="I40" s="247">
        <v>13141</v>
      </c>
      <c r="J40" s="247">
        <v>655</v>
      </c>
    </row>
    <row r="41" spans="1:10" s="231" customFormat="1" ht="16.149999999999999" customHeight="1" x14ac:dyDescent="0.2">
      <c r="A41" s="447" t="s">
        <v>275</v>
      </c>
      <c r="B41" s="447"/>
      <c r="C41" s="247">
        <v>991</v>
      </c>
      <c r="D41" s="247"/>
      <c r="E41" s="247"/>
      <c r="F41" s="247"/>
      <c r="G41" s="247"/>
      <c r="H41" s="247"/>
      <c r="I41" s="247"/>
      <c r="J41" s="247"/>
    </row>
    <row r="42" spans="1:10" ht="16.899999999999999" customHeight="1" x14ac:dyDescent="0.25">
      <c r="A42" s="448" t="s">
        <v>114</v>
      </c>
      <c r="B42" s="448"/>
      <c r="C42" s="249">
        <v>59841</v>
      </c>
      <c r="D42" s="249">
        <v>10670</v>
      </c>
      <c r="E42" s="249">
        <v>17672</v>
      </c>
      <c r="F42" s="249">
        <v>0</v>
      </c>
      <c r="G42" s="249">
        <v>28037</v>
      </c>
      <c r="H42" s="249">
        <v>10015</v>
      </c>
      <c r="I42" s="249">
        <v>13141</v>
      </c>
      <c r="J42" s="249">
        <v>655</v>
      </c>
    </row>
  </sheetData>
  <mergeCells count="15">
    <mergeCell ref="G5:H5"/>
    <mergeCell ref="I5:J5"/>
    <mergeCell ref="A7:A9"/>
    <mergeCell ref="A21:A23"/>
    <mergeCell ref="A1:H1"/>
    <mergeCell ref="B3:H3"/>
    <mergeCell ref="A4:A6"/>
    <mergeCell ref="B4:B6"/>
    <mergeCell ref="C4:D5"/>
    <mergeCell ref="E4:J4"/>
    <mergeCell ref="A34:A35"/>
    <mergeCell ref="A40:B40"/>
    <mergeCell ref="A41:B41"/>
    <mergeCell ref="A42:B42"/>
    <mergeCell ref="E5:F5"/>
  </mergeCells>
  <conditionalFormatting sqref="C7:D40">
    <cfRule type="cellIs" dxfId="0" priority="1" operator="notEqual">
      <formula>E7+G7+I7</formula>
    </cfRule>
  </conditionalFormatting>
  <pageMargins left="0.70866141732283472" right="0.70866141732283472" top="0.74803149606299213" bottom="0.74803149606299213" header="0.31496062992125984" footer="0.31496062992125984"/>
  <pageSetup paperSize="9" scale="47" fitToHeight="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9"/>
  <sheetViews>
    <sheetView view="pageBreakPreview" zoomScale="60" zoomScaleNormal="60" workbookViewId="0">
      <selection activeCell="B3" sqref="B3:B5"/>
    </sheetView>
  </sheetViews>
  <sheetFormatPr defaultRowHeight="15.75" x14ac:dyDescent="0.25"/>
  <cols>
    <col min="1" max="1" width="30.7109375" style="2" customWidth="1"/>
    <col min="2" max="2" width="35.140625" style="2" customWidth="1"/>
    <col min="3" max="3" width="18.5703125" customWidth="1"/>
    <col min="4" max="4" width="28" customWidth="1"/>
    <col min="5" max="5" width="10.5703125" customWidth="1"/>
    <col min="6" max="6" width="12.28515625" customWidth="1"/>
    <col min="7" max="7" width="15.28515625" customWidth="1"/>
    <col min="8" max="8" width="18" customWidth="1"/>
    <col min="222" max="222" width="34" customWidth="1"/>
    <col min="223" max="223" width="11.28515625" customWidth="1"/>
    <col min="224" max="224" width="11" customWidth="1"/>
    <col min="232" max="233" width="10.7109375" customWidth="1"/>
    <col min="235" max="235" width="11.5703125" customWidth="1"/>
    <col min="236" max="236" width="13.7109375" customWidth="1"/>
    <col min="237" max="240" width="9.28515625" customWidth="1"/>
    <col min="478" max="478" width="34" customWidth="1"/>
    <col min="479" max="479" width="11.28515625" customWidth="1"/>
    <col min="480" max="480" width="11" customWidth="1"/>
    <col min="488" max="489" width="10.7109375" customWidth="1"/>
    <col min="491" max="491" width="11.5703125" customWidth="1"/>
    <col min="492" max="492" width="13.7109375" customWidth="1"/>
    <col min="493" max="496" width="9.28515625" customWidth="1"/>
    <col min="734" max="734" width="34" customWidth="1"/>
    <col min="735" max="735" width="11.28515625" customWidth="1"/>
    <col min="736" max="736" width="11" customWidth="1"/>
    <col min="744" max="745" width="10.7109375" customWidth="1"/>
    <col min="747" max="747" width="11.5703125" customWidth="1"/>
    <col min="748" max="748" width="13.7109375" customWidth="1"/>
    <col min="749" max="752" width="9.28515625" customWidth="1"/>
    <col min="990" max="990" width="34" customWidth="1"/>
    <col min="991" max="991" width="11.28515625" customWidth="1"/>
    <col min="992" max="992" width="11" customWidth="1"/>
    <col min="1000" max="1001" width="10.7109375" customWidth="1"/>
    <col min="1003" max="1003" width="11.5703125" customWidth="1"/>
    <col min="1004" max="1004" width="13.7109375" customWidth="1"/>
    <col min="1005" max="1008" width="9.28515625" customWidth="1"/>
    <col min="1246" max="1246" width="34" customWidth="1"/>
    <col min="1247" max="1247" width="11.28515625" customWidth="1"/>
    <col min="1248" max="1248" width="11" customWidth="1"/>
    <col min="1256" max="1257" width="10.7109375" customWidth="1"/>
    <col min="1259" max="1259" width="11.5703125" customWidth="1"/>
    <col min="1260" max="1260" width="13.7109375" customWidth="1"/>
    <col min="1261" max="1264" width="9.28515625" customWidth="1"/>
    <col min="1502" max="1502" width="34" customWidth="1"/>
    <col min="1503" max="1503" width="11.28515625" customWidth="1"/>
    <col min="1504" max="1504" width="11" customWidth="1"/>
    <col min="1512" max="1513" width="10.7109375" customWidth="1"/>
    <col min="1515" max="1515" width="11.5703125" customWidth="1"/>
    <col min="1516" max="1516" width="13.7109375" customWidth="1"/>
    <col min="1517" max="1520" width="9.28515625" customWidth="1"/>
    <col min="1758" max="1758" width="34" customWidth="1"/>
    <col min="1759" max="1759" width="11.28515625" customWidth="1"/>
    <col min="1760" max="1760" width="11" customWidth="1"/>
    <col min="1768" max="1769" width="10.7109375" customWidth="1"/>
    <col min="1771" max="1771" width="11.5703125" customWidth="1"/>
    <col min="1772" max="1772" width="13.7109375" customWidth="1"/>
    <col min="1773" max="1776" width="9.28515625" customWidth="1"/>
    <col min="2014" max="2014" width="34" customWidth="1"/>
    <col min="2015" max="2015" width="11.28515625" customWidth="1"/>
    <col min="2016" max="2016" width="11" customWidth="1"/>
    <col min="2024" max="2025" width="10.7109375" customWidth="1"/>
    <col min="2027" max="2027" width="11.5703125" customWidth="1"/>
    <col min="2028" max="2028" width="13.7109375" customWidth="1"/>
    <col min="2029" max="2032" width="9.28515625" customWidth="1"/>
    <col min="2270" max="2270" width="34" customWidth="1"/>
    <col min="2271" max="2271" width="11.28515625" customWidth="1"/>
    <col min="2272" max="2272" width="11" customWidth="1"/>
    <col min="2280" max="2281" width="10.7109375" customWidth="1"/>
    <col min="2283" max="2283" width="11.5703125" customWidth="1"/>
    <col min="2284" max="2284" width="13.7109375" customWidth="1"/>
    <col min="2285" max="2288" width="9.28515625" customWidth="1"/>
    <col min="2526" max="2526" width="34" customWidth="1"/>
    <col min="2527" max="2527" width="11.28515625" customWidth="1"/>
    <col min="2528" max="2528" width="11" customWidth="1"/>
    <col min="2536" max="2537" width="10.7109375" customWidth="1"/>
    <col min="2539" max="2539" width="11.5703125" customWidth="1"/>
    <col min="2540" max="2540" width="13.7109375" customWidth="1"/>
    <col min="2541" max="2544" width="9.28515625" customWidth="1"/>
    <col min="2782" max="2782" width="34" customWidth="1"/>
    <col min="2783" max="2783" width="11.28515625" customWidth="1"/>
    <col min="2784" max="2784" width="11" customWidth="1"/>
    <col min="2792" max="2793" width="10.7109375" customWidth="1"/>
    <col min="2795" max="2795" width="11.5703125" customWidth="1"/>
    <col min="2796" max="2796" width="13.7109375" customWidth="1"/>
    <col min="2797" max="2800" width="9.28515625" customWidth="1"/>
    <col min="3038" max="3038" width="34" customWidth="1"/>
    <col min="3039" max="3039" width="11.28515625" customWidth="1"/>
    <col min="3040" max="3040" width="11" customWidth="1"/>
    <col min="3048" max="3049" width="10.7109375" customWidth="1"/>
    <col min="3051" max="3051" width="11.5703125" customWidth="1"/>
    <col min="3052" max="3052" width="13.7109375" customWidth="1"/>
    <col min="3053" max="3056" width="9.28515625" customWidth="1"/>
    <col min="3294" max="3294" width="34" customWidth="1"/>
    <col min="3295" max="3295" width="11.28515625" customWidth="1"/>
    <col min="3296" max="3296" width="11" customWidth="1"/>
    <col min="3304" max="3305" width="10.7109375" customWidth="1"/>
    <col min="3307" max="3307" width="11.5703125" customWidth="1"/>
    <col min="3308" max="3308" width="13.7109375" customWidth="1"/>
    <col min="3309" max="3312" width="9.28515625" customWidth="1"/>
    <col min="3550" max="3550" width="34" customWidth="1"/>
    <col min="3551" max="3551" width="11.28515625" customWidth="1"/>
    <col min="3552" max="3552" width="11" customWidth="1"/>
    <col min="3560" max="3561" width="10.7109375" customWidth="1"/>
    <col min="3563" max="3563" width="11.5703125" customWidth="1"/>
    <col min="3564" max="3564" width="13.7109375" customWidth="1"/>
    <col min="3565" max="3568" width="9.28515625" customWidth="1"/>
    <col min="3806" max="3806" width="34" customWidth="1"/>
    <col min="3807" max="3807" width="11.28515625" customWidth="1"/>
    <col min="3808" max="3808" width="11" customWidth="1"/>
    <col min="3816" max="3817" width="10.7109375" customWidth="1"/>
    <col min="3819" max="3819" width="11.5703125" customWidth="1"/>
    <col min="3820" max="3820" width="13.7109375" customWidth="1"/>
    <col min="3821" max="3824" width="9.28515625" customWidth="1"/>
    <col min="4062" max="4062" width="34" customWidth="1"/>
    <col min="4063" max="4063" width="11.28515625" customWidth="1"/>
    <col min="4064" max="4064" width="11" customWidth="1"/>
    <col min="4072" max="4073" width="10.7109375" customWidth="1"/>
    <col min="4075" max="4075" width="11.5703125" customWidth="1"/>
    <col min="4076" max="4076" width="13.7109375" customWidth="1"/>
    <col min="4077" max="4080" width="9.28515625" customWidth="1"/>
    <col min="4318" max="4318" width="34" customWidth="1"/>
    <col min="4319" max="4319" width="11.28515625" customWidth="1"/>
    <col min="4320" max="4320" width="11" customWidth="1"/>
    <col min="4328" max="4329" width="10.7109375" customWidth="1"/>
    <col min="4331" max="4331" width="11.5703125" customWidth="1"/>
    <col min="4332" max="4332" width="13.7109375" customWidth="1"/>
    <col min="4333" max="4336" width="9.28515625" customWidth="1"/>
    <col min="4574" max="4574" width="34" customWidth="1"/>
    <col min="4575" max="4575" width="11.28515625" customWidth="1"/>
    <col min="4576" max="4576" width="11" customWidth="1"/>
    <col min="4584" max="4585" width="10.7109375" customWidth="1"/>
    <col min="4587" max="4587" width="11.5703125" customWidth="1"/>
    <col min="4588" max="4588" width="13.7109375" customWidth="1"/>
    <col min="4589" max="4592" width="9.28515625" customWidth="1"/>
    <col min="4830" max="4830" width="34" customWidth="1"/>
    <col min="4831" max="4831" width="11.28515625" customWidth="1"/>
    <col min="4832" max="4832" width="11" customWidth="1"/>
    <col min="4840" max="4841" width="10.7109375" customWidth="1"/>
    <col min="4843" max="4843" width="11.5703125" customWidth="1"/>
    <col min="4844" max="4844" width="13.7109375" customWidth="1"/>
    <col min="4845" max="4848" width="9.28515625" customWidth="1"/>
    <col min="5086" max="5086" width="34" customWidth="1"/>
    <col min="5087" max="5087" width="11.28515625" customWidth="1"/>
    <col min="5088" max="5088" width="11" customWidth="1"/>
    <col min="5096" max="5097" width="10.7109375" customWidth="1"/>
    <col min="5099" max="5099" width="11.5703125" customWidth="1"/>
    <col min="5100" max="5100" width="13.7109375" customWidth="1"/>
    <col min="5101" max="5104" width="9.28515625" customWidth="1"/>
    <col min="5342" max="5342" width="34" customWidth="1"/>
    <col min="5343" max="5343" width="11.28515625" customWidth="1"/>
    <col min="5344" max="5344" width="11" customWidth="1"/>
    <col min="5352" max="5353" width="10.7109375" customWidth="1"/>
    <col min="5355" max="5355" width="11.5703125" customWidth="1"/>
    <col min="5356" max="5356" width="13.7109375" customWidth="1"/>
    <col min="5357" max="5360" width="9.28515625" customWidth="1"/>
    <col min="5598" max="5598" width="34" customWidth="1"/>
    <col min="5599" max="5599" width="11.28515625" customWidth="1"/>
    <col min="5600" max="5600" width="11" customWidth="1"/>
    <col min="5608" max="5609" width="10.7109375" customWidth="1"/>
    <col min="5611" max="5611" width="11.5703125" customWidth="1"/>
    <col min="5612" max="5612" width="13.7109375" customWidth="1"/>
    <col min="5613" max="5616" width="9.28515625" customWidth="1"/>
    <col min="5854" max="5854" width="34" customWidth="1"/>
    <col min="5855" max="5855" width="11.28515625" customWidth="1"/>
    <col min="5856" max="5856" width="11" customWidth="1"/>
    <col min="5864" max="5865" width="10.7109375" customWidth="1"/>
    <col min="5867" max="5867" width="11.5703125" customWidth="1"/>
    <col min="5868" max="5868" width="13.7109375" customWidth="1"/>
    <col min="5869" max="5872" width="9.28515625" customWidth="1"/>
    <col min="6110" max="6110" width="34" customWidth="1"/>
    <col min="6111" max="6111" width="11.28515625" customWidth="1"/>
    <col min="6112" max="6112" width="11" customWidth="1"/>
    <col min="6120" max="6121" width="10.7109375" customWidth="1"/>
    <col min="6123" max="6123" width="11.5703125" customWidth="1"/>
    <col min="6124" max="6124" width="13.7109375" customWidth="1"/>
    <col min="6125" max="6128" width="9.28515625" customWidth="1"/>
    <col min="6366" max="6366" width="34" customWidth="1"/>
    <col min="6367" max="6367" width="11.28515625" customWidth="1"/>
    <col min="6368" max="6368" width="11" customWidth="1"/>
    <col min="6376" max="6377" width="10.7109375" customWidth="1"/>
    <col min="6379" max="6379" width="11.5703125" customWidth="1"/>
    <col min="6380" max="6380" width="13.7109375" customWidth="1"/>
    <col min="6381" max="6384" width="9.28515625" customWidth="1"/>
    <col min="6622" max="6622" width="34" customWidth="1"/>
    <col min="6623" max="6623" width="11.28515625" customWidth="1"/>
    <col min="6624" max="6624" width="11" customWidth="1"/>
    <col min="6632" max="6633" width="10.7109375" customWidth="1"/>
    <col min="6635" max="6635" width="11.5703125" customWidth="1"/>
    <col min="6636" max="6636" width="13.7109375" customWidth="1"/>
    <col min="6637" max="6640" width="9.28515625" customWidth="1"/>
    <col min="6878" max="6878" width="34" customWidth="1"/>
    <col min="6879" max="6879" width="11.28515625" customWidth="1"/>
    <col min="6880" max="6880" width="11" customWidth="1"/>
    <col min="6888" max="6889" width="10.7109375" customWidth="1"/>
    <col min="6891" max="6891" width="11.5703125" customWidth="1"/>
    <col min="6892" max="6892" width="13.7109375" customWidth="1"/>
    <col min="6893" max="6896" width="9.28515625" customWidth="1"/>
    <col min="7134" max="7134" width="34" customWidth="1"/>
    <col min="7135" max="7135" width="11.28515625" customWidth="1"/>
    <col min="7136" max="7136" width="11" customWidth="1"/>
    <col min="7144" max="7145" width="10.7109375" customWidth="1"/>
    <col min="7147" max="7147" width="11.5703125" customWidth="1"/>
    <col min="7148" max="7148" width="13.7109375" customWidth="1"/>
    <col min="7149" max="7152" width="9.28515625" customWidth="1"/>
    <col min="7390" max="7390" width="34" customWidth="1"/>
    <col min="7391" max="7391" width="11.28515625" customWidth="1"/>
    <col min="7392" max="7392" width="11" customWidth="1"/>
    <col min="7400" max="7401" width="10.7109375" customWidth="1"/>
    <col min="7403" max="7403" width="11.5703125" customWidth="1"/>
    <col min="7404" max="7404" width="13.7109375" customWidth="1"/>
    <col min="7405" max="7408" width="9.28515625" customWidth="1"/>
    <col min="7646" max="7646" width="34" customWidth="1"/>
    <col min="7647" max="7647" width="11.28515625" customWidth="1"/>
    <col min="7648" max="7648" width="11" customWidth="1"/>
    <col min="7656" max="7657" width="10.7109375" customWidth="1"/>
    <col min="7659" max="7659" width="11.5703125" customWidth="1"/>
    <col min="7660" max="7660" width="13.7109375" customWidth="1"/>
    <col min="7661" max="7664" width="9.28515625" customWidth="1"/>
    <col min="7902" max="7902" width="34" customWidth="1"/>
    <col min="7903" max="7903" width="11.28515625" customWidth="1"/>
    <col min="7904" max="7904" width="11" customWidth="1"/>
    <col min="7912" max="7913" width="10.7109375" customWidth="1"/>
    <col min="7915" max="7915" width="11.5703125" customWidth="1"/>
    <col min="7916" max="7916" width="13.7109375" customWidth="1"/>
    <col min="7917" max="7920" width="9.28515625" customWidth="1"/>
    <col min="8158" max="8158" width="34" customWidth="1"/>
    <col min="8159" max="8159" width="11.28515625" customWidth="1"/>
    <col min="8160" max="8160" width="11" customWidth="1"/>
    <col min="8168" max="8169" width="10.7109375" customWidth="1"/>
    <col min="8171" max="8171" width="11.5703125" customWidth="1"/>
    <col min="8172" max="8172" width="13.7109375" customWidth="1"/>
    <col min="8173" max="8176" width="9.28515625" customWidth="1"/>
    <col min="8414" max="8414" width="34" customWidth="1"/>
    <col min="8415" max="8415" width="11.28515625" customWidth="1"/>
    <col min="8416" max="8416" width="11" customWidth="1"/>
    <col min="8424" max="8425" width="10.7109375" customWidth="1"/>
    <col min="8427" max="8427" width="11.5703125" customWidth="1"/>
    <col min="8428" max="8428" width="13.7109375" customWidth="1"/>
    <col min="8429" max="8432" width="9.28515625" customWidth="1"/>
    <col min="8670" max="8670" width="34" customWidth="1"/>
    <col min="8671" max="8671" width="11.28515625" customWidth="1"/>
    <col min="8672" max="8672" width="11" customWidth="1"/>
    <col min="8680" max="8681" width="10.7109375" customWidth="1"/>
    <col min="8683" max="8683" width="11.5703125" customWidth="1"/>
    <col min="8684" max="8684" width="13.7109375" customWidth="1"/>
    <col min="8685" max="8688" width="9.28515625" customWidth="1"/>
    <col min="8926" max="8926" width="34" customWidth="1"/>
    <col min="8927" max="8927" width="11.28515625" customWidth="1"/>
    <col min="8928" max="8928" width="11" customWidth="1"/>
    <col min="8936" max="8937" width="10.7109375" customWidth="1"/>
    <col min="8939" max="8939" width="11.5703125" customWidth="1"/>
    <col min="8940" max="8940" width="13.7109375" customWidth="1"/>
    <col min="8941" max="8944" width="9.28515625" customWidth="1"/>
    <col min="9182" max="9182" width="34" customWidth="1"/>
    <col min="9183" max="9183" width="11.28515625" customWidth="1"/>
    <col min="9184" max="9184" width="11" customWidth="1"/>
    <col min="9192" max="9193" width="10.7109375" customWidth="1"/>
    <col min="9195" max="9195" width="11.5703125" customWidth="1"/>
    <col min="9196" max="9196" width="13.7109375" customWidth="1"/>
    <col min="9197" max="9200" width="9.28515625" customWidth="1"/>
    <col min="9438" max="9438" width="34" customWidth="1"/>
    <col min="9439" max="9439" width="11.28515625" customWidth="1"/>
    <col min="9440" max="9440" width="11" customWidth="1"/>
    <col min="9448" max="9449" width="10.7109375" customWidth="1"/>
    <col min="9451" max="9451" width="11.5703125" customWidth="1"/>
    <col min="9452" max="9452" width="13.7109375" customWidth="1"/>
    <col min="9453" max="9456" width="9.28515625" customWidth="1"/>
    <col min="9694" max="9694" width="34" customWidth="1"/>
    <col min="9695" max="9695" width="11.28515625" customWidth="1"/>
    <col min="9696" max="9696" width="11" customWidth="1"/>
    <col min="9704" max="9705" width="10.7109375" customWidth="1"/>
    <col min="9707" max="9707" width="11.5703125" customWidth="1"/>
    <col min="9708" max="9708" width="13.7109375" customWidth="1"/>
    <col min="9709" max="9712" width="9.28515625" customWidth="1"/>
    <col min="9950" max="9950" width="34" customWidth="1"/>
    <col min="9951" max="9951" width="11.28515625" customWidth="1"/>
    <col min="9952" max="9952" width="11" customWidth="1"/>
    <col min="9960" max="9961" width="10.7109375" customWidth="1"/>
    <col min="9963" max="9963" width="11.5703125" customWidth="1"/>
    <col min="9964" max="9964" width="13.7109375" customWidth="1"/>
    <col min="9965" max="9968" width="9.28515625" customWidth="1"/>
    <col min="10206" max="10206" width="34" customWidth="1"/>
    <col min="10207" max="10207" width="11.28515625" customWidth="1"/>
    <col min="10208" max="10208" width="11" customWidth="1"/>
    <col min="10216" max="10217" width="10.7109375" customWidth="1"/>
    <col min="10219" max="10219" width="11.5703125" customWidth="1"/>
    <col min="10220" max="10220" width="13.7109375" customWidth="1"/>
    <col min="10221" max="10224" width="9.28515625" customWidth="1"/>
    <col min="10462" max="10462" width="34" customWidth="1"/>
    <col min="10463" max="10463" width="11.28515625" customWidth="1"/>
    <col min="10464" max="10464" width="11" customWidth="1"/>
    <col min="10472" max="10473" width="10.7109375" customWidth="1"/>
    <col min="10475" max="10475" width="11.5703125" customWidth="1"/>
    <col min="10476" max="10476" width="13.7109375" customWidth="1"/>
    <col min="10477" max="10480" width="9.28515625" customWidth="1"/>
    <col min="10718" max="10718" width="34" customWidth="1"/>
    <col min="10719" max="10719" width="11.28515625" customWidth="1"/>
    <col min="10720" max="10720" width="11" customWidth="1"/>
    <col min="10728" max="10729" width="10.7109375" customWidth="1"/>
    <col min="10731" max="10731" width="11.5703125" customWidth="1"/>
    <col min="10732" max="10732" width="13.7109375" customWidth="1"/>
    <col min="10733" max="10736" width="9.28515625" customWidth="1"/>
    <col min="10974" max="10974" width="34" customWidth="1"/>
    <col min="10975" max="10975" width="11.28515625" customWidth="1"/>
    <col min="10976" max="10976" width="11" customWidth="1"/>
    <col min="10984" max="10985" width="10.7109375" customWidth="1"/>
    <col min="10987" max="10987" width="11.5703125" customWidth="1"/>
    <col min="10988" max="10988" width="13.7109375" customWidth="1"/>
    <col min="10989" max="10992" width="9.28515625" customWidth="1"/>
    <col min="11230" max="11230" width="34" customWidth="1"/>
    <col min="11231" max="11231" width="11.28515625" customWidth="1"/>
    <col min="11232" max="11232" width="11" customWidth="1"/>
    <col min="11240" max="11241" width="10.7109375" customWidth="1"/>
    <col min="11243" max="11243" width="11.5703125" customWidth="1"/>
    <col min="11244" max="11244" width="13.7109375" customWidth="1"/>
    <col min="11245" max="11248" width="9.28515625" customWidth="1"/>
    <col min="11486" max="11486" width="34" customWidth="1"/>
    <col min="11487" max="11487" width="11.28515625" customWidth="1"/>
    <col min="11488" max="11488" width="11" customWidth="1"/>
    <col min="11496" max="11497" width="10.7109375" customWidth="1"/>
    <col min="11499" max="11499" width="11.5703125" customWidth="1"/>
    <col min="11500" max="11500" width="13.7109375" customWidth="1"/>
    <col min="11501" max="11504" width="9.28515625" customWidth="1"/>
    <col min="11742" max="11742" width="34" customWidth="1"/>
    <col min="11743" max="11743" width="11.28515625" customWidth="1"/>
    <col min="11744" max="11744" width="11" customWidth="1"/>
    <col min="11752" max="11753" width="10.7109375" customWidth="1"/>
    <col min="11755" max="11755" width="11.5703125" customWidth="1"/>
    <col min="11756" max="11756" width="13.7109375" customWidth="1"/>
    <col min="11757" max="11760" width="9.28515625" customWidth="1"/>
    <col min="11998" max="11998" width="34" customWidth="1"/>
    <col min="11999" max="11999" width="11.28515625" customWidth="1"/>
    <col min="12000" max="12000" width="11" customWidth="1"/>
    <col min="12008" max="12009" width="10.7109375" customWidth="1"/>
    <col min="12011" max="12011" width="11.5703125" customWidth="1"/>
    <col min="12012" max="12012" width="13.7109375" customWidth="1"/>
    <col min="12013" max="12016" width="9.28515625" customWidth="1"/>
    <col min="12254" max="12254" width="34" customWidth="1"/>
    <col min="12255" max="12255" width="11.28515625" customWidth="1"/>
    <col min="12256" max="12256" width="11" customWidth="1"/>
    <col min="12264" max="12265" width="10.7109375" customWidth="1"/>
    <col min="12267" max="12267" width="11.5703125" customWidth="1"/>
    <col min="12268" max="12268" width="13.7109375" customWidth="1"/>
    <col min="12269" max="12272" width="9.28515625" customWidth="1"/>
    <col min="12510" max="12510" width="34" customWidth="1"/>
    <col min="12511" max="12511" width="11.28515625" customWidth="1"/>
    <col min="12512" max="12512" width="11" customWidth="1"/>
    <col min="12520" max="12521" width="10.7109375" customWidth="1"/>
    <col min="12523" max="12523" width="11.5703125" customWidth="1"/>
    <col min="12524" max="12524" width="13.7109375" customWidth="1"/>
    <col min="12525" max="12528" width="9.28515625" customWidth="1"/>
    <col min="12766" max="12766" width="34" customWidth="1"/>
    <col min="12767" max="12767" width="11.28515625" customWidth="1"/>
    <col min="12768" max="12768" width="11" customWidth="1"/>
    <col min="12776" max="12777" width="10.7109375" customWidth="1"/>
    <col min="12779" max="12779" width="11.5703125" customWidth="1"/>
    <col min="12780" max="12780" width="13.7109375" customWidth="1"/>
    <col min="12781" max="12784" width="9.28515625" customWidth="1"/>
    <col min="13022" max="13022" width="34" customWidth="1"/>
    <col min="13023" max="13023" width="11.28515625" customWidth="1"/>
    <col min="13024" max="13024" width="11" customWidth="1"/>
    <col min="13032" max="13033" width="10.7109375" customWidth="1"/>
    <col min="13035" max="13035" width="11.5703125" customWidth="1"/>
    <col min="13036" max="13036" width="13.7109375" customWidth="1"/>
    <col min="13037" max="13040" width="9.28515625" customWidth="1"/>
    <col min="13278" max="13278" width="34" customWidth="1"/>
    <col min="13279" max="13279" width="11.28515625" customWidth="1"/>
    <col min="13280" max="13280" width="11" customWidth="1"/>
    <col min="13288" max="13289" width="10.7109375" customWidth="1"/>
    <col min="13291" max="13291" width="11.5703125" customWidth="1"/>
    <col min="13292" max="13292" width="13.7109375" customWidth="1"/>
    <col min="13293" max="13296" width="9.28515625" customWidth="1"/>
    <col min="13534" max="13534" width="34" customWidth="1"/>
    <col min="13535" max="13535" width="11.28515625" customWidth="1"/>
    <col min="13536" max="13536" width="11" customWidth="1"/>
    <col min="13544" max="13545" width="10.7109375" customWidth="1"/>
    <col min="13547" max="13547" width="11.5703125" customWidth="1"/>
    <col min="13548" max="13548" width="13.7109375" customWidth="1"/>
    <col min="13549" max="13552" width="9.28515625" customWidth="1"/>
    <col min="13790" max="13790" width="34" customWidth="1"/>
    <col min="13791" max="13791" width="11.28515625" customWidth="1"/>
    <col min="13792" max="13792" width="11" customWidth="1"/>
    <col min="13800" max="13801" width="10.7109375" customWidth="1"/>
    <col min="13803" max="13803" width="11.5703125" customWidth="1"/>
    <col min="13804" max="13804" width="13.7109375" customWidth="1"/>
    <col min="13805" max="13808" width="9.28515625" customWidth="1"/>
    <col min="14046" max="14046" width="34" customWidth="1"/>
    <col min="14047" max="14047" width="11.28515625" customWidth="1"/>
    <col min="14048" max="14048" width="11" customWidth="1"/>
    <col min="14056" max="14057" width="10.7109375" customWidth="1"/>
    <col min="14059" max="14059" width="11.5703125" customWidth="1"/>
    <col min="14060" max="14060" width="13.7109375" customWidth="1"/>
    <col min="14061" max="14064" width="9.28515625" customWidth="1"/>
    <col min="14302" max="14302" width="34" customWidth="1"/>
    <col min="14303" max="14303" width="11.28515625" customWidth="1"/>
    <col min="14304" max="14304" width="11" customWidth="1"/>
    <col min="14312" max="14313" width="10.7109375" customWidth="1"/>
    <col min="14315" max="14315" width="11.5703125" customWidth="1"/>
    <col min="14316" max="14316" width="13.7109375" customWidth="1"/>
    <col min="14317" max="14320" width="9.28515625" customWidth="1"/>
    <col min="14558" max="14558" width="34" customWidth="1"/>
    <col min="14559" max="14559" width="11.28515625" customWidth="1"/>
    <col min="14560" max="14560" width="11" customWidth="1"/>
    <col min="14568" max="14569" width="10.7109375" customWidth="1"/>
    <col min="14571" max="14571" width="11.5703125" customWidth="1"/>
    <col min="14572" max="14572" width="13.7109375" customWidth="1"/>
    <col min="14573" max="14576" width="9.28515625" customWidth="1"/>
    <col min="14814" max="14814" width="34" customWidth="1"/>
    <col min="14815" max="14815" width="11.28515625" customWidth="1"/>
    <col min="14816" max="14816" width="11" customWidth="1"/>
    <col min="14824" max="14825" width="10.7109375" customWidth="1"/>
    <col min="14827" max="14827" width="11.5703125" customWidth="1"/>
    <col min="14828" max="14828" width="13.7109375" customWidth="1"/>
    <col min="14829" max="14832" width="9.28515625" customWidth="1"/>
    <col min="15070" max="15070" width="34" customWidth="1"/>
    <col min="15071" max="15071" width="11.28515625" customWidth="1"/>
    <col min="15072" max="15072" width="11" customWidth="1"/>
    <col min="15080" max="15081" width="10.7109375" customWidth="1"/>
    <col min="15083" max="15083" width="11.5703125" customWidth="1"/>
    <col min="15084" max="15084" width="13.7109375" customWidth="1"/>
    <col min="15085" max="15088" width="9.28515625" customWidth="1"/>
    <col min="15326" max="15326" width="34" customWidth="1"/>
    <col min="15327" max="15327" width="11.28515625" customWidth="1"/>
    <col min="15328" max="15328" width="11" customWidth="1"/>
    <col min="15336" max="15337" width="10.7109375" customWidth="1"/>
    <col min="15339" max="15339" width="11.5703125" customWidth="1"/>
    <col min="15340" max="15340" width="13.7109375" customWidth="1"/>
    <col min="15341" max="15344" width="9.28515625" customWidth="1"/>
    <col min="15582" max="15582" width="34" customWidth="1"/>
    <col min="15583" max="15583" width="11.28515625" customWidth="1"/>
    <col min="15584" max="15584" width="11" customWidth="1"/>
    <col min="15592" max="15593" width="10.7109375" customWidth="1"/>
    <col min="15595" max="15595" width="11.5703125" customWidth="1"/>
    <col min="15596" max="15596" width="13.7109375" customWidth="1"/>
    <col min="15597" max="15600" width="9.28515625" customWidth="1"/>
    <col min="15838" max="15838" width="34" customWidth="1"/>
    <col min="15839" max="15839" width="11.28515625" customWidth="1"/>
    <col min="15840" max="15840" width="11" customWidth="1"/>
    <col min="15848" max="15849" width="10.7109375" customWidth="1"/>
    <col min="15851" max="15851" width="11.5703125" customWidth="1"/>
    <col min="15852" max="15852" width="13.7109375" customWidth="1"/>
    <col min="15853" max="15856" width="9.28515625" customWidth="1"/>
    <col min="16094" max="16094" width="34" customWidth="1"/>
    <col min="16095" max="16095" width="11.28515625" customWidth="1"/>
    <col min="16096" max="16096" width="11" customWidth="1"/>
    <col min="16104" max="16105" width="10.7109375" customWidth="1"/>
    <col min="16107" max="16107" width="11.5703125" customWidth="1"/>
    <col min="16108" max="16108" width="13.7109375" customWidth="1"/>
    <col min="16109" max="16112" width="9.28515625" customWidth="1"/>
  </cols>
  <sheetData>
    <row r="1" spans="1:8" ht="44.45" customHeight="1" x14ac:dyDescent="0.3">
      <c r="B1" s="530" t="s">
        <v>119</v>
      </c>
      <c r="C1" s="530"/>
      <c r="D1" s="530"/>
      <c r="E1" s="530"/>
      <c r="F1" s="530"/>
      <c r="G1" s="530"/>
      <c r="H1" s="530"/>
    </row>
    <row r="2" spans="1:8" ht="32.25" customHeight="1" thickBot="1" x14ac:dyDescent="0.3">
      <c r="A2" s="3" t="s">
        <v>102</v>
      </c>
    </row>
    <row r="3" spans="1:8" ht="15.6" customHeight="1" x14ac:dyDescent="0.25">
      <c r="A3" s="534" t="s">
        <v>1</v>
      </c>
      <c r="B3" s="531" t="s">
        <v>2</v>
      </c>
      <c r="C3" s="436" t="s">
        <v>120</v>
      </c>
      <c r="D3" s="537" t="s">
        <v>91</v>
      </c>
      <c r="E3" s="537"/>
      <c r="F3" s="537"/>
      <c r="G3" s="537"/>
      <c r="H3" s="538"/>
    </row>
    <row r="4" spans="1:8" ht="52.9" customHeight="1" x14ac:dyDescent="0.25">
      <c r="A4" s="535"/>
      <c r="B4" s="532"/>
      <c r="C4" s="427"/>
      <c r="D4" s="427" t="s">
        <v>92</v>
      </c>
      <c r="E4" s="427" t="s">
        <v>115</v>
      </c>
      <c r="F4" s="427"/>
      <c r="G4" s="427"/>
      <c r="H4" s="431" t="s">
        <v>93</v>
      </c>
    </row>
    <row r="5" spans="1:8" ht="55.9" customHeight="1" thickBot="1" x14ac:dyDescent="0.3">
      <c r="A5" s="536"/>
      <c r="B5" s="533"/>
      <c r="C5" s="428"/>
      <c r="D5" s="428"/>
      <c r="E5" s="102" t="s">
        <v>109</v>
      </c>
      <c r="F5" s="102" t="s">
        <v>110</v>
      </c>
      <c r="G5" s="102" t="s">
        <v>111</v>
      </c>
      <c r="H5" s="432"/>
    </row>
    <row r="6" spans="1:8" ht="31.15" customHeight="1" x14ac:dyDescent="0.25">
      <c r="A6" s="540" t="s">
        <v>3</v>
      </c>
      <c r="B6" s="56" t="s">
        <v>4</v>
      </c>
      <c r="C6" s="148">
        <v>1150</v>
      </c>
      <c r="D6" s="100"/>
      <c r="E6" s="93">
        <f>F6+G6</f>
        <v>0</v>
      </c>
      <c r="F6" s="93"/>
      <c r="G6" s="93"/>
      <c r="H6" s="93"/>
    </row>
    <row r="7" spans="1:8" ht="34.15" customHeight="1" x14ac:dyDescent="0.25">
      <c r="A7" s="540"/>
      <c r="B7" s="21" t="s">
        <v>5</v>
      </c>
      <c r="C7" s="127">
        <v>1850</v>
      </c>
      <c r="D7" s="4"/>
      <c r="E7" s="4">
        <f t="shared" ref="E7:E51" si="0">F7+G7</f>
        <v>0</v>
      </c>
      <c r="F7" s="4"/>
      <c r="G7" s="4"/>
      <c r="H7" s="4"/>
    </row>
    <row r="8" spans="1:8" ht="34.15" customHeight="1" x14ac:dyDescent="0.25">
      <c r="A8" s="540"/>
      <c r="B8" s="7" t="s">
        <v>121</v>
      </c>
      <c r="C8" s="127">
        <v>530</v>
      </c>
      <c r="D8" s="127"/>
      <c r="E8" s="127">
        <f t="shared" si="0"/>
        <v>0</v>
      </c>
      <c r="F8" s="127"/>
      <c r="G8" s="127"/>
      <c r="H8" s="127"/>
    </row>
    <row r="9" spans="1:8" ht="26.45" customHeight="1" x14ac:dyDescent="0.25">
      <c r="A9" s="541"/>
      <c r="B9" s="21" t="s">
        <v>6</v>
      </c>
      <c r="C9" s="4"/>
      <c r="D9" s="4"/>
      <c r="E9" s="4">
        <f t="shared" si="0"/>
        <v>0</v>
      </c>
      <c r="F9" s="4"/>
      <c r="G9" s="4"/>
      <c r="H9" s="4"/>
    </row>
    <row r="10" spans="1:8" ht="32.450000000000003" customHeight="1" x14ac:dyDescent="0.25">
      <c r="A10" s="21" t="s">
        <v>7</v>
      </c>
      <c r="B10" s="21" t="s">
        <v>8</v>
      </c>
      <c r="C10" s="4"/>
      <c r="D10" s="4"/>
      <c r="E10" s="4">
        <f t="shared" si="0"/>
        <v>0</v>
      </c>
      <c r="F10" s="4"/>
      <c r="G10" s="4"/>
      <c r="H10" s="4"/>
    </row>
    <row r="11" spans="1:8" x14ac:dyDescent="0.25">
      <c r="A11" s="21" t="s">
        <v>9</v>
      </c>
      <c r="B11" s="21" t="s">
        <v>10</v>
      </c>
      <c r="C11" s="4"/>
      <c r="D11" s="4"/>
      <c r="E11" s="4">
        <f t="shared" si="0"/>
        <v>0</v>
      </c>
      <c r="F11" s="4"/>
      <c r="G11" s="4"/>
      <c r="H11" s="4"/>
    </row>
    <row r="12" spans="1:8" x14ac:dyDescent="0.25">
      <c r="A12" s="21" t="s">
        <v>11</v>
      </c>
      <c r="B12" s="21" t="s">
        <v>12</v>
      </c>
      <c r="C12" s="4"/>
      <c r="D12" s="4"/>
      <c r="E12" s="4">
        <f t="shared" si="0"/>
        <v>0</v>
      </c>
      <c r="F12" s="4"/>
      <c r="G12" s="4"/>
      <c r="H12" s="4"/>
    </row>
    <row r="13" spans="1:8" x14ac:dyDescent="0.25">
      <c r="A13" s="21" t="s">
        <v>13</v>
      </c>
      <c r="B13" s="21" t="s">
        <v>14</v>
      </c>
      <c r="C13" s="4"/>
      <c r="D13" s="4"/>
      <c r="E13" s="4">
        <f t="shared" si="0"/>
        <v>0</v>
      </c>
      <c r="F13" s="4"/>
      <c r="G13" s="4"/>
      <c r="H13" s="4"/>
    </row>
    <row r="14" spans="1:8" x14ac:dyDescent="0.25">
      <c r="A14" s="5" t="s">
        <v>15</v>
      </c>
      <c r="B14" s="5" t="s">
        <v>16</v>
      </c>
      <c r="C14" s="4"/>
      <c r="D14" s="4"/>
      <c r="E14" s="4">
        <f t="shared" si="0"/>
        <v>0</v>
      </c>
      <c r="F14" s="4"/>
      <c r="G14" s="4"/>
      <c r="H14" s="4"/>
    </row>
    <row r="15" spans="1:8" x14ac:dyDescent="0.25">
      <c r="A15" s="21" t="s">
        <v>17</v>
      </c>
      <c r="B15" s="21" t="s">
        <v>18</v>
      </c>
      <c r="C15" s="4"/>
      <c r="D15" s="4"/>
      <c r="E15" s="4">
        <f t="shared" si="0"/>
        <v>0</v>
      </c>
      <c r="F15" s="4"/>
      <c r="G15" s="4"/>
      <c r="H15" s="4"/>
    </row>
    <row r="16" spans="1:8" x14ac:dyDescent="0.25">
      <c r="A16" s="21" t="s">
        <v>19</v>
      </c>
      <c r="B16" s="21" t="s">
        <v>20</v>
      </c>
      <c r="C16" s="4"/>
      <c r="D16" s="4"/>
      <c r="E16" s="4">
        <f t="shared" si="0"/>
        <v>0</v>
      </c>
      <c r="F16" s="4"/>
      <c r="G16" s="4"/>
      <c r="H16" s="4"/>
    </row>
    <row r="17" spans="1:8" ht="24.6" customHeight="1" x14ac:dyDescent="0.25">
      <c r="A17" s="21" t="s">
        <v>21</v>
      </c>
      <c r="B17" s="21" t="s">
        <v>22</v>
      </c>
      <c r="C17" s="4"/>
      <c r="D17" s="4"/>
      <c r="E17" s="4">
        <f t="shared" si="0"/>
        <v>0</v>
      </c>
      <c r="F17" s="4"/>
      <c r="G17" s="4"/>
      <c r="H17" s="4"/>
    </row>
    <row r="18" spans="1:8" x14ac:dyDescent="0.25">
      <c r="A18" s="21" t="s">
        <v>23</v>
      </c>
      <c r="B18" s="21" t="s">
        <v>24</v>
      </c>
      <c r="C18" s="4"/>
      <c r="D18" s="4"/>
      <c r="E18" s="4">
        <f t="shared" si="0"/>
        <v>0</v>
      </c>
      <c r="F18" s="4"/>
      <c r="G18" s="4"/>
      <c r="H18" s="4"/>
    </row>
    <row r="19" spans="1:8" x14ac:dyDescent="0.25">
      <c r="A19" s="21" t="s">
        <v>25</v>
      </c>
      <c r="B19" s="21" t="s">
        <v>26</v>
      </c>
      <c r="C19" s="4"/>
      <c r="D19" s="4"/>
      <c r="E19" s="4">
        <f t="shared" si="0"/>
        <v>0</v>
      </c>
      <c r="F19" s="4"/>
      <c r="G19" s="4"/>
      <c r="H19" s="4"/>
    </row>
    <row r="20" spans="1:8" ht="16.149999999999999" customHeight="1" x14ac:dyDescent="0.25">
      <c r="A20" s="5" t="s">
        <v>27</v>
      </c>
      <c r="B20" s="5" t="s">
        <v>28</v>
      </c>
      <c r="C20" s="4"/>
      <c r="D20" s="4"/>
      <c r="E20" s="4">
        <f t="shared" si="0"/>
        <v>0</v>
      </c>
      <c r="F20" s="4"/>
      <c r="G20" s="4"/>
      <c r="H20" s="4"/>
    </row>
    <row r="21" spans="1:8" ht="16.149999999999999" customHeight="1" x14ac:dyDescent="0.25">
      <c r="A21" s="542" t="s">
        <v>29</v>
      </c>
      <c r="B21" s="21" t="s">
        <v>30</v>
      </c>
      <c r="C21" s="4"/>
      <c r="D21" s="4"/>
      <c r="E21" s="4">
        <f t="shared" si="0"/>
        <v>0</v>
      </c>
      <c r="F21" s="4"/>
      <c r="G21" s="4"/>
      <c r="H21" s="4"/>
    </row>
    <row r="22" spans="1:8" ht="43.9" customHeight="1" x14ac:dyDescent="0.25">
      <c r="A22" s="543"/>
      <c r="B22" s="6" t="s">
        <v>31</v>
      </c>
      <c r="C22" s="4"/>
      <c r="D22" s="4"/>
      <c r="E22" s="4">
        <f t="shared" si="0"/>
        <v>0</v>
      </c>
      <c r="F22" s="4"/>
      <c r="G22" s="4"/>
      <c r="H22" s="4"/>
    </row>
    <row r="23" spans="1:8" x14ac:dyDescent="0.25">
      <c r="A23" s="21" t="s">
        <v>32</v>
      </c>
      <c r="B23" s="21" t="s">
        <v>33</v>
      </c>
      <c r="C23" s="4"/>
      <c r="D23" s="4"/>
      <c r="E23" s="4">
        <f t="shared" si="0"/>
        <v>0</v>
      </c>
      <c r="F23" s="4"/>
      <c r="G23" s="4"/>
      <c r="H23" s="4"/>
    </row>
    <row r="24" spans="1:8" x14ac:dyDescent="0.25">
      <c r="A24" s="542" t="s">
        <v>34</v>
      </c>
      <c r="B24" s="21" t="s">
        <v>35</v>
      </c>
      <c r="C24" s="127">
        <f t="shared" ref="C24:D24" si="1">C25+C26+C27</f>
        <v>0</v>
      </c>
      <c r="D24" s="127">
        <f t="shared" si="1"/>
        <v>0</v>
      </c>
      <c r="E24" s="127">
        <f t="shared" si="0"/>
        <v>0</v>
      </c>
      <c r="F24" s="127">
        <f t="shared" ref="F24:H24" si="2">F25+F26+F27</f>
        <v>0</v>
      </c>
      <c r="G24" s="127">
        <f t="shared" si="2"/>
        <v>0</v>
      </c>
      <c r="H24" s="127">
        <f t="shared" si="2"/>
        <v>0</v>
      </c>
    </row>
    <row r="25" spans="1:8" x14ac:dyDescent="0.25">
      <c r="A25" s="544"/>
      <c r="B25" s="7" t="s">
        <v>36</v>
      </c>
      <c r="C25" s="4"/>
      <c r="D25" s="4"/>
      <c r="E25" s="4">
        <f t="shared" si="0"/>
        <v>0</v>
      </c>
      <c r="F25" s="4"/>
      <c r="G25" s="4"/>
      <c r="H25" s="4"/>
    </row>
    <row r="26" spans="1:8" ht="83.45" customHeight="1" x14ac:dyDescent="0.25">
      <c r="A26" s="544"/>
      <c r="B26" s="7" t="s">
        <v>37</v>
      </c>
      <c r="C26" s="4"/>
      <c r="D26" s="4"/>
      <c r="E26" s="4">
        <f t="shared" si="0"/>
        <v>0</v>
      </c>
      <c r="F26" s="4"/>
      <c r="G26" s="4"/>
      <c r="H26" s="4"/>
    </row>
    <row r="27" spans="1:8" ht="78.75" x14ac:dyDescent="0.25">
      <c r="A27" s="543"/>
      <c r="B27" s="7" t="s">
        <v>38</v>
      </c>
      <c r="C27" s="4"/>
      <c r="D27" s="4"/>
      <c r="E27" s="4">
        <f t="shared" si="0"/>
        <v>0</v>
      </c>
      <c r="F27" s="4"/>
      <c r="G27" s="4"/>
      <c r="H27" s="4"/>
    </row>
    <row r="28" spans="1:8" x14ac:dyDescent="0.25">
      <c r="A28" s="545" t="s">
        <v>39</v>
      </c>
      <c r="B28" s="21" t="s">
        <v>40</v>
      </c>
      <c r="C28" s="4"/>
      <c r="D28" s="4"/>
      <c r="E28" s="4">
        <f t="shared" si="0"/>
        <v>0</v>
      </c>
      <c r="F28" s="4"/>
      <c r="G28" s="4"/>
      <c r="H28" s="4"/>
    </row>
    <row r="29" spans="1:8" ht="47.25" x14ac:dyDescent="0.25">
      <c r="A29" s="545"/>
      <c r="B29" s="21" t="s">
        <v>41</v>
      </c>
      <c r="C29" s="4"/>
      <c r="D29" s="4"/>
      <c r="E29" s="4">
        <f t="shared" si="0"/>
        <v>0</v>
      </c>
      <c r="F29" s="4"/>
      <c r="G29" s="4"/>
      <c r="H29" s="4"/>
    </row>
    <row r="30" spans="1:8" x14ac:dyDescent="0.25">
      <c r="A30" s="545"/>
      <c r="B30" s="8" t="s">
        <v>42</v>
      </c>
      <c r="C30" s="4"/>
      <c r="D30" s="4"/>
      <c r="E30" s="4">
        <f t="shared" si="0"/>
        <v>0</v>
      </c>
      <c r="F30" s="4"/>
      <c r="G30" s="4"/>
      <c r="H30" s="4"/>
    </row>
    <row r="31" spans="1:8" x14ac:dyDescent="0.25">
      <c r="A31" s="21" t="s">
        <v>43</v>
      </c>
      <c r="B31" s="21" t="s">
        <v>44</v>
      </c>
      <c r="C31" s="4"/>
      <c r="D31" s="4"/>
      <c r="E31" s="4">
        <f t="shared" si="0"/>
        <v>0</v>
      </c>
      <c r="F31" s="4"/>
      <c r="G31" s="4"/>
      <c r="H31" s="4"/>
    </row>
    <row r="32" spans="1:8" ht="31.5" x14ac:dyDescent="0.25">
      <c r="A32" s="9" t="s">
        <v>45</v>
      </c>
      <c r="B32" s="10" t="s">
        <v>46</v>
      </c>
      <c r="C32" s="4"/>
      <c r="D32" s="4"/>
      <c r="E32" s="4">
        <f t="shared" si="0"/>
        <v>0</v>
      </c>
      <c r="F32" s="4"/>
      <c r="G32" s="4"/>
      <c r="H32" s="4"/>
    </row>
    <row r="33" spans="1:8" ht="16.149999999999999" customHeight="1" x14ac:dyDescent="0.25">
      <c r="A33" s="21" t="s">
        <v>47</v>
      </c>
      <c r="B33" s="21" t="s">
        <v>48</v>
      </c>
      <c r="C33" s="4"/>
      <c r="D33" s="4"/>
      <c r="E33" s="4">
        <f t="shared" si="0"/>
        <v>0</v>
      </c>
      <c r="F33" s="4"/>
      <c r="G33" s="4"/>
      <c r="H33" s="4"/>
    </row>
    <row r="34" spans="1:8" x14ac:dyDescent="0.25">
      <c r="A34" s="5" t="s">
        <v>49</v>
      </c>
      <c r="B34" s="5" t="s">
        <v>50</v>
      </c>
      <c r="C34" s="4"/>
      <c r="D34" s="4"/>
      <c r="E34" s="4">
        <f t="shared" si="0"/>
        <v>0</v>
      </c>
      <c r="F34" s="4"/>
      <c r="G34" s="4"/>
      <c r="H34" s="4"/>
    </row>
    <row r="35" spans="1:8" x14ac:dyDescent="0.25">
      <c r="A35" s="5" t="s">
        <v>51</v>
      </c>
      <c r="B35" s="5" t="s">
        <v>52</v>
      </c>
      <c r="C35" s="4"/>
      <c r="D35" s="4"/>
      <c r="E35" s="4">
        <f t="shared" si="0"/>
        <v>0</v>
      </c>
      <c r="F35" s="4"/>
      <c r="G35" s="4"/>
      <c r="H35" s="4"/>
    </row>
    <row r="36" spans="1:8" x14ac:dyDescent="0.25">
      <c r="A36" s="21" t="s">
        <v>53</v>
      </c>
      <c r="B36" s="21" t="s">
        <v>54</v>
      </c>
      <c r="C36" s="4"/>
      <c r="D36" s="4"/>
      <c r="E36" s="4">
        <f t="shared" si="0"/>
        <v>0</v>
      </c>
      <c r="F36" s="4"/>
      <c r="G36" s="4"/>
      <c r="H36" s="4"/>
    </row>
    <row r="37" spans="1:8" x14ac:dyDescent="0.25">
      <c r="A37" s="21" t="s">
        <v>55</v>
      </c>
      <c r="B37" s="21" t="s">
        <v>56</v>
      </c>
      <c r="C37" s="4"/>
      <c r="D37" s="4"/>
      <c r="E37" s="4">
        <f t="shared" si="0"/>
        <v>0</v>
      </c>
      <c r="F37" s="4"/>
      <c r="G37" s="4"/>
      <c r="H37" s="4"/>
    </row>
    <row r="38" spans="1:8" x14ac:dyDescent="0.25">
      <c r="A38" s="21" t="s">
        <v>57</v>
      </c>
      <c r="B38" s="21" t="s">
        <v>58</v>
      </c>
      <c r="C38" s="4"/>
      <c r="D38" s="4"/>
      <c r="E38" s="4">
        <f t="shared" si="0"/>
        <v>0</v>
      </c>
      <c r="F38" s="4"/>
      <c r="G38" s="4"/>
      <c r="H38" s="4"/>
    </row>
    <row r="39" spans="1:8" x14ac:dyDescent="0.25">
      <c r="A39" s="21" t="s">
        <v>59</v>
      </c>
      <c r="B39" s="21" t="s">
        <v>60</v>
      </c>
      <c r="C39" s="4"/>
      <c r="D39" s="4"/>
      <c r="E39" s="4">
        <f t="shared" si="0"/>
        <v>0</v>
      </c>
      <c r="F39" s="4"/>
      <c r="G39" s="4"/>
      <c r="H39" s="4"/>
    </row>
    <row r="40" spans="1:8" x14ac:dyDescent="0.25">
      <c r="A40" s="21" t="s">
        <v>61</v>
      </c>
      <c r="B40" s="21" t="s">
        <v>62</v>
      </c>
      <c r="C40" s="4"/>
      <c r="D40" s="4"/>
      <c r="E40" s="4">
        <f t="shared" si="0"/>
        <v>0</v>
      </c>
      <c r="F40" s="4"/>
      <c r="G40" s="4"/>
      <c r="H40" s="4"/>
    </row>
    <row r="41" spans="1:8" x14ac:dyDescent="0.25">
      <c r="A41" s="539" t="s">
        <v>63</v>
      </c>
      <c r="B41" s="21" t="s">
        <v>64</v>
      </c>
      <c r="C41" s="4"/>
      <c r="D41" s="4"/>
      <c r="E41" s="4">
        <f t="shared" si="0"/>
        <v>0</v>
      </c>
      <c r="F41" s="4"/>
      <c r="G41" s="4"/>
      <c r="H41" s="4"/>
    </row>
    <row r="42" spans="1:8" x14ac:dyDescent="0.25">
      <c r="A42" s="539"/>
      <c r="B42" s="21" t="s">
        <v>65</v>
      </c>
      <c r="C42" s="4"/>
      <c r="D42" s="4"/>
      <c r="E42" s="4">
        <f t="shared" si="0"/>
        <v>0</v>
      </c>
      <c r="F42" s="4"/>
      <c r="G42" s="4"/>
      <c r="H42" s="4"/>
    </row>
    <row r="43" spans="1:8" x14ac:dyDescent="0.25">
      <c r="A43" s="21" t="s">
        <v>66</v>
      </c>
      <c r="B43" s="21" t="s">
        <v>67</v>
      </c>
      <c r="C43" s="4"/>
      <c r="D43" s="4"/>
      <c r="E43" s="4">
        <f t="shared" si="0"/>
        <v>0</v>
      </c>
      <c r="F43" s="11"/>
      <c r="G43" s="4"/>
      <c r="H43" s="4"/>
    </row>
    <row r="44" spans="1:8" x14ac:dyDescent="0.25">
      <c r="A44" s="21" t="s">
        <v>68</v>
      </c>
      <c r="B44" s="21" t="s">
        <v>69</v>
      </c>
      <c r="C44" s="4"/>
      <c r="D44" s="4"/>
      <c r="E44" s="4">
        <f t="shared" si="0"/>
        <v>0</v>
      </c>
      <c r="F44" s="4"/>
      <c r="G44" s="4"/>
      <c r="H44" s="4"/>
    </row>
    <row r="45" spans="1:8" ht="15" customHeight="1" x14ac:dyDescent="0.25">
      <c r="A45" s="539" t="s">
        <v>70</v>
      </c>
      <c r="B45" s="21" t="s">
        <v>71</v>
      </c>
      <c r="C45" s="4"/>
      <c r="D45" s="4"/>
      <c r="E45" s="4">
        <f t="shared" si="0"/>
        <v>0</v>
      </c>
      <c r="F45" s="4"/>
      <c r="G45" s="4"/>
      <c r="H45" s="4"/>
    </row>
    <row r="46" spans="1:8" ht="18" customHeight="1" x14ac:dyDescent="0.25">
      <c r="A46" s="539"/>
      <c r="B46" s="21" t="s">
        <v>72</v>
      </c>
      <c r="C46" s="4"/>
      <c r="D46" s="4"/>
      <c r="E46" s="4">
        <f t="shared" si="0"/>
        <v>0</v>
      </c>
      <c r="F46" s="4"/>
      <c r="G46" s="4"/>
      <c r="H46" s="4"/>
    </row>
    <row r="47" spans="1:8" x14ac:dyDescent="0.25">
      <c r="A47" s="21" t="s">
        <v>73</v>
      </c>
      <c r="B47" s="21" t="s">
        <v>74</v>
      </c>
      <c r="C47" s="4"/>
      <c r="D47" s="4"/>
      <c r="E47" s="4">
        <f t="shared" si="0"/>
        <v>0</v>
      </c>
      <c r="F47" s="4"/>
      <c r="G47" s="4"/>
      <c r="H47" s="4"/>
    </row>
    <row r="48" spans="1:8" x14ac:dyDescent="0.25">
      <c r="A48" s="12" t="s">
        <v>75</v>
      </c>
      <c r="B48" s="5" t="s">
        <v>76</v>
      </c>
      <c r="C48" s="4"/>
      <c r="D48" s="4"/>
      <c r="E48" s="4">
        <f t="shared" si="0"/>
        <v>0</v>
      </c>
      <c r="F48" s="4"/>
      <c r="G48" s="4"/>
      <c r="H48" s="4"/>
    </row>
    <row r="49" spans="1:8" ht="19.899999999999999" customHeight="1" x14ac:dyDescent="0.25">
      <c r="A49" s="21" t="s">
        <v>77</v>
      </c>
      <c r="B49" s="21" t="s">
        <v>78</v>
      </c>
      <c r="C49" s="4"/>
      <c r="D49" s="4"/>
      <c r="E49" s="4">
        <f t="shared" si="0"/>
        <v>0</v>
      </c>
      <c r="F49" s="4"/>
      <c r="G49" s="4"/>
      <c r="H49" s="4"/>
    </row>
    <row r="50" spans="1:8" ht="19.899999999999999" customHeight="1" x14ac:dyDescent="0.25">
      <c r="A50" s="21" t="s">
        <v>79</v>
      </c>
      <c r="B50" s="21" t="s">
        <v>80</v>
      </c>
      <c r="C50" s="4"/>
      <c r="D50" s="4"/>
      <c r="E50" s="4">
        <f t="shared" si="0"/>
        <v>0</v>
      </c>
      <c r="F50" s="4"/>
      <c r="G50" s="4"/>
      <c r="H50" s="4"/>
    </row>
    <row r="51" spans="1:8" x14ac:dyDescent="0.25">
      <c r="A51" s="21" t="s">
        <v>81</v>
      </c>
      <c r="B51" s="21" t="s">
        <v>82</v>
      </c>
      <c r="C51" s="4"/>
      <c r="D51" s="4"/>
      <c r="E51" s="4">
        <f t="shared" si="0"/>
        <v>0</v>
      </c>
      <c r="F51" s="4"/>
      <c r="G51" s="4"/>
      <c r="H51" s="4"/>
    </row>
    <row r="52" spans="1:8" ht="31.5" x14ac:dyDescent="0.25">
      <c r="A52" s="22" t="s">
        <v>0</v>
      </c>
      <c r="B52" s="13"/>
      <c r="C52" s="15">
        <f>C6+C7+SUM(C9:C24)+SUM(C28:C51)</f>
        <v>3000</v>
      </c>
      <c r="D52" s="15">
        <f>SUM(D6:D24)+SUM(D28:D51)</f>
        <v>0</v>
      </c>
      <c r="E52" s="14">
        <f t="shared" ref="E52" si="3">F52+G52</f>
        <v>0</v>
      </c>
      <c r="F52" s="15">
        <f>SUM(F6:F24)+SUM(F28:F51)</f>
        <v>0</v>
      </c>
      <c r="G52" s="15">
        <f>SUM(G6:G24)+SUM(G28:G51)</f>
        <v>0</v>
      </c>
      <c r="H52" s="15">
        <f>SUM(H6:H24)+SUM(H28:H51)</f>
        <v>0</v>
      </c>
    </row>
    <row r="53" spans="1:8" x14ac:dyDescent="0.25">
      <c r="A53" s="16"/>
      <c r="B53" s="16"/>
      <c r="C53" s="146"/>
      <c r="D53" s="16"/>
      <c r="E53" s="16"/>
      <c r="F53" s="16"/>
      <c r="G53" s="16"/>
      <c r="H53" s="16"/>
    </row>
    <row r="55" spans="1:8" x14ac:dyDescent="0.25">
      <c r="B55" s="18"/>
    </row>
    <row r="56" spans="1:8" x14ac:dyDescent="0.25">
      <c r="B56" s="18"/>
    </row>
    <row r="57" spans="1:8" x14ac:dyDescent="0.25">
      <c r="B57" s="18"/>
    </row>
    <row r="58" spans="1:8" x14ac:dyDescent="0.25">
      <c r="A58" s="19"/>
      <c r="B58" s="18"/>
    </row>
    <row r="59" spans="1:8" x14ac:dyDescent="0.25">
      <c r="A59" s="19"/>
      <c r="B59" s="20"/>
    </row>
  </sheetData>
  <mergeCells count="14">
    <mergeCell ref="A28:A30"/>
    <mergeCell ref="A41:A42"/>
    <mergeCell ref="A45:A46"/>
    <mergeCell ref="B1:H1"/>
    <mergeCell ref="D4:D5"/>
    <mergeCell ref="D3:H3"/>
    <mergeCell ref="E4:G4"/>
    <mergeCell ref="H4:H5"/>
    <mergeCell ref="A24:A27"/>
    <mergeCell ref="B3:B5"/>
    <mergeCell ref="A3:A5"/>
    <mergeCell ref="C3:C5"/>
    <mergeCell ref="A6:A9"/>
    <mergeCell ref="A21:A22"/>
  </mergeCells>
  <pageMargins left="0.7" right="0.7" top="0.75" bottom="0.75" header="0.3" footer="0.3"/>
  <pageSetup paperSize="9" scale="51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9"/>
  <sheetViews>
    <sheetView view="pageBreakPreview" topLeftCell="A22" zoomScale="60" zoomScaleNormal="60" workbookViewId="0">
      <selection activeCell="B3" sqref="B3:B5"/>
    </sheetView>
  </sheetViews>
  <sheetFormatPr defaultColWidth="9" defaultRowHeight="15.75" x14ac:dyDescent="0.25"/>
  <cols>
    <col min="1" max="1" width="30.7109375" style="64" customWidth="1"/>
    <col min="2" max="2" width="35.140625" style="64" customWidth="1"/>
    <col min="3" max="3" width="18.5703125" style="39" customWidth="1"/>
    <col min="4" max="4" width="28" style="39" customWidth="1"/>
    <col min="5" max="5" width="10.5703125" style="39" customWidth="1"/>
    <col min="6" max="6" width="12.28515625" style="39" customWidth="1"/>
    <col min="7" max="7" width="15.28515625" style="39" customWidth="1"/>
    <col min="8" max="8" width="18" style="39" customWidth="1"/>
    <col min="9" max="221" width="9" style="39"/>
    <col min="222" max="222" width="34" style="39" customWidth="1"/>
    <col min="223" max="223" width="11.28515625" style="39" customWidth="1"/>
    <col min="224" max="224" width="11" style="39" customWidth="1"/>
    <col min="225" max="231" width="9" style="39"/>
    <col min="232" max="233" width="10.7109375" style="39" customWidth="1"/>
    <col min="234" max="234" width="9" style="39"/>
    <col min="235" max="235" width="11.5703125" style="39" customWidth="1"/>
    <col min="236" max="236" width="13.7109375" style="39" customWidth="1"/>
    <col min="237" max="240" width="9.28515625" style="39" customWidth="1"/>
    <col min="241" max="477" width="9" style="39"/>
    <col min="478" max="478" width="34" style="39" customWidth="1"/>
    <col min="479" max="479" width="11.28515625" style="39" customWidth="1"/>
    <col min="480" max="480" width="11" style="39" customWidth="1"/>
    <col min="481" max="487" width="9" style="39"/>
    <col min="488" max="489" width="10.7109375" style="39" customWidth="1"/>
    <col min="490" max="490" width="9" style="39"/>
    <col min="491" max="491" width="11.5703125" style="39" customWidth="1"/>
    <col min="492" max="492" width="13.7109375" style="39" customWidth="1"/>
    <col min="493" max="496" width="9.28515625" style="39" customWidth="1"/>
    <col min="497" max="733" width="9" style="39"/>
    <col min="734" max="734" width="34" style="39" customWidth="1"/>
    <col min="735" max="735" width="11.28515625" style="39" customWidth="1"/>
    <col min="736" max="736" width="11" style="39" customWidth="1"/>
    <col min="737" max="743" width="9" style="39"/>
    <col min="744" max="745" width="10.7109375" style="39" customWidth="1"/>
    <col min="746" max="746" width="9" style="39"/>
    <col min="747" max="747" width="11.5703125" style="39" customWidth="1"/>
    <col min="748" max="748" width="13.7109375" style="39" customWidth="1"/>
    <col min="749" max="752" width="9.28515625" style="39" customWidth="1"/>
    <col min="753" max="989" width="9" style="39"/>
    <col min="990" max="990" width="34" style="39" customWidth="1"/>
    <col min="991" max="991" width="11.28515625" style="39" customWidth="1"/>
    <col min="992" max="992" width="11" style="39" customWidth="1"/>
    <col min="993" max="999" width="9" style="39"/>
    <col min="1000" max="1001" width="10.7109375" style="39" customWidth="1"/>
    <col min="1002" max="1002" width="9" style="39"/>
    <col min="1003" max="1003" width="11.5703125" style="39" customWidth="1"/>
    <col min="1004" max="1004" width="13.7109375" style="39" customWidth="1"/>
    <col min="1005" max="1008" width="9.28515625" style="39" customWidth="1"/>
    <col min="1009" max="1245" width="9" style="39"/>
    <col min="1246" max="1246" width="34" style="39" customWidth="1"/>
    <col min="1247" max="1247" width="11.28515625" style="39" customWidth="1"/>
    <col min="1248" max="1248" width="11" style="39" customWidth="1"/>
    <col min="1249" max="1255" width="9" style="39"/>
    <col min="1256" max="1257" width="10.7109375" style="39" customWidth="1"/>
    <col min="1258" max="1258" width="9" style="39"/>
    <col min="1259" max="1259" width="11.5703125" style="39" customWidth="1"/>
    <col min="1260" max="1260" width="13.7109375" style="39" customWidth="1"/>
    <col min="1261" max="1264" width="9.28515625" style="39" customWidth="1"/>
    <col min="1265" max="1501" width="9" style="39"/>
    <col min="1502" max="1502" width="34" style="39" customWidth="1"/>
    <col min="1503" max="1503" width="11.28515625" style="39" customWidth="1"/>
    <col min="1504" max="1504" width="11" style="39" customWidth="1"/>
    <col min="1505" max="1511" width="9" style="39"/>
    <col min="1512" max="1513" width="10.7109375" style="39" customWidth="1"/>
    <col min="1514" max="1514" width="9" style="39"/>
    <col min="1515" max="1515" width="11.5703125" style="39" customWidth="1"/>
    <col min="1516" max="1516" width="13.7109375" style="39" customWidth="1"/>
    <col min="1517" max="1520" width="9.28515625" style="39" customWidth="1"/>
    <col min="1521" max="1757" width="9" style="39"/>
    <col min="1758" max="1758" width="34" style="39" customWidth="1"/>
    <col min="1759" max="1759" width="11.28515625" style="39" customWidth="1"/>
    <col min="1760" max="1760" width="11" style="39" customWidth="1"/>
    <col min="1761" max="1767" width="9" style="39"/>
    <col min="1768" max="1769" width="10.7109375" style="39" customWidth="1"/>
    <col min="1770" max="1770" width="9" style="39"/>
    <col min="1771" max="1771" width="11.5703125" style="39" customWidth="1"/>
    <col min="1772" max="1772" width="13.7109375" style="39" customWidth="1"/>
    <col min="1773" max="1776" width="9.28515625" style="39" customWidth="1"/>
    <col min="1777" max="2013" width="9" style="39"/>
    <col min="2014" max="2014" width="34" style="39" customWidth="1"/>
    <col min="2015" max="2015" width="11.28515625" style="39" customWidth="1"/>
    <col min="2016" max="2016" width="11" style="39" customWidth="1"/>
    <col min="2017" max="2023" width="9" style="39"/>
    <col min="2024" max="2025" width="10.7109375" style="39" customWidth="1"/>
    <col min="2026" max="2026" width="9" style="39"/>
    <col min="2027" max="2027" width="11.5703125" style="39" customWidth="1"/>
    <col min="2028" max="2028" width="13.7109375" style="39" customWidth="1"/>
    <col min="2029" max="2032" width="9.28515625" style="39" customWidth="1"/>
    <col min="2033" max="2269" width="9" style="39"/>
    <col min="2270" max="2270" width="34" style="39" customWidth="1"/>
    <col min="2271" max="2271" width="11.28515625" style="39" customWidth="1"/>
    <col min="2272" max="2272" width="11" style="39" customWidth="1"/>
    <col min="2273" max="2279" width="9" style="39"/>
    <col min="2280" max="2281" width="10.7109375" style="39" customWidth="1"/>
    <col min="2282" max="2282" width="9" style="39"/>
    <col min="2283" max="2283" width="11.5703125" style="39" customWidth="1"/>
    <col min="2284" max="2284" width="13.7109375" style="39" customWidth="1"/>
    <col min="2285" max="2288" width="9.28515625" style="39" customWidth="1"/>
    <col min="2289" max="2525" width="9" style="39"/>
    <col min="2526" max="2526" width="34" style="39" customWidth="1"/>
    <col min="2527" max="2527" width="11.28515625" style="39" customWidth="1"/>
    <col min="2528" max="2528" width="11" style="39" customWidth="1"/>
    <col min="2529" max="2535" width="9" style="39"/>
    <col min="2536" max="2537" width="10.7109375" style="39" customWidth="1"/>
    <col min="2538" max="2538" width="9" style="39"/>
    <col min="2539" max="2539" width="11.5703125" style="39" customWidth="1"/>
    <col min="2540" max="2540" width="13.7109375" style="39" customWidth="1"/>
    <col min="2541" max="2544" width="9.28515625" style="39" customWidth="1"/>
    <col min="2545" max="2781" width="9" style="39"/>
    <col min="2782" max="2782" width="34" style="39" customWidth="1"/>
    <col min="2783" max="2783" width="11.28515625" style="39" customWidth="1"/>
    <col min="2784" max="2784" width="11" style="39" customWidth="1"/>
    <col min="2785" max="2791" width="9" style="39"/>
    <col min="2792" max="2793" width="10.7109375" style="39" customWidth="1"/>
    <col min="2794" max="2794" width="9" style="39"/>
    <col min="2795" max="2795" width="11.5703125" style="39" customWidth="1"/>
    <col min="2796" max="2796" width="13.7109375" style="39" customWidth="1"/>
    <col min="2797" max="2800" width="9.28515625" style="39" customWidth="1"/>
    <col min="2801" max="3037" width="9" style="39"/>
    <col min="3038" max="3038" width="34" style="39" customWidth="1"/>
    <col min="3039" max="3039" width="11.28515625" style="39" customWidth="1"/>
    <col min="3040" max="3040" width="11" style="39" customWidth="1"/>
    <col min="3041" max="3047" width="9" style="39"/>
    <col min="3048" max="3049" width="10.7109375" style="39" customWidth="1"/>
    <col min="3050" max="3050" width="9" style="39"/>
    <col min="3051" max="3051" width="11.5703125" style="39" customWidth="1"/>
    <col min="3052" max="3052" width="13.7109375" style="39" customWidth="1"/>
    <col min="3053" max="3056" width="9.28515625" style="39" customWidth="1"/>
    <col min="3057" max="3293" width="9" style="39"/>
    <col min="3294" max="3294" width="34" style="39" customWidth="1"/>
    <col min="3295" max="3295" width="11.28515625" style="39" customWidth="1"/>
    <col min="3296" max="3296" width="11" style="39" customWidth="1"/>
    <col min="3297" max="3303" width="9" style="39"/>
    <col min="3304" max="3305" width="10.7109375" style="39" customWidth="1"/>
    <col min="3306" max="3306" width="9" style="39"/>
    <col min="3307" max="3307" width="11.5703125" style="39" customWidth="1"/>
    <col min="3308" max="3308" width="13.7109375" style="39" customWidth="1"/>
    <col min="3309" max="3312" width="9.28515625" style="39" customWidth="1"/>
    <col min="3313" max="3549" width="9" style="39"/>
    <col min="3550" max="3550" width="34" style="39" customWidth="1"/>
    <col min="3551" max="3551" width="11.28515625" style="39" customWidth="1"/>
    <col min="3552" max="3552" width="11" style="39" customWidth="1"/>
    <col min="3553" max="3559" width="9" style="39"/>
    <col min="3560" max="3561" width="10.7109375" style="39" customWidth="1"/>
    <col min="3562" max="3562" width="9" style="39"/>
    <col min="3563" max="3563" width="11.5703125" style="39" customWidth="1"/>
    <col min="3564" max="3564" width="13.7109375" style="39" customWidth="1"/>
    <col min="3565" max="3568" width="9.28515625" style="39" customWidth="1"/>
    <col min="3569" max="3805" width="9" style="39"/>
    <col min="3806" max="3806" width="34" style="39" customWidth="1"/>
    <col min="3807" max="3807" width="11.28515625" style="39" customWidth="1"/>
    <col min="3808" max="3808" width="11" style="39" customWidth="1"/>
    <col min="3809" max="3815" width="9" style="39"/>
    <col min="3816" max="3817" width="10.7109375" style="39" customWidth="1"/>
    <col min="3818" max="3818" width="9" style="39"/>
    <col min="3819" max="3819" width="11.5703125" style="39" customWidth="1"/>
    <col min="3820" max="3820" width="13.7109375" style="39" customWidth="1"/>
    <col min="3821" max="3824" width="9.28515625" style="39" customWidth="1"/>
    <col min="3825" max="4061" width="9" style="39"/>
    <col min="4062" max="4062" width="34" style="39" customWidth="1"/>
    <col min="4063" max="4063" width="11.28515625" style="39" customWidth="1"/>
    <col min="4064" max="4064" width="11" style="39" customWidth="1"/>
    <col min="4065" max="4071" width="9" style="39"/>
    <col min="4072" max="4073" width="10.7109375" style="39" customWidth="1"/>
    <col min="4074" max="4074" width="9" style="39"/>
    <col min="4075" max="4075" width="11.5703125" style="39" customWidth="1"/>
    <col min="4076" max="4076" width="13.7109375" style="39" customWidth="1"/>
    <col min="4077" max="4080" width="9.28515625" style="39" customWidth="1"/>
    <col min="4081" max="4317" width="9" style="39"/>
    <col min="4318" max="4318" width="34" style="39" customWidth="1"/>
    <col min="4319" max="4319" width="11.28515625" style="39" customWidth="1"/>
    <col min="4320" max="4320" width="11" style="39" customWidth="1"/>
    <col min="4321" max="4327" width="9" style="39"/>
    <col min="4328" max="4329" width="10.7109375" style="39" customWidth="1"/>
    <col min="4330" max="4330" width="9" style="39"/>
    <col min="4331" max="4331" width="11.5703125" style="39" customWidth="1"/>
    <col min="4332" max="4332" width="13.7109375" style="39" customWidth="1"/>
    <col min="4333" max="4336" width="9.28515625" style="39" customWidth="1"/>
    <col min="4337" max="4573" width="9" style="39"/>
    <col min="4574" max="4574" width="34" style="39" customWidth="1"/>
    <col min="4575" max="4575" width="11.28515625" style="39" customWidth="1"/>
    <col min="4576" max="4576" width="11" style="39" customWidth="1"/>
    <col min="4577" max="4583" width="9" style="39"/>
    <col min="4584" max="4585" width="10.7109375" style="39" customWidth="1"/>
    <col min="4586" max="4586" width="9" style="39"/>
    <col min="4587" max="4587" width="11.5703125" style="39" customWidth="1"/>
    <col min="4588" max="4588" width="13.7109375" style="39" customWidth="1"/>
    <col min="4589" max="4592" width="9.28515625" style="39" customWidth="1"/>
    <col min="4593" max="4829" width="9" style="39"/>
    <col min="4830" max="4830" width="34" style="39" customWidth="1"/>
    <col min="4831" max="4831" width="11.28515625" style="39" customWidth="1"/>
    <col min="4832" max="4832" width="11" style="39" customWidth="1"/>
    <col min="4833" max="4839" width="9" style="39"/>
    <col min="4840" max="4841" width="10.7109375" style="39" customWidth="1"/>
    <col min="4842" max="4842" width="9" style="39"/>
    <col min="4843" max="4843" width="11.5703125" style="39" customWidth="1"/>
    <col min="4844" max="4844" width="13.7109375" style="39" customWidth="1"/>
    <col min="4845" max="4848" width="9.28515625" style="39" customWidth="1"/>
    <col min="4849" max="5085" width="9" style="39"/>
    <col min="5086" max="5086" width="34" style="39" customWidth="1"/>
    <col min="5087" max="5087" width="11.28515625" style="39" customWidth="1"/>
    <col min="5088" max="5088" width="11" style="39" customWidth="1"/>
    <col min="5089" max="5095" width="9" style="39"/>
    <col min="5096" max="5097" width="10.7109375" style="39" customWidth="1"/>
    <col min="5098" max="5098" width="9" style="39"/>
    <col min="5099" max="5099" width="11.5703125" style="39" customWidth="1"/>
    <col min="5100" max="5100" width="13.7109375" style="39" customWidth="1"/>
    <col min="5101" max="5104" width="9.28515625" style="39" customWidth="1"/>
    <col min="5105" max="5341" width="9" style="39"/>
    <col min="5342" max="5342" width="34" style="39" customWidth="1"/>
    <col min="5343" max="5343" width="11.28515625" style="39" customWidth="1"/>
    <col min="5344" max="5344" width="11" style="39" customWidth="1"/>
    <col min="5345" max="5351" width="9" style="39"/>
    <col min="5352" max="5353" width="10.7109375" style="39" customWidth="1"/>
    <col min="5354" max="5354" width="9" style="39"/>
    <col min="5355" max="5355" width="11.5703125" style="39" customWidth="1"/>
    <col min="5356" max="5356" width="13.7109375" style="39" customWidth="1"/>
    <col min="5357" max="5360" width="9.28515625" style="39" customWidth="1"/>
    <col min="5361" max="5597" width="9" style="39"/>
    <col min="5598" max="5598" width="34" style="39" customWidth="1"/>
    <col min="5599" max="5599" width="11.28515625" style="39" customWidth="1"/>
    <col min="5600" max="5600" width="11" style="39" customWidth="1"/>
    <col min="5601" max="5607" width="9" style="39"/>
    <col min="5608" max="5609" width="10.7109375" style="39" customWidth="1"/>
    <col min="5610" max="5610" width="9" style="39"/>
    <col min="5611" max="5611" width="11.5703125" style="39" customWidth="1"/>
    <col min="5612" max="5612" width="13.7109375" style="39" customWidth="1"/>
    <col min="5613" max="5616" width="9.28515625" style="39" customWidth="1"/>
    <col min="5617" max="5853" width="9" style="39"/>
    <col min="5854" max="5854" width="34" style="39" customWidth="1"/>
    <col min="5855" max="5855" width="11.28515625" style="39" customWidth="1"/>
    <col min="5856" max="5856" width="11" style="39" customWidth="1"/>
    <col min="5857" max="5863" width="9" style="39"/>
    <col min="5864" max="5865" width="10.7109375" style="39" customWidth="1"/>
    <col min="5866" max="5866" width="9" style="39"/>
    <col min="5867" max="5867" width="11.5703125" style="39" customWidth="1"/>
    <col min="5868" max="5868" width="13.7109375" style="39" customWidth="1"/>
    <col min="5869" max="5872" width="9.28515625" style="39" customWidth="1"/>
    <col min="5873" max="6109" width="9" style="39"/>
    <col min="6110" max="6110" width="34" style="39" customWidth="1"/>
    <col min="6111" max="6111" width="11.28515625" style="39" customWidth="1"/>
    <col min="6112" max="6112" width="11" style="39" customWidth="1"/>
    <col min="6113" max="6119" width="9" style="39"/>
    <col min="6120" max="6121" width="10.7109375" style="39" customWidth="1"/>
    <col min="6122" max="6122" width="9" style="39"/>
    <col min="6123" max="6123" width="11.5703125" style="39" customWidth="1"/>
    <col min="6124" max="6124" width="13.7109375" style="39" customWidth="1"/>
    <col min="6125" max="6128" width="9.28515625" style="39" customWidth="1"/>
    <col min="6129" max="6365" width="9" style="39"/>
    <col min="6366" max="6366" width="34" style="39" customWidth="1"/>
    <col min="6367" max="6367" width="11.28515625" style="39" customWidth="1"/>
    <col min="6368" max="6368" width="11" style="39" customWidth="1"/>
    <col min="6369" max="6375" width="9" style="39"/>
    <col min="6376" max="6377" width="10.7109375" style="39" customWidth="1"/>
    <col min="6378" max="6378" width="9" style="39"/>
    <col min="6379" max="6379" width="11.5703125" style="39" customWidth="1"/>
    <col min="6380" max="6380" width="13.7109375" style="39" customWidth="1"/>
    <col min="6381" max="6384" width="9.28515625" style="39" customWidth="1"/>
    <col min="6385" max="6621" width="9" style="39"/>
    <col min="6622" max="6622" width="34" style="39" customWidth="1"/>
    <col min="6623" max="6623" width="11.28515625" style="39" customWidth="1"/>
    <col min="6624" max="6624" width="11" style="39" customWidth="1"/>
    <col min="6625" max="6631" width="9" style="39"/>
    <col min="6632" max="6633" width="10.7109375" style="39" customWidth="1"/>
    <col min="6634" max="6634" width="9" style="39"/>
    <col min="6635" max="6635" width="11.5703125" style="39" customWidth="1"/>
    <col min="6636" max="6636" width="13.7109375" style="39" customWidth="1"/>
    <col min="6637" max="6640" width="9.28515625" style="39" customWidth="1"/>
    <col min="6641" max="6877" width="9" style="39"/>
    <col min="6878" max="6878" width="34" style="39" customWidth="1"/>
    <col min="6879" max="6879" width="11.28515625" style="39" customWidth="1"/>
    <col min="6880" max="6880" width="11" style="39" customWidth="1"/>
    <col min="6881" max="6887" width="9" style="39"/>
    <col min="6888" max="6889" width="10.7109375" style="39" customWidth="1"/>
    <col min="6890" max="6890" width="9" style="39"/>
    <col min="6891" max="6891" width="11.5703125" style="39" customWidth="1"/>
    <col min="6892" max="6892" width="13.7109375" style="39" customWidth="1"/>
    <col min="6893" max="6896" width="9.28515625" style="39" customWidth="1"/>
    <col min="6897" max="7133" width="9" style="39"/>
    <col min="7134" max="7134" width="34" style="39" customWidth="1"/>
    <col min="7135" max="7135" width="11.28515625" style="39" customWidth="1"/>
    <col min="7136" max="7136" width="11" style="39" customWidth="1"/>
    <col min="7137" max="7143" width="9" style="39"/>
    <col min="7144" max="7145" width="10.7109375" style="39" customWidth="1"/>
    <col min="7146" max="7146" width="9" style="39"/>
    <col min="7147" max="7147" width="11.5703125" style="39" customWidth="1"/>
    <col min="7148" max="7148" width="13.7109375" style="39" customWidth="1"/>
    <col min="7149" max="7152" width="9.28515625" style="39" customWidth="1"/>
    <col min="7153" max="7389" width="9" style="39"/>
    <col min="7390" max="7390" width="34" style="39" customWidth="1"/>
    <col min="7391" max="7391" width="11.28515625" style="39" customWidth="1"/>
    <col min="7392" max="7392" width="11" style="39" customWidth="1"/>
    <col min="7393" max="7399" width="9" style="39"/>
    <col min="7400" max="7401" width="10.7109375" style="39" customWidth="1"/>
    <col min="7402" max="7402" width="9" style="39"/>
    <col min="7403" max="7403" width="11.5703125" style="39" customWidth="1"/>
    <col min="7404" max="7404" width="13.7109375" style="39" customWidth="1"/>
    <col min="7405" max="7408" width="9.28515625" style="39" customWidth="1"/>
    <col min="7409" max="7645" width="9" style="39"/>
    <col min="7646" max="7646" width="34" style="39" customWidth="1"/>
    <col min="7647" max="7647" width="11.28515625" style="39" customWidth="1"/>
    <col min="7648" max="7648" width="11" style="39" customWidth="1"/>
    <col min="7649" max="7655" width="9" style="39"/>
    <col min="7656" max="7657" width="10.7109375" style="39" customWidth="1"/>
    <col min="7658" max="7658" width="9" style="39"/>
    <col min="7659" max="7659" width="11.5703125" style="39" customWidth="1"/>
    <col min="7660" max="7660" width="13.7109375" style="39" customWidth="1"/>
    <col min="7661" max="7664" width="9.28515625" style="39" customWidth="1"/>
    <col min="7665" max="7901" width="9" style="39"/>
    <col min="7902" max="7902" width="34" style="39" customWidth="1"/>
    <col min="7903" max="7903" width="11.28515625" style="39" customWidth="1"/>
    <col min="7904" max="7904" width="11" style="39" customWidth="1"/>
    <col min="7905" max="7911" width="9" style="39"/>
    <col min="7912" max="7913" width="10.7109375" style="39" customWidth="1"/>
    <col min="7914" max="7914" width="9" style="39"/>
    <col min="7915" max="7915" width="11.5703125" style="39" customWidth="1"/>
    <col min="7916" max="7916" width="13.7109375" style="39" customWidth="1"/>
    <col min="7917" max="7920" width="9.28515625" style="39" customWidth="1"/>
    <col min="7921" max="8157" width="9" style="39"/>
    <col min="8158" max="8158" width="34" style="39" customWidth="1"/>
    <col min="8159" max="8159" width="11.28515625" style="39" customWidth="1"/>
    <col min="8160" max="8160" width="11" style="39" customWidth="1"/>
    <col min="8161" max="8167" width="9" style="39"/>
    <col min="8168" max="8169" width="10.7109375" style="39" customWidth="1"/>
    <col min="8170" max="8170" width="9" style="39"/>
    <col min="8171" max="8171" width="11.5703125" style="39" customWidth="1"/>
    <col min="8172" max="8172" width="13.7109375" style="39" customWidth="1"/>
    <col min="8173" max="8176" width="9.28515625" style="39" customWidth="1"/>
    <col min="8177" max="8413" width="9" style="39"/>
    <col min="8414" max="8414" width="34" style="39" customWidth="1"/>
    <col min="8415" max="8415" width="11.28515625" style="39" customWidth="1"/>
    <col min="8416" max="8416" width="11" style="39" customWidth="1"/>
    <col min="8417" max="8423" width="9" style="39"/>
    <col min="8424" max="8425" width="10.7109375" style="39" customWidth="1"/>
    <col min="8426" max="8426" width="9" style="39"/>
    <col min="8427" max="8427" width="11.5703125" style="39" customWidth="1"/>
    <col min="8428" max="8428" width="13.7109375" style="39" customWidth="1"/>
    <col min="8429" max="8432" width="9.28515625" style="39" customWidth="1"/>
    <col min="8433" max="8669" width="9" style="39"/>
    <col min="8670" max="8670" width="34" style="39" customWidth="1"/>
    <col min="8671" max="8671" width="11.28515625" style="39" customWidth="1"/>
    <col min="8672" max="8672" width="11" style="39" customWidth="1"/>
    <col min="8673" max="8679" width="9" style="39"/>
    <col min="8680" max="8681" width="10.7109375" style="39" customWidth="1"/>
    <col min="8682" max="8682" width="9" style="39"/>
    <col min="8683" max="8683" width="11.5703125" style="39" customWidth="1"/>
    <col min="8684" max="8684" width="13.7109375" style="39" customWidth="1"/>
    <col min="8685" max="8688" width="9.28515625" style="39" customWidth="1"/>
    <col min="8689" max="8925" width="9" style="39"/>
    <col min="8926" max="8926" width="34" style="39" customWidth="1"/>
    <col min="8927" max="8927" width="11.28515625" style="39" customWidth="1"/>
    <col min="8928" max="8928" width="11" style="39" customWidth="1"/>
    <col min="8929" max="8935" width="9" style="39"/>
    <col min="8936" max="8937" width="10.7109375" style="39" customWidth="1"/>
    <col min="8938" max="8938" width="9" style="39"/>
    <col min="8939" max="8939" width="11.5703125" style="39" customWidth="1"/>
    <col min="8940" max="8940" width="13.7109375" style="39" customWidth="1"/>
    <col min="8941" max="8944" width="9.28515625" style="39" customWidth="1"/>
    <col min="8945" max="9181" width="9" style="39"/>
    <col min="9182" max="9182" width="34" style="39" customWidth="1"/>
    <col min="9183" max="9183" width="11.28515625" style="39" customWidth="1"/>
    <col min="9184" max="9184" width="11" style="39" customWidth="1"/>
    <col min="9185" max="9191" width="9" style="39"/>
    <col min="9192" max="9193" width="10.7109375" style="39" customWidth="1"/>
    <col min="9194" max="9194" width="9" style="39"/>
    <col min="9195" max="9195" width="11.5703125" style="39" customWidth="1"/>
    <col min="9196" max="9196" width="13.7109375" style="39" customWidth="1"/>
    <col min="9197" max="9200" width="9.28515625" style="39" customWidth="1"/>
    <col min="9201" max="9437" width="9" style="39"/>
    <col min="9438" max="9438" width="34" style="39" customWidth="1"/>
    <col min="9439" max="9439" width="11.28515625" style="39" customWidth="1"/>
    <col min="9440" max="9440" width="11" style="39" customWidth="1"/>
    <col min="9441" max="9447" width="9" style="39"/>
    <col min="9448" max="9449" width="10.7109375" style="39" customWidth="1"/>
    <col min="9450" max="9450" width="9" style="39"/>
    <col min="9451" max="9451" width="11.5703125" style="39" customWidth="1"/>
    <col min="9452" max="9452" width="13.7109375" style="39" customWidth="1"/>
    <col min="9453" max="9456" width="9.28515625" style="39" customWidth="1"/>
    <col min="9457" max="9693" width="9" style="39"/>
    <col min="9694" max="9694" width="34" style="39" customWidth="1"/>
    <col min="9695" max="9695" width="11.28515625" style="39" customWidth="1"/>
    <col min="9696" max="9696" width="11" style="39" customWidth="1"/>
    <col min="9697" max="9703" width="9" style="39"/>
    <col min="9704" max="9705" width="10.7109375" style="39" customWidth="1"/>
    <col min="9706" max="9706" width="9" style="39"/>
    <col min="9707" max="9707" width="11.5703125" style="39" customWidth="1"/>
    <col min="9708" max="9708" width="13.7109375" style="39" customWidth="1"/>
    <col min="9709" max="9712" width="9.28515625" style="39" customWidth="1"/>
    <col min="9713" max="9949" width="9" style="39"/>
    <col min="9950" max="9950" width="34" style="39" customWidth="1"/>
    <col min="9951" max="9951" width="11.28515625" style="39" customWidth="1"/>
    <col min="9952" max="9952" width="11" style="39" customWidth="1"/>
    <col min="9953" max="9959" width="9" style="39"/>
    <col min="9960" max="9961" width="10.7109375" style="39" customWidth="1"/>
    <col min="9962" max="9962" width="9" style="39"/>
    <col min="9963" max="9963" width="11.5703125" style="39" customWidth="1"/>
    <col min="9964" max="9964" width="13.7109375" style="39" customWidth="1"/>
    <col min="9965" max="9968" width="9.28515625" style="39" customWidth="1"/>
    <col min="9969" max="10205" width="9" style="39"/>
    <col min="10206" max="10206" width="34" style="39" customWidth="1"/>
    <col min="10207" max="10207" width="11.28515625" style="39" customWidth="1"/>
    <col min="10208" max="10208" width="11" style="39" customWidth="1"/>
    <col min="10209" max="10215" width="9" style="39"/>
    <col min="10216" max="10217" width="10.7109375" style="39" customWidth="1"/>
    <col min="10218" max="10218" width="9" style="39"/>
    <col min="10219" max="10219" width="11.5703125" style="39" customWidth="1"/>
    <col min="10220" max="10220" width="13.7109375" style="39" customWidth="1"/>
    <col min="10221" max="10224" width="9.28515625" style="39" customWidth="1"/>
    <col min="10225" max="10461" width="9" style="39"/>
    <col min="10462" max="10462" width="34" style="39" customWidth="1"/>
    <col min="10463" max="10463" width="11.28515625" style="39" customWidth="1"/>
    <col min="10464" max="10464" width="11" style="39" customWidth="1"/>
    <col min="10465" max="10471" width="9" style="39"/>
    <col min="10472" max="10473" width="10.7109375" style="39" customWidth="1"/>
    <col min="10474" max="10474" width="9" style="39"/>
    <col min="10475" max="10475" width="11.5703125" style="39" customWidth="1"/>
    <col min="10476" max="10476" width="13.7109375" style="39" customWidth="1"/>
    <col min="10477" max="10480" width="9.28515625" style="39" customWidth="1"/>
    <col min="10481" max="10717" width="9" style="39"/>
    <col min="10718" max="10718" width="34" style="39" customWidth="1"/>
    <col min="10719" max="10719" width="11.28515625" style="39" customWidth="1"/>
    <col min="10720" max="10720" width="11" style="39" customWidth="1"/>
    <col min="10721" max="10727" width="9" style="39"/>
    <col min="10728" max="10729" width="10.7109375" style="39" customWidth="1"/>
    <col min="10730" max="10730" width="9" style="39"/>
    <col min="10731" max="10731" width="11.5703125" style="39" customWidth="1"/>
    <col min="10732" max="10732" width="13.7109375" style="39" customWidth="1"/>
    <col min="10733" max="10736" width="9.28515625" style="39" customWidth="1"/>
    <col min="10737" max="10973" width="9" style="39"/>
    <col min="10974" max="10974" width="34" style="39" customWidth="1"/>
    <col min="10975" max="10975" width="11.28515625" style="39" customWidth="1"/>
    <col min="10976" max="10976" width="11" style="39" customWidth="1"/>
    <col min="10977" max="10983" width="9" style="39"/>
    <col min="10984" max="10985" width="10.7109375" style="39" customWidth="1"/>
    <col min="10986" max="10986" width="9" style="39"/>
    <col min="10987" max="10987" width="11.5703125" style="39" customWidth="1"/>
    <col min="10988" max="10988" width="13.7109375" style="39" customWidth="1"/>
    <col min="10989" max="10992" width="9.28515625" style="39" customWidth="1"/>
    <col min="10993" max="11229" width="9" style="39"/>
    <col min="11230" max="11230" width="34" style="39" customWidth="1"/>
    <col min="11231" max="11231" width="11.28515625" style="39" customWidth="1"/>
    <col min="11232" max="11232" width="11" style="39" customWidth="1"/>
    <col min="11233" max="11239" width="9" style="39"/>
    <col min="11240" max="11241" width="10.7109375" style="39" customWidth="1"/>
    <col min="11242" max="11242" width="9" style="39"/>
    <col min="11243" max="11243" width="11.5703125" style="39" customWidth="1"/>
    <col min="11244" max="11244" width="13.7109375" style="39" customWidth="1"/>
    <col min="11245" max="11248" width="9.28515625" style="39" customWidth="1"/>
    <col min="11249" max="11485" width="9" style="39"/>
    <col min="11486" max="11486" width="34" style="39" customWidth="1"/>
    <col min="11487" max="11487" width="11.28515625" style="39" customWidth="1"/>
    <col min="11488" max="11488" width="11" style="39" customWidth="1"/>
    <col min="11489" max="11495" width="9" style="39"/>
    <col min="11496" max="11497" width="10.7109375" style="39" customWidth="1"/>
    <col min="11498" max="11498" width="9" style="39"/>
    <col min="11499" max="11499" width="11.5703125" style="39" customWidth="1"/>
    <col min="11500" max="11500" width="13.7109375" style="39" customWidth="1"/>
    <col min="11501" max="11504" width="9.28515625" style="39" customWidth="1"/>
    <col min="11505" max="11741" width="9" style="39"/>
    <col min="11742" max="11742" width="34" style="39" customWidth="1"/>
    <col min="11743" max="11743" width="11.28515625" style="39" customWidth="1"/>
    <col min="11744" max="11744" width="11" style="39" customWidth="1"/>
    <col min="11745" max="11751" width="9" style="39"/>
    <col min="11752" max="11753" width="10.7109375" style="39" customWidth="1"/>
    <col min="11754" max="11754" width="9" style="39"/>
    <col min="11755" max="11755" width="11.5703125" style="39" customWidth="1"/>
    <col min="11756" max="11756" width="13.7109375" style="39" customWidth="1"/>
    <col min="11757" max="11760" width="9.28515625" style="39" customWidth="1"/>
    <col min="11761" max="11997" width="9" style="39"/>
    <col min="11998" max="11998" width="34" style="39" customWidth="1"/>
    <col min="11999" max="11999" width="11.28515625" style="39" customWidth="1"/>
    <col min="12000" max="12000" width="11" style="39" customWidth="1"/>
    <col min="12001" max="12007" width="9" style="39"/>
    <col min="12008" max="12009" width="10.7109375" style="39" customWidth="1"/>
    <col min="12010" max="12010" width="9" style="39"/>
    <col min="12011" max="12011" width="11.5703125" style="39" customWidth="1"/>
    <col min="12012" max="12012" width="13.7109375" style="39" customWidth="1"/>
    <col min="12013" max="12016" width="9.28515625" style="39" customWidth="1"/>
    <col min="12017" max="12253" width="9" style="39"/>
    <col min="12254" max="12254" width="34" style="39" customWidth="1"/>
    <col min="12255" max="12255" width="11.28515625" style="39" customWidth="1"/>
    <col min="12256" max="12256" width="11" style="39" customWidth="1"/>
    <col min="12257" max="12263" width="9" style="39"/>
    <col min="12264" max="12265" width="10.7109375" style="39" customWidth="1"/>
    <col min="12266" max="12266" width="9" style="39"/>
    <col min="12267" max="12267" width="11.5703125" style="39" customWidth="1"/>
    <col min="12268" max="12268" width="13.7109375" style="39" customWidth="1"/>
    <col min="12269" max="12272" width="9.28515625" style="39" customWidth="1"/>
    <col min="12273" max="12509" width="9" style="39"/>
    <col min="12510" max="12510" width="34" style="39" customWidth="1"/>
    <col min="12511" max="12511" width="11.28515625" style="39" customWidth="1"/>
    <col min="12512" max="12512" width="11" style="39" customWidth="1"/>
    <col min="12513" max="12519" width="9" style="39"/>
    <col min="12520" max="12521" width="10.7109375" style="39" customWidth="1"/>
    <col min="12522" max="12522" width="9" style="39"/>
    <col min="12523" max="12523" width="11.5703125" style="39" customWidth="1"/>
    <col min="12524" max="12524" width="13.7109375" style="39" customWidth="1"/>
    <col min="12525" max="12528" width="9.28515625" style="39" customWidth="1"/>
    <col min="12529" max="12765" width="9" style="39"/>
    <col min="12766" max="12766" width="34" style="39" customWidth="1"/>
    <col min="12767" max="12767" width="11.28515625" style="39" customWidth="1"/>
    <col min="12768" max="12768" width="11" style="39" customWidth="1"/>
    <col min="12769" max="12775" width="9" style="39"/>
    <col min="12776" max="12777" width="10.7109375" style="39" customWidth="1"/>
    <col min="12778" max="12778" width="9" style="39"/>
    <col min="12779" max="12779" width="11.5703125" style="39" customWidth="1"/>
    <col min="12780" max="12780" width="13.7109375" style="39" customWidth="1"/>
    <col min="12781" max="12784" width="9.28515625" style="39" customWidth="1"/>
    <col min="12785" max="13021" width="9" style="39"/>
    <col min="13022" max="13022" width="34" style="39" customWidth="1"/>
    <col min="13023" max="13023" width="11.28515625" style="39" customWidth="1"/>
    <col min="13024" max="13024" width="11" style="39" customWidth="1"/>
    <col min="13025" max="13031" width="9" style="39"/>
    <col min="13032" max="13033" width="10.7109375" style="39" customWidth="1"/>
    <col min="13034" max="13034" width="9" style="39"/>
    <col min="13035" max="13035" width="11.5703125" style="39" customWidth="1"/>
    <col min="13036" max="13036" width="13.7109375" style="39" customWidth="1"/>
    <col min="13037" max="13040" width="9.28515625" style="39" customWidth="1"/>
    <col min="13041" max="13277" width="9" style="39"/>
    <col min="13278" max="13278" width="34" style="39" customWidth="1"/>
    <col min="13279" max="13279" width="11.28515625" style="39" customWidth="1"/>
    <col min="13280" max="13280" width="11" style="39" customWidth="1"/>
    <col min="13281" max="13287" width="9" style="39"/>
    <col min="13288" max="13289" width="10.7109375" style="39" customWidth="1"/>
    <col min="13290" max="13290" width="9" style="39"/>
    <col min="13291" max="13291" width="11.5703125" style="39" customWidth="1"/>
    <col min="13292" max="13292" width="13.7109375" style="39" customWidth="1"/>
    <col min="13293" max="13296" width="9.28515625" style="39" customWidth="1"/>
    <col min="13297" max="13533" width="9" style="39"/>
    <col min="13534" max="13534" width="34" style="39" customWidth="1"/>
    <col min="13535" max="13535" width="11.28515625" style="39" customWidth="1"/>
    <col min="13536" max="13536" width="11" style="39" customWidth="1"/>
    <col min="13537" max="13543" width="9" style="39"/>
    <col min="13544" max="13545" width="10.7109375" style="39" customWidth="1"/>
    <col min="13546" max="13546" width="9" style="39"/>
    <col min="13547" max="13547" width="11.5703125" style="39" customWidth="1"/>
    <col min="13548" max="13548" width="13.7109375" style="39" customWidth="1"/>
    <col min="13549" max="13552" width="9.28515625" style="39" customWidth="1"/>
    <col min="13553" max="13789" width="9" style="39"/>
    <col min="13790" max="13790" width="34" style="39" customWidth="1"/>
    <col min="13791" max="13791" width="11.28515625" style="39" customWidth="1"/>
    <col min="13792" max="13792" width="11" style="39" customWidth="1"/>
    <col min="13793" max="13799" width="9" style="39"/>
    <col min="13800" max="13801" width="10.7109375" style="39" customWidth="1"/>
    <col min="13802" max="13802" width="9" style="39"/>
    <col min="13803" max="13803" width="11.5703125" style="39" customWidth="1"/>
    <col min="13804" max="13804" width="13.7109375" style="39" customWidth="1"/>
    <col min="13805" max="13808" width="9.28515625" style="39" customWidth="1"/>
    <col min="13809" max="14045" width="9" style="39"/>
    <col min="14046" max="14046" width="34" style="39" customWidth="1"/>
    <col min="14047" max="14047" width="11.28515625" style="39" customWidth="1"/>
    <col min="14048" max="14048" width="11" style="39" customWidth="1"/>
    <col min="14049" max="14055" width="9" style="39"/>
    <col min="14056" max="14057" width="10.7109375" style="39" customWidth="1"/>
    <col min="14058" max="14058" width="9" style="39"/>
    <col min="14059" max="14059" width="11.5703125" style="39" customWidth="1"/>
    <col min="14060" max="14060" width="13.7109375" style="39" customWidth="1"/>
    <col min="14061" max="14064" width="9.28515625" style="39" customWidth="1"/>
    <col min="14065" max="14301" width="9" style="39"/>
    <col min="14302" max="14302" width="34" style="39" customWidth="1"/>
    <col min="14303" max="14303" width="11.28515625" style="39" customWidth="1"/>
    <col min="14304" max="14304" width="11" style="39" customWidth="1"/>
    <col min="14305" max="14311" width="9" style="39"/>
    <col min="14312" max="14313" width="10.7109375" style="39" customWidth="1"/>
    <col min="14314" max="14314" width="9" style="39"/>
    <col min="14315" max="14315" width="11.5703125" style="39" customWidth="1"/>
    <col min="14316" max="14316" width="13.7109375" style="39" customWidth="1"/>
    <col min="14317" max="14320" width="9.28515625" style="39" customWidth="1"/>
    <col min="14321" max="14557" width="9" style="39"/>
    <col min="14558" max="14558" width="34" style="39" customWidth="1"/>
    <col min="14559" max="14559" width="11.28515625" style="39" customWidth="1"/>
    <col min="14560" max="14560" width="11" style="39" customWidth="1"/>
    <col min="14561" max="14567" width="9" style="39"/>
    <col min="14568" max="14569" width="10.7109375" style="39" customWidth="1"/>
    <col min="14570" max="14570" width="9" style="39"/>
    <col min="14571" max="14571" width="11.5703125" style="39" customWidth="1"/>
    <col min="14572" max="14572" width="13.7109375" style="39" customWidth="1"/>
    <col min="14573" max="14576" width="9.28515625" style="39" customWidth="1"/>
    <col min="14577" max="14813" width="9" style="39"/>
    <col min="14814" max="14814" width="34" style="39" customWidth="1"/>
    <col min="14815" max="14815" width="11.28515625" style="39" customWidth="1"/>
    <col min="14816" max="14816" width="11" style="39" customWidth="1"/>
    <col min="14817" max="14823" width="9" style="39"/>
    <col min="14824" max="14825" width="10.7109375" style="39" customWidth="1"/>
    <col min="14826" max="14826" width="9" style="39"/>
    <col min="14827" max="14827" width="11.5703125" style="39" customWidth="1"/>
    <col min="14828" max="14828" width="13.7109375" style="39" customWidth="1"/>
    <col min="14829" max="14832" width="9.28515625" style="39" customWidth="1"/>
    <col min="14833" max="15069" width="9" style="39"/>
    <col min="15070" max="15070" width="34" style="39" customWidth="1"/>
    <col min="15071" max="15071" width="11.28515625" style="39" customWidth="1"/>
    <col min="15072" max="15072" width="11" style="39" customWidth="1"/>
    <col min="15073" max="15079" width="9" style="39"/>
    <col min="15080" max="15081" width="10.7109375" style="39" customWidth="1"/>
    <col min="15082" max="15082" width="9" style="39"/>
    <col min="15083" max="15083" width="11.5703125" style="39" customWidth="1"/>
    <col min="15084" max="15084" width="13.7109375" style="39" customWidth="1"/>
    <col min="15085" max="15088" width="9.28515625" style="39" customWidth="1"/>
    <col min="15089" max="15325" width="9" style="39"/>
    <col min="15326" max="15326" width="34" style="39" customWidth="1"/>
    <col min="15327" max="15327" width="11.28515625" style="39" customWidth="1"/>
    <col min="15328" max="15328" width="11" style="39" customWidth="1"/>
    <col min="15329" max="15335" width="9" style="39"/>
    <col min="15336" max="15337" width="10.7109375" style="39" customWidth="1"/>
    <col min="15338" max="15338" width="9" style="39"/>
    <col min="15339" max="15339" width="11.5703125" style="39" customWidth="1"/>
    <col min="15340" max="15340" width="13.7109375" style="39" customWidth="1"/>
    <col min="15341" max="15344" width="9.28515625" style="39" customWidth="1"/>
    <col min="15345" max="15581" width="9" style="39"/>
    <col min="15582" max="15582" width="34" style="39" customWidth="1"/>
    <col min="15583" max="15583" width="11.28515625" style="39" customWidth="1"/>
    <col min="15584" max="15584" width="11" style="39" customWidth="1"/>
    <col min="15585" max="15591" width="9" style="39"/>
    <col min="15592" max="15593" width="10.7109375" style="39" customWidth="1"/>
    <col min="15594" max="15594" width="9" style="39"/>
    <col min="15595" max="15595" width="11.5703125" style="39" customWidth="1"/>
    <col min="15596" max="15596" width="13.7109375" style="39" customWidth="1"/>
    <col min="15597" max="15600" width="9.28515625" style="39" customWidth="1"/>
    <col min="15601" max="15837" width="9" style="39"/>
    <col min="15838" max="15838" width="34" style="39" customWidth="1"/>
    <col min="15839" max="15839" width="11.28515625" style="39" customWidth="1"/>
    <col min="15840" max="15840" width="11" style="39" customWidth="1"/>
    <col min="15841" max="15847" width="9" style="39"/>
    <col min="15848" max="15849" width="10.7109375" style="39" customWidth="1"/>
    <col min="15850" max="15850" width="9" style="39"/>
    <col min="15851" max="15851" width="11.5703125" style="39" customWidth="1"/>
    <col min="15852" max="15852" width="13.7109375" style="39" customWidth="1"/>
    <col min="15853" max="15856" width="9.28515625" style="39" customWidth="1"/>
    <col min="15857" max="16093" width="9" style="39"/>
    <col min="16094" max="16094" width="34" style="39" customWidth="1"/>
    <col min="16095" max="16095" width="11.28515625" style="39" customWidth="1"/>
    <col min="16096" max="16096" width="11" style="39" customWidth="1"/>
    <col min="16097" max="16103" width="9" style="39"/>
    <col min="16104" max="16105" width="10.7109375" style="39" customWidth="1"/>
    <col min="16106" max="16106" width="9" style="39"/>
    <col min="16107" max="16107" width="11.5703125" style="39" customWidth="1"/>
    <col min="16108" max="16108" width="13.7109375" style="39" customWidth="1"/>
    <col min="16109" max="16112" width="9.28515625" style="39" customWidth="1"/>
    <col min="16113" max="16384" width="9" style="39"/>
  </cols>
  <sheetData>
    <row r="1" spans="1:8" ht="44.45" customHeight="1" x14ac:dyDescent="0.3">
      <c r="B1" s="564" t="s">
        <v>119</v>
      </c>
      <c r="C1" s="564"/>
      <c r="D1" s="564"/>
      <c r="E1" s="564"/>
      <c r="F1" s="564"/>
      <c r="G1" s="564"/>
      <c r="H1" s="564"/>
    </row>
    <row r="2" spans="1:8" ht="32.25" customHeight="1" thickBot="1" x14ac:dyDescent="0.3">
      <c r="A2" s="54" t="s">
        <v>103</v>
      </c>
    </row>
    <row r="3" spans="1:8" ht="15.6" customHeight="1" x14ac:dyDescent="0.25">
      <c r="A3" s="568" t="s">
        <v>1</v>
      </c>
      <c r="B3" s="565" t="s">
        <v>2</v>
      </c>
      <c r="C3" s="571" t="s">
        <v>120</v>
      </c>
      <c r="D3" s="574" t="s">
        <v>91</v>
      </c>
      <c r="E3" s="574"/>
      <c r="F3" s="574"/>
      <c r="G3" s="574"/>
      <c r="H3" s="575"/>
    </row>
    <row r="4" spans="1:8" ht="52.9" customHeight="1" x14ac:dyDescent="0.25">
      <c r="A4" s="569"/>
      <c r="B4" s="566"/>
      <c r="C4" s="572"/>
      <c r="D4" s="572" t="s">
        <v>92</v>
      </c>
      <c r="E4" s="572" t="s">
        <v>115</v>
      </c>
      <c r="F4" s="572"/>
      <c r="G4" s="572"/>
      <c r="H4" s="583" t="s">
        <v>93</v>
      </c>
    </row>
    <row r="5" spans="1:8" ht="55.9" customHeight="1" thickBot="1" x14ac:dyDescent="0.3">
      <c r="A5" s="570"/>
      <c r="B5" s="567"/>
      <c r="C5" s="573"/>
      <c r="D5" s="573"/>
      <c r="E5" s="103" t="s">
        <v>109</v>
      </c>
      <c r="F5" s="103" t="s">
        <v>110</v>
      </c>
      <c r="G5" s="103" t="s">
        <v>111</v>
      </c>
      <c r="H5" s="584"/>
    </row>
    <row r="6" spans="1:8" ht="31.15" customHeight="1" x14ac:dyDescent="0.25">
      <c r="A6" s="577" t="s">
        <v>3</v>
      </c>
      <c r="B6" s="65" t="s">
        <v>4</v>
      </c>
      <c r="C6" s="108"/>
      <c r="D6" s="108"/>
      <c r="E6" s="108">
        <f>F6+G6</f>
        <v>0</v>
      </c>
      <c r="F6" s="108"/>
      <c r="G6" s="108"/>
      <c r="H6" s="108"/>
    </row>
    <row r="7" spans="1:8" ht="34.15" customHeight="1" x14ac:dyDescent="0.25">
      <c r="A7" s="577"/>
      <c r="B7" s="67" t="s">
        <v>5</v>
      </c>
      <c r="C7" s="66"/>
      <c r="D7" s="66"/>
      <c r="E7" s="66">
        <f t="shared" ref="E7:E51" si="0">F7+G7</f>
        <v>0</v>
      </c>
      <c r="F7" s="66"/>
      <c r="G7" s="66"/>
      <c r="H7" s="66"/>
    </row>
    <row r="8" spans="1:8" ht="34.15" customHeight="1" x14ac:dyDescent="0.25">
      <c r="A8" s="577"/>
      <c r="B8" s="70" t="s">
        <v>121</v>
      </c>
      <c r="C8" s="66"/>
      <c r="D8" s="66"/>
      <c r="E8" s="66">
        <f t="shared" si="0"/>
        <v>0</v>
      </c>
      <c r="F8" s="66"/>
      <c r="G8" s="66"/>
      <c r="H8" s="66"/>
    </row>
    <row r="9" spans="1:8" ht="26.45" customHeight="1" x14ac:dyDescent="0.25">
      <c r="A9" s="578"/>
      <c r="B9" s="67" t="s">
        <v>6</v>
      </c>
      <c r="C9" s="66">
        <v>90</v>
      </c>
      <c r="D9" s="66"/>
      <c r="E9" s="66">
        <f t="shared" si="0"/>
        <v>0</v>
      </c>
      <c r="F9" s="66"/>
      <c r="G9" s="66"/>
      <c r="H9" s="66">
        <v>30</v>
      </c>
    </row>
    <row r="10" spans="1:8" ht="32.450000000000003" customHeight="1" x14ac:dyDescent="0.25">
      <c r="A10" s="67" t="s">
        <v>7</v>
      </c>
      <c r="B10" s="67" t="s">
        <v>8</v>
      </c>
      <c r="C10" s="66">
        <v>270</v>
      </c>
      <c r="D10" s="66"/>
      <c r="E10" s="66">
        <f t="shared" si="0"/>
        <v>0</v>
      </c>
      <c r="F10" s="66"/>
      <c r="G10" s="66"/>
      <c r="H10" s="66"/>
    </row>
    <row r="11" spans="1:8" x14ac:dyDescent="0.25">
      <c r="A11" s="67" t="s">
        <v>9</v>
      </c>
      <c r="B11" s="67" t="s">
        <v>10</v>
      </c>
      <c r="C11" s="66"/>
      <c r="D11" s="66"/>
      <c r="E11" s="66">
        <f t="shared" si="0"/>
        <v>0</v>
      </c>
      <c r="F11" s="66"/>
      <c r="G11" s="66"/>
      <c r="H11" s="66"/>
    </row>
    <row r="12" spans="1:8" x14ac:dyDescent="0.25">
      <c r="A12" s="67" t="s">
        <v>11</v>
      </c>
      <c r="B12" s="67" t="s">
        <v>12</v>
      </c>
      <c r="C12" s="66"/>
      <c r="D12" s="66"/>
      <c r="E12" s="66">
        <f t="shared" si="0"/>
        <v>0</v>
      </c>
      <c r="F12" s="66"/>
      <c r="G12" s="66"/>
      <c r="H12" s="66"/>
    </row>
    <row r="13" spans="1:8" x14ac:dyDescent="0.25">
      <c r="A13" s="67" t="s">
        <v>13</v>
      </c>
      <c r="B13" s="67" t="s">
        <v>14</v>
      </c>
      <c r="C13" s="66"/>
      <c r="D13" s="66"/>
      <c r="E13" s="66">
        <f t="shared" si="0"/>
        <v>0</v>
      </c>
      <c r="F13" s="66"/>
      <c r="G13" s="66"/>
      <c r="H13" s="66"/>
    </row>
    <row r="14" spans="1:8" x14ac:dyDescent="0.25">
      <c r="A14" s="68" t="s">
        <v>15</v>
      </c>
      <c r="B14" s="68" t="s">
        <v>16</v>
      </c>
      <c r="C14" s="66"/>
      <c r="D14" s="66"/>
      <c r="E14" s="66">
        <f t="shared" si="0"/>
        <v>0</v>
      </c>
      <c r="F14" s="66"/>
      <c r="G14" s="66"/>
      <c r="H14" s="66"/>
    </row>
    <row r="15" spans="1:8" x14ac:dyDescent="0.25">
      <c r="A15" s="67" t="s">
        <v>17</v>
      </c>
      <c r="B15" s="67" t="s">
        <v>18</v>
      </c>
      <c r="C15" s="66"/>
      <c r="D15" s="66"/>
      <c r="E15" s="66">
        <f t="shared" si="0"/>
        <v>0</v>
      </c>
      <c r="F15" s="66"/>
      <c r="G15" s="66"/>
      <c r="H15" s="66"/>
    </row>
    <row r="16" spans="1:8" x14ac:dyDescent="0.25">
      <c r="A16" s="67" t="s">
        <v>19</v>
      </c>
      <c r="B16" s="67" t="s">
        <v>20</v>
      </c>
      <c r="C16" s="66"/>
      <c r="D16" s="66"/>
      <c r="E16" s="66">
        <f t="shared" si="0"/>
        <v>0</v>
      </c>
      <c r="F16" s="66"/>
      <c r="G16" s="66"/>
      <c r="H16" s="66"/>
    </row>
    <row r="17" spans="1:8" ht="24.6" customHeight="1" x14ac:dyDescent="0.25">
      <c r="A17" s="67" t="s">
        <v>21</v>
      </c>
      <c r="B17" s="67" t="s">
        <v>22</v>
      </c>
      <c r="C17" s="66"/>
      <c r="D17" s="66"/>
      <c r="E17" s="66">
        <f t="shared" si="0"/>
        <v>0</v>
      </c>
      <c r="F17" s="66"/>
      <c r="G17" s="66"/>
      <c r="H17" s="66"/>
    </row>
    <row r="18" spans="1:8" x14ac:dyDescent="0.25">
      <c r="A18" s="67" t="s">
        <v>23</v>
      </c>
      <c r="B18" s="67" t="s">
        <v>24</v>
      </c>
      <c r="C18" s="66">
        <v>2254</v>
      </c>
      <c r="D18" s="66"/>
      <c r="E18" s="66">
        <f t="shared" si="0"/>
        <v>0</v>
      </c>
      <c r="F18" s="66"/>
      <c r="G18" s="66"/>
      <c r="H18" s="66">
        <v>14</v>
      </c>
    </row>
    <row r="19" spans="1:8" x14ac:dyDescent="0.25">
      <c r="A19" s="67" t="s">
        <v>25</v>
      </c>
      <c r="B19" s="67" t="s">
        <v>26</v>
      </c>
      <c r="C19" s="66"/>
      <c r="D19" s="66"/>
      <c r="E19" s="66">
        <f t="shared" si="0"/>
        <v>0</v>
      </c>
      <c r="F19" s="66"/>
      <c r="G19" s="66"/>
      <c r="H19" s="66"/>
    </row>
    <row r="20" spans="1:8" ht="16.149999999999999" customHeight="1" x14ac:dyDescent="0.25">
      <c r="A20" s="68" t="s">
        <v>27</v>
      </c>
      <c r="B20" s="68" t="s">
        <v>28</v>
      </c>
      <c r="C20" s="66"/>
      <c r="D20" s="66"/>
      <c r="E20" s="66">
        <f t="shared" si="0"/>
        <v>0</v>
      </c>
      <c r="F20" s="66"/>
      <c r="G20" s="66"/>
      <c r="H20" s="66"/>
    </row>
    <row r="21" spans="1:8" ht="16.149999999999999" customHeight="1" x14ac:dyDescent="0.25">
      <c r="A21" s="579" t="s">
        <v>29</v>
      </c>
      <c r="B21" s="67" t="s">
        <v>30</v>
      </c>
      <c r="C21" s="66"/>
      <c r="D21" s="66"/>
      <c r="E21" s="66">
        <f t="shared" si="0"/>
        <v>0</v>
      </c>
      <c r="F21" s="66"/>
      <c r="G21" s="66"/>
      <c r="H21" s="66"/>
    </row>
    <row r="22" spans="1:8" ht="43.9" customHeight="1" x14ac:dyDescent="0.25">
      <c r="A22" s="580"/>
      <c r="B22" s="69" t="s">
        <v>31</v>
      </c>
      <c r="C22" s="66"/>
      <c r="D22" s="66"/>
      <c r="E22" s="66">
        <f t="shared" si="0"/>
        <v>0</v>
      </c>
      <c r="F22" s="66"/>
      <c r="G22" s="66"/>
      <c r="H22" s="66"/>
    </row>
    <row r="23" spans="1:8" x14ac:dyDescent="0.25">
      <c r="A23" s="67" t="s">
        <v>32</v>
      </c>
      <c r="B23" s="67" t="s">
        <v>33</v>
      </c>
      <c r="C23" s="66"/>
      <c r="D23" s="66"/>
      <c r="E23" s="66">
        <f t="shared" si="0"/>
        <v>0</v>
      </c>
      <c r="F23" s="66"/>
      <c r="G23" s="66"/>
      <c r="H23" s="66"/>
    </row>
    <row r="24" spans="1:8" x14ac:dyDescent="0.25">
      <c r="A24" s="579" t="s">
        <v>34</v>
      </c>
      <c r="B24" s="67" t="s">
        <v>35</v>
      </c>
      <c r="C24" s="127">
        <f t="shared" ref="C24:D24" si="1">C25+C26+C27</f>
        <v>0</v>
      </c>
      <c r="D24" s="127">
        <f t="shared" si="1"/>
        <v>0</v>
      </c>
      <c r="E24" s="127">
        <f t="shared" si="0"/>
        <v>0</v>
      </c>
      <c r="F24" s="127">
        <f t="shared" ref="F24:H24" si="2">F25+F26+F27</f>
        <v>0</v>
      </c>
      <c r="G24" s="127">
        <f t="shared" si="2"/>
        <v>0</v>
      </c>
      <c r="H24" s="127">
        <f t="shared" si="2"/>
        <v>0</v>
      </c>
    </row>
    <row r="25" spans="1:8" x14ac:dyDescent="0.25">
      <c r="A25" s="581"/>
      <c r="B25" s="70" t="s">
        <v>36</v>
      </c>
      <c r="C25" s="66"/>
      <c r="D25" s="66"/>
      <c r="E25" s="66">
        <f t="shared" si="0"/>
        <v>0</v>
      </c>
      <c r="F25" s="66"/>
      <c r="G25" s="66"/>
      <c r="H25" s="66"/>
    </row>
    <row r="26" spans="1:8" ht="83.45" customHeight="1" x14ac:dyDescent="0.25">
      <c r="A26" s="581"/>
      <c r="B26" s="70" t="s">
        <v>37</v>
      </c>
      <c r="C26" s="66"/>
      <c r="D26" s="66"/>
      <c r="E26" s="66">
        <f t="shared" si="0"/>
        <v>0</v>
      </c>
      <c r="F26" s="66"/>
      <c r="G26" s="66"/>
      <c r="H26" s="66"/>
    </row>
    <row r="27" spans="1:8" ht="78.75" x14ac:dyDescent="0.25">
      <c r="A27" s="580"/>
      <c r="B27" s="70" t="s">
        <v>38</v>
      </c>
      <c r="C27" s="66"/>
      <c r="D27" s="66"/>
      <c r="E27" s="66">
        <f t="shared" si="0"/>
        <v>0</v>
      </c>
      <c r="F27" s="66"/>
      <c r="G27" s="66"/>
      <c r="H27" s="66"/>
    </row>
    <row r="28" spans="1:8" x14ac:dyDescent="0.25">
      <c r="A28" s="582" t="s">
        <v>39</v>
      </c>
      <c r="B28" s="67" t="s">
        <v>40</v>
      </c>
      <c r="C28" s="66">
        <v>550</v>
      </c>
      <c r="D28" s="66"/>
      <c r="E28" s="66">
        <f t="shared" si="0"/>
        <v>0</v>
      </c>
      <c r="F28" s="66"/>
      <c r="G28" s="66"/>
      <c r="H28" s="66"/>
    </row>
    <row r="29" spans="1:8" ht="47.25" x14ac:dyDescent="0.25">
      <c r="A29" s="582"/>
      <c r="B29" s="67" t="s">
        <v>41</v>
      </c>
      <c r="C29" s="66"/>
      <c r="D29" s="66"/>
      <c r="E29" s="66">
        <f t="shared" si="0"/>
        <v>0</v>
      </c>
      <c r="F29" s="66"/>
      <c r="G29" s="66"/>
      <c r="H29" s="66"/>
    </row>
    <row r="30" spans="1:8" x14ac:dyDescent="0.25">
      <c r="A30" s="582"/>
      <c r="B30" s="71" t="s">
        <v>42</v>
      </c>
      <c r="C30" s="66"/>
      <c r="D30" s="66"/>
      <c r="E30" s="66">
        <f t="shared" si="0"/>
        <v>0</v>
      </c>
      <c r="F30" s="66"/>
      <c r="G30" s="66"/>
      <c r="H30" s="66"/>
    </row>
    <row r="31" spans="1:8" x14ac:dyDescent="0.25">
      <c r="A31" s="67" t="s">
        <v>43</v>
      </c>
      <c r="B31" s="67" t="s">
        <v>44</v>
      </c>
      <c r="C31" s="66">
        <v>40</v>
      </c>
      <c r="D31" s="66"/>
      <c r="E31" s="66">
        <f t="shared" si="0"/>
        <v>0</v>
      </c>
      <c r="F31" s="66"/>
      <c r="G31" s="66"/>
      <c r="H31" s="66">
        <v>20</v>
      </c>
    </row>
    <row r="32" spans="1:8" ht="31.5" x14ac:dyDescent="0.25">
      <c r="A32" s="72" t="s">
        <v>45</v>
      </c>
      <c r="B32" s="73" t="s">
        <v>46</v>
      </c>
      <c r="C32" s="66">
        <v>720</v>
      </c>
      <c r="D32" s="66"/>
      <c r="E32" s="66">
        <f t="shared" si="0"/>
        <v>0</v>
      </c>
      <c r="F32" s="66"/>
      <c r="G32" s="66"/>
      <c r="H32" s="66">
        <v>24</v>
      </c>
    </row>
    <row r="33" spans="1:8" ht="16.149999999999999" customHeight="1" x14ac:dyDescent="0.25">
      <c r="A33" s="67" t="s">
        <v>47</v>
      </c>
      <c r="B33" s="67" t="s">
        <v>48</v>
      </c>
      <c r="C33" s="66">
        <v>560</v>
      </c>
      <c r="D33" s="66"/>
      <c r="E33" s="66">
        <f t="shared" si="0"/>
        <v>0</v>
      </c>
      <c r="F33" s="66"/>
      <c r="G33" s="66"/>
      <c r="H33" s="66"/>
    </row>
    <row r="34" spans="1:8" x14ac:dyDescent="0.25">
      <c r="A34" s="68" t="s">
        <v>49</v>
      </c>
      <c r="B34" s="68" t="s">
        <v>50</v>
      </c>
      <c r="C34" s="66"/>
      <c r="D34" s="66"/>
      <c r="E34" s="66">
        <f t="shared" si="0"/>
        <v>0</v>
      </c>
      <c r="F34" s="66"/>
      <c r="G34" s="66"/>
      <c r="H34" s="66"/>
    </row>
    <row r="35" spans="1:8" x14ac:dyDescent="0.25">
      <c r="A35" s="68" t="s">
        <v>51</v>
      </c>
      <c r="B35" s="68" t="s">
        <v>52</v>
      </c>
      <c r="C35" s="66"/>
      <c r="D35" s="66"/>
      <c r="E35" s="66">
        <f t="shared" si="0"/>
        <v>0</v>
      </c>
      <c r="F35" s="66"/>
      <c r="G35" s="66"/>
      <c r="H35" s="66"/>
    </row>
    <row r="36" spans="1:8" x14ac:dyDescent="0.25">
      <c r="A36" s="67" t="s">
        <v>53</v>
      </c>
      <c r="B36" s="67" t="s">
        <v>54</v>
      </c>
      <c r="C36" s="66">
        <v>5</v>
      </c>
      <c r="D36" s="66"/>
      <c r="E36" s="66">
        <f t="shared" si="0"/>
        <v>0</v>
      </c>
      <c r="F36" s="66"/>
      <c r="G36" s="66"/>
      <c r="H36" s="66">
        <v>5</v>
      </c>
    </row>
    <row r="37" spans="1:8" x14ac:dyDescent="0.25">
      <c r="A37" s="67" t="s">
        <v>55</v>
      </c>
      <c r="B37" s="67" t="s">
        <v>56</v>
      </c>
      <c r="C37" s="66">
        <v>630</v>
      </c>
      <c r="D37" s="66"/>
      <c r="E37" s="66">
        <f t="shared" si="0"/>
        <v>0</v>
      </c>
      <c r="F37" s="66"/>
      <c r="G37" s="66"/>
      <c r="H37" s="66">
        <v>5</v>
      </c>
    </row>
    <row r="38" spans="1:8" x14ac:dyDescent="0.25">
      <c r="A38" s="67" t="s">
        <v>57</v>
      </c>
      <c r="B38" s="67" t="s">
        <v>58</v>
      </c>
      <c r="C38" s="66">
        <v>740</v>
      </c>
      <c r="D38" s="66"/>
      <c r="E38" s="66">
        <f t="shared" si="0"/>
        <v>0</v>
      </c>
      <c r="F38" s="66"/>
      <c r="G38" s="66"/>
      <c r="H38" s="66"/>
    </row>
    <row r="39" spans="1:8" x14ac:dyDescent="0.25">
      <c r="A39" s="67" t="s">
        <v>59</v>
      </c>
      <c r="B39" s="67" t="s">
        <v>60</v>
      </c>
      <c r="C39" s="66"/>
      <c r="D39" s="66"/>
      <c r="E39" s="66">
        <f t="shared" si="0"/>
        <v>0</v>
      </c>
      <c r="F39" s="66"/>
      <c r="G39" s="66"/>
      <c r="H39" s="66"/>
    </row>
    <row r="40" spans="1:8" x14ac:dyDescent="0.25">
      <c r="A40" s="67" t="s">
        <v>61</v>
      </c>
      <c r="B40" s="67" t="s">
        <v>62</v>
      </c>
      <c r="C40" s="66"/>
      <c r="D40" s="66"/>
      <c r="E40" s="66">
        <f t="shared" si="0"/>
        <v>0</v>
      </c>
      <c r="F40" s="66"/>
      <c r="G40" s="66"/>
      <c r="H40" s="66"/>
    </row>
    <row r="41" spans="1:8" x14ac:dyDescent="0.25">
      <c r="A41" s="576" t="s">
        <v>63</v>
      </c>
      <c r="B41" s="67" t="s">
        <v>64</v>
      </c>
      <c r="C41" s="66"/>
      <c r="D41" s="66"/>
      <c r="E41" s="66">
        <f t="shared" si="0"/>
        <v>0</v>
      </c>
      <c r="F41" s="66"/>
      <c r="G41" s="66"/>
      <c r="H41" s="66"/>
    </row>
    <row r="42" spans="1:8" x14ac:dyDescent="0.25">
      <c r="A42" s="576"/>
      <c r="B42" s="67" t="s">
        <v>65</v>
      </c>
      <c r="C42" s="66"/>
      <c r="D42" s="66"/>
      <c r="E42" s="66">
        <f t="shared" si="0"/>
        <v>0</v>
      </c>
      <c r="F42" s="66"/>
      <c r="G42" s="66"/>
      <c r="H42" s="66"/>
    </row>
    <row r="43" spans="1:8" x14ac:dyDescent="0.25">
      <c r="A43" s="67" t="s">
        <v>66</v>
      </c>
      <c r="B43" s="67" t="s">
        <v>67</v>
      </c>
      <c r="C43" s="66"/>
      <c r="D43" s="66"/>
      <c r="E43" s="66">
        <f t="shared" si="0"/>
        <v>0</v>
      </c>
      <c r="F43" s="74"/>
      <c r="G43" s="66"/>
      <c r="H43" s="66"/>
    </row>
    <row r="44" spans="1:8" x14ac:dyDescent="0.25">
      <c r="A44" s="67" t="s">
        <v>68</v>
      </c>
      <c r="B44" s="67" t="s">
        <v>69</v>
      </c>
      <c r="C44" s="66">
        <v>25</v>
      </c>
      <c r="D44" s="66"/>
      <c r="E44" s="66">
        <f t="shared" si="0"/>
        <v>0</v>
      </c>
      <c r="F44" s="66"/>
      <c r="G44" s="66"/>
      <c r="H44" s="66"/>
    </row>
    <row r="45" spans="1:8" ht="15" customHeight="1" x14ac:dyDescent="0.25">
      <c r="A45" s="576" t="s">
        <v>70</v>
      </c>
      <c r="B45" s="67" t="s">
        <v>71</v>
      </c>
      <c r="C45" s="66">
        <v>850</v>
      </c>
      <c r="D45" s="66"/>
      <c r="E45" s="66">
        <f t="shared" si="0"/>
        <v>0</v>
      </c>
      <c r="F45" s="66"/>
      <c r="G45" s="66"/>
      <c r="H45" s="66"/>
    </row>
    <row r="46" spans="1:8" ht="18" customHeight="1" x14ac:dyDescent="0.25">
      <c r="A46" s="576"/>
      <c r="B46" s="67" t="s">
        <v>72</v>
      </c>
      <c r="C46" s="66">
        <v>498</v>
      </c>
      <c r="D46" s="66"/>
      <c r="E46" s="66">
        <f t="shared" si="0"/>
        <v>0</v>
      </c>
      <c r="F46" s="66"/>
      <c r="G46" s="66"/>
      <c r="H46" s="66">
        <v>240</v>
      </c>
    </row>
    <row r="47" spans="1:8" x14ac:dyDescent="0.25">
      <c r="A47" s="67" t="s">
        <v>73</v>
      </c>
      <c r="B47" s="67" t="s">
        <v>74</v>
      </c>
      <c r="C47" s="66"/>
      <c r="D47" s="66"/>
      <c r="E47" s="66">
        <f t="shared" si="0"/>
        <v>0</v>
      </c>
      <c r="F47" s="66"/>
      <c r="G47" s="66"/>
      <c r="H47" s="66"/>
    </row>
    <row r="48" spans="1:8" x14ac:dyDescent="0.25">
      <c r="A48" s="75" t="s">
        <v>75</v>
      </c>
      <c r="B48" s="68" t="s">
        <v>76</v>
      </c>
      <c r="C48" s="66"/>
      <c r="D48" s="66"/>
      <c r="E48" s="66">
        <f t="shared" si="0"/>
        <v>0</v>
      </c>
      <c r="F48" s="66"/>
      <c r="G48" s="66"/>
      <c r="H48" s="66"/>
    </row>
    <row r="49" spans="1:8" ht="19.899999999999999" customHeight="1" x14ac:dyDescent="0.25">
      <c r="A49" s="67" t="s">
        <v>77</v>
      </c>
      <c r="B49" s="67" t="s">
        <v>78</v>
      </c>
      <c r="C49" s="66">
        <v>40</v>
      </c>
      <c r="D49" s="66"/>
      <c r="E49" s="66">
        <f t="shared" si="0"/>
        <v>0</v>
      </c>
      <c r="F49" s="66"/>
      <c r="G49" s="66"/>
      <c r="H49" s="66">
        <v>10</v>
      </c>
    </row>
    <row r="50" spans="1:8" ht="19.899999999999999" customHeight="1" x14ac:dyDescent="0.25">
      <c r="A50" s="67" t="s">
        <v>79</v>
      </c>
      <c r="B50" s="67" t="s">
        <v>80</v>
      </c>
      <c r="C50" s="66"/>
      <c r="D50" s="66"/>
      <c r="E50" s="66">
        <f t="shared" si="0"/>
        <v>0</v>
      </c>
      <c r="F50" s="66"/>
      <c r="G50" s="66"/>
      <c r="H50" s="66"/>
    </row>
    <row r="51" spans="1:8" x14ac:dyDescent="0.25">
      <c r="A51" s="67" t="s">
        <v>81</v>
      </c>
      <c r="B51" s="67" t="s">
        <v>82</v>
      </c>
      <c r="C51" s="66"/>
      <c r="D51" s="66"/>
      <c r="E51" s="66">
        <f t="shared" si="0"/>
        <v>0</v>
      </c>
      <c r="F51" s="66"/>
      <c r="G51" s="66"/>
      <c r="H51" s="66"/>
    </row>
    <row r="52" spans="1:8" ht="31.5" x14ac:dyDescent="0.25">
      <c r="A52" s="76" t="s">
        <v>0</v>
      </c>
      <c r="B52" s="77"/>
      <c r="C52" s="79">
        <f>C6+C7+SUM(C9:C24)+SUM(C28:C51)</f>
        <v>7272</v>
      </c>
      <c r="D52" s="79">
        <f>SUM(D6:D24)+SUM(D28:D51)</f>
        <v>0</v>
      </c>
      <c r="E52" s="78">
        <f t="shared" ref="E52" si="3">F52+G52</f>
        <v>0</v>
      </c>
      <c r="F52" s="79">
        <f>SUM(F6:F24)+SUM(F28:F51)</f>
        <v>0</v>
      </c>
      <c r="G52" s="79">
        <f>SUM(G6:G24)+SUM(G28:G51)</f>
        <v>0</v>
      </c>
      <c r="H52" s="79">
        <f>SUM(H6:H24)+SUM(H28:H51)</f>
        <v>348</v>
      </c>
    </row>
    <row r="53" spans="1:8" x14ac:dyDescent="0.25">
      <c r="A53" s="80"/>
      <c r="B53" s="80"/>
      <c r="C53" s="80"/>
      <c r="D53" s="80"/>
      <c r="E53" s="80"/>
      <c r="F53" s="80"/>
      <c r="G53" s="80"/>
      <c r="H53" s="80"/>
    </row>
    <row r="55" spans="1:8" x14ac:dyDescent="0.25">
      <c r="B55" s="81"/>
    </row>
    <row r="56" spans="1:8" x14ac:dyDescent="0.25">
      <c r="B56" s="81"/>
    </row>
    <row r="57" spans="1:8" x14ac:dyDescent="0.25">
      <c r="B57" s="81"/>
    </row>
    <row r="58" spans="1:8" x14ac:dyDescent="0.25">
      <c r="A58" s="82"/>
      <c r="B58" s="81"/>
    </row>
    <row r="59" spans="1:8" x14ac:dyDescent="0.25">
      <c r="A59" s="82"/>
      <c r="B59" s="83"/>
    </row>
  </sheetData>
  <mergeCells count="14">
    <mergeCell ref="A45:A46"/>
    <mergeCell ref="A6:A9"/>
    <mergeCell ref="A21:A22"/>
    <mergeCell ref="D4:D5"/>
    <mergeCell ref="E4:G4"/>
    <mergeCell ref="A24:A27"/>
    <mergeCell ref="A28:A30"/>
    <mergeCell ref="A41:A42"/>
    <mergeCell ref="B1:H1"/>
    <mergeCell ref="B3:B5"/>
    <mergeCell ref="A3:A5"/>
    <mergeCell ref="C3:C5"/>
    <mergeCell ref="D3:H3"/>
    <mergeCell ref="H4:H5"/>
  </mergeCells>
  <pageMargins left="0.69930555555555596" right="0.69930555555555596" top="0.75" bottom="0.75" header="0.3" footer="0.3"/>
  <pageSetup paperSize="9" scale="51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9"/>
  <sheetViews>
    <sheetView view="pageBreakPreview" topLeftCell="A7" zoomScale="70" zoomScaleNormal="78" zoomScaleSheetLayoutView="70" workbookViewId="0">
      <selection activeCell="B3" sqref="B3:B5"/>
    </sheetView>
  </sheetViews>
  <sheetFormatPr defaultRowHeight="15.75" x14ac:dyDescent="0.25"/>
  <cols>
    <col min="1" max="1" width="30.7109375" style="2" customWidth="1"/>
    <col min="2" max="2" width="35.140625" style="2" customWidth="1"/>
    <col min="3" max="3" width="18.5703125" customWidth="1"/>
    <col min="4" max="4" width="28" customWidth="1"/>
    <col min="5" max="5" width="10.5703125" customWidth="1"/>
    <col min="6" max="6" width="12.28515625" customWidth="1"/>
    <col min="7" max="7" width="15.28515625" customWidth="1"/>
    <col min="8" max="8" width="18" customWidth="1"/>
    <col min="222" max="222" width="34" customWidth="1"/>
    <col min="223" max="223" width="11.28515625" customWidth="1"/>
    <col min="224" max="224" width="11" customWidth="1"/>
    <col min="232" max="233" width="10.7109375" customWidth="1"/>
    <col min="235" max="235" width="11.5703125" customWidth="1"/>
    <col min="236" max="236" width="13.7109375" customWidth="1"/>
    <col min="237" max="240" width="9.28515625" customWidth="1"/>
    <col min="478" max="478" width="34" customWidth="1"/>
    <col min="479" max="479" width="11.28515625" customWidth="1"/>
    <col min="480" max="480" width="11" customWidth="1"/>
    <col min="488" max="489" width="10.7109375" customWidth="1"/>
    <col min="491" max="491" width="11.5703125" customWidth="1"/>
    <col min="492" max="492" width="13.7109375" customWidth="1"/>
    <col min="493" max="496" width="9.28515625" customWidth="1"/>
    <col min="734" max="734" width="34" customWidth="1"/>
    <col min="735" max="735" width="11.28515625" customWidth="1"/>
    <col min="736" max="736" width="11" customWidth="1"/>
    <col min="744" max="745" width="10.7109375" customWidth="1"/>
    <col min="747" max="747" width="11.5703125" customWidth="1"/>
    <col min="748" max="748" width="13.7109375" customWidth="1"/>
    <col min="749" max="752" width="9.28515625" customWidth="1"/>
    <col min="990" max="990" width="34" customWidth="1"/>
    <col min="991" max="991" width="11.28515625" customWidth="1"/>
    <col min="992" max="992" width="11" customWidth="1"/>
    <col min="1000" max="1001" width="10.7109375" customWidth="1"/>
    <col min="1003" max="1003" width="11.5703125" customWidth="1"/>
    <col min="1004" max="1004" width="13.7109375" customWidth="1"/>
    <col min="1005" max="1008" width="9.28515625" customWidth="1"/>
    <col min="1246" max="1246" width="34" customWidth="1"/>
    <col min="1247" max="1247" width="11.28515625" customWidth="1"/>
    <col min="1248" max="1248" width="11" customWidth="1"/>
    <col min="1256" max="1257" width="10.7109375" customWidth="1"/>
    <col min="1259" max="1259" width="11.5703125" customWidth="1"/>
    <col min="1260" max="1260" width="13.7109375" customWidth="1"/>
    <col min="1261" max="1264" width="9.28515625" customWidth="1"/>
    <col min="1502" max="1502" width="34" customWidth="1"/>
    <col min="1503" max="1503" width="11.28515625" customWidth="1"/>
    <col min="1504" max="1504" width="11" customWidth="1"/>
    <col min="1512" max="1513" width="10.7109375" customWidth="1"/>
    <col min="1515" max="1515" width="11.5703125" customWidth="1"/>
    <col min="1516" max="1516" width="13.7109375" customWidth="1"/>
    <col min="1517" max="1520" width="9.28515625" customWidth="1"/>
    <col min="1758" max="1758" width="34" customWidth="1"/>
    <col min="1759" max="1759" width="11.28515625" customWidth="1"/>
    <col min="1760" max="1760" width="11" customWidth="1"/>
    <col min="1768" max="1769" width="10.7109375" customWidth="1"/>
    <col min="1771" max="1771" width="11.5703125" customWidth="1"/>
    <col min="1772" max="1772" width="13.7109375" customWidth="1"/>
    <col min="1773" max="1776" width="9.28515625" customWidth="1"/>
    <col min="2014" max="2014" width="34" customWidth="1"/>
    <col min="2015" max="2015" width="11.28515625" customWidth="1"/>
    <col min="2016" max="2016" width="11" customWidth="1"/>
    <col min="2024" max="2025" width="10.7109375" customWidth="1"/>
    <col min="2027" max="2027" width="11.5703125" customWidth="1"/>
    <col min="2028" max="2028" width="13.7109375" customWidth="1"/>
    <col min="2029" max="2032" width="9.28515625" customWidth="1"/>
    <col min="2270" max="2270" width="34" customWidth="1"/>
    <col min="2271" max="2271" width="11.28515625" customWidth="1"/>
    <col min="2272" max="2272" width="11" customWidth="1"/>
    <col min="2280" max="2281" width="10.7109375" customWidth="1"/>
    <col min="2283" max="2283" width="11.5703125" customWidth="1"/>
    <col min="2284" max="2284" width="13.7109375" customWidth="1"/>
    <col min="2285" max="2288" width="9.28515625" customWidth="1"/>
    <col min="2526" max="2526" width="34" customWidth="1"/>
    <col min="2527" max="2527" width="11.28515625" customWidth="1"/>
    <col min="2528" max="2528" width="11" customWidth="1"/>
    <col min="2536" max="2537" width="10.7109375" customWidth="1"/>
    <col min="2539" max="2539" width="11.5703125" customWidth="1"/>
    <col min="2540" max="2540" width="13.7109375" customWidth="1"/>
    <col min="2541" max="2544" width="9.28515625" customWidth="1"/>
    <col min="2782" max="2782" width="34" customWidth="1"/>
    <col min="2783" max="2783" width="11.28515625" customWidth="1"/>
    <col min="2784" max="2784" width="11" customWidth="1"/>
    <col min="2792" max="2793" width="10.7109375" customWidth="1"/>
    <col min="2795" max="2795" width="11.5703125" customWidth="1"/>
    <col min="2796" max="2796" width="13.7109375" customWidth="1"/>
    <col min="2797" max="2800" width="9.28515625" customWidth="1"/>
    <col min="3038" max="3038" width="34" customWidth="1"/>
    <col min="3039" max="3039" width="11.28515625" customWidth="1"/>
    <col min="3040" max="3040" width="11" customWidth="1"/>
    <col min="3048" max="3049" width="10.7109375" customWidth="1"/>
    <col min="3051" max="3051" width="11.5703125" customWidth="1"/>
    <col min="3052" max="3052" width="13.7109375" customWidth="1"/>
    <col min="3053" max="3056" width="9.28515625" customWidth="1"/>
    <col min="3294" max="3294" width="34" customWidth="1"/>
    <col min="3295" max="3295" width="11.28515625" customWidth="1"/>
    <col min="3296" max="3296" width="11" customWidth="1"/>
    <col min="3304" max="3305" width="10.7109375" customWidth="1"/>
    <col min="3307" max="3307" width="11.5703125" customWidth="1"/>
    <col min="3308" max="3308" width="13.7109375" customWidth="1"/>
    <col min="3309" max="3312" width="9.28515625" customWidth="1"/>
    <col min="3550" max="3550" width="34" customWidth="1"/>
    <col min="3551" max="3551" width="11.28515625" customWidth="1"/>
    <col min="3552" max="3552" width="11" customWidth="1"/>
    <col min="3560" max="3561" width="10.7109375" customWidth="1"/>
    <col min="3563" max="3563" width="11.5703125" customWidth="1"/>
    <col min="3564" max="3564" width="13.7109375" customWidth="1"/>
    <col min="3565" max="3568" width="9.28515625" customWidth="1"/>
    <col min="3806" max="3806" width="34" customWidth="1"/>
    <col min="3807" max="3807" width="11.28515625" customWidth="1"/>
    <col min="3808" max="3808" width="11" customWidth="1"/>
    <col min="3816" max="3817" width="10.7109375" customWidth="1"/>
    <col min="3819" max="3819" width="11.5703125" customWidth="1"/>
    <col min="3820" max="3820" width="13.7109375" customWidth="1"/>
    <col min="3821" max="3824" width="9.28515625" customWidth="1"/>
    <col min="4062" max="4062" width="34" customWidth="1"/>
    <col min="4063" max="4063" width="11.28515625" customWidth="1"/>
    <col min="4064" max="4064" width="11" customWidth="1"/>
    <col min="4072" max="4073" width="10.7109375" customWidth="1"/>
    <col min="4075" max="4075" width="11.5703125" customWidth="1"/>
    <col min="4076" max="4076" width="13.7109375" customWidth="1"/>
    <col min="4077" max="4080" width="9.28515625" customWidth="1"/>
    <col min="4318" max="4318" width="34" customWidth="1"/>
    <col min="4319" max="4319" width="11.28515625" customWidth="1"/>
    <col min="4320" max="4320" width="11" customWidth="1"/>
    <col min="4328" max="4329" width="10.7109375" customWidth="1"/>
    <col min="4331" max="4331" width="11.5703125" customWidth="1"/>
    <col min="4332" max="4332" width="13.7109375" customWidth="1"/>
    <col min="4333" max="4336" width="9.28515625" customWidth="1"/>
    <col min="4574" max="4574" width="34" customWidth="1"/>
    <col min="4575" max="4575" width="11.28515625" customWidth="1"/>
    <col min="4576" max="4576" width="11" customWidth="1"/>
    <col min="4584" max="4585" width="10.7109375" customWidth="1"/>
    <col min="4587" max="4587" width="11.5703125" customWidth="1"/>
    <col min="4588" max="4588" width="13.7109375" customWidth="1"/>
    <col min="4589" max="4592" width="9.28515625" customWidth="1"/>
    <col min="4830" max="4830" width="34" customWidth="1"/>
    <col min="4831" max="4831" width="11.28515625" customWidth="1"/>
    <col min="4832" max="4832" width="11" customWidth="1"/>
    <col min="4840" max="4841" width="10.7109375" customWidth="1"/>
    <col min="4843" max="4843" width="11.5703125" customWidth="1"/>
    <col min="4844" max="4844" width="13.7109375" customWidth="1"/>
    <col min="4845" max="4848" width="9.28515625" customWidth="1"/>
    <col min="5086" max="5086" width="34" customWidth="1"/>
    <col min="5087" max="5087" width="11.28515625" customWidth="1"/>
    <col min="5088" max="5088" width="11" customWidth="1"/>
    <col min="5096" max="5097" width="10.7109375" customWidth="1"/>
    <col min="5099" max="5099" width="11.5703125" customWidth="1"/>
    <col min="5100" max="5100" width="13.7109375" customWidth="1"/>
    <col min="5101" max="5104" width="9.28515625" customWidth="1"/>
    <col min="5342" max="5342" width="34" customWidth="1"/>
    <col min="5343" max="5343" width="11.28515625" customWidth="1"/>
    <col min="5344" max="5344" width="11" customWidth="1"/>
    <col min="5352" max="5353" width="10.7109375" customWidth="1"/>
    <col min="5355" max="5355" width="11.5703125" customWidth="1"/>
    <col min="5356" max="5356" width="13.7109375" customWidth="1"/>
    <col min="5357" max="5360" width="9.28515625" customWidth="1"/>
    <col min="5598" max="5598" width="34" customWidth="1"/>
    <col min="5599" max="5599" width="11.28515625" customWidth="1"/>
    <col min="5600" max="5600" width="11" customWidth="1"/>
    <col min="5608" max="5609" width="10.7109375" customWidth="1"/>
    <col min="5611" max="5611" width="11.5703125" customWidth="1"/>
    <col min="5612" max="5612" width="13.7109375" customWidth="1"/>
    <col min="5613" max="5616" width="9.28515625" customWidth="1"/>
    <col min="5854" max="5854" width="34" customWidth="1"/>
    <col min="5855" max="5855" width="11.28515625" customWidth="1"/>
    <col min="5856" max="5856" width="11" customWidth="1"/>
    <col min="5864" max="5865" width="10.7109375" customWidth="1"/>
    <col min="5867" max="5867" width="11.5703125" customWidth="1"/>
    <col min="5868" max="5868" width="13.7109375" customWidth="1"/>
    <col min="5869" max="5872" width="9.28515625" customWidth="1"/>
    <col min="6110" max="6110" width="34" customWidth="1"/>
    <col min="6111" max="6111" width="11.28515625" customWidth="1"/>
    <col min="6112" max="6112" width="11" customWidth="1"/>
    <col min="6120" max="6121" width="10.7109375" customWidth="1"/>
    <col min="6123" max="6123" width="11.5703125" customWidth="1"/>
    <col min="6124" max="6124" width="13.7109375" customWidth="1"/>
    <col min="6125" max="6128" width="9.28515625" customWidth="1"/>
    <col min="6366" max="6366" width="34" customWidth="1"/>
    <col min="6367" max="6367" width="11.28515625" customWidth="1"/>
    <col min="6368" max="6368" width="11" customWidth="1"/>
    <col min="6376" max="6377" width="10.7109375" customWidth="1"/>
    <col min="6379" max="6379" width="11.5703125" customWidth="1"/>
    <col min="6380" max="6380" width="13.7109375" customWidth="1"/>
    <col min="6381" max="6384" width="9.28515625" customWidth="1"/>
    <col min="6622" max="6622" width="34" customWidth="1"/>
    <col min="6623" max="6623" width="11.28515625" customWidth="1"/>
    <col min="6624" max="6624" width="11" customWidth="1"/>
    <col min="6632" max="6633" width="10.7109375" customWidth="1"/>
    <col min="6635" max="6635" width="11.5703125" customWidth="1"/>
    <col min="6636" max="6636" width="13.7109375" customWidth="1"/>
    <col min="6637" max="6640" width="9.28515625" customWidth="1"/>
    <col min="6878" max="6878" width="34" customWidth="1"/>
    <col min="6879" max="6879" width="11.28515625" customWidth="1"/>
    <col min="6880" max="6880" width="11" customWidth="1"/>
    <col min="6888" max="6889" width="10.7109375" customWidth="1"/>
    <col min="6891" max="6891" width="11.5703125" customWidth="1"/>
    <col min="6892" max="6892" width="13.7109375" customWidth="1"/>
    <col min="6893" max="6896" width="9.28515625" customWidth="1"/>
    <col min="7134" max="7134" width="34" customWidth="1"/>
    <col min="7135" max="7135" width="11.28515625" customWidth="1"/>
    <col min="7136" max="7136" width="11" customWidth="1"/>
    <col min="7144" max="7145" width="10.7109375" customWidth="1"/>
    <col min="7147" max="7147" width="11.5703125" customWidth="1"/>
    <col min="7148" max="7148" width="13.7109375" customWidth="1"/>
    <col min="7149" max="7152" width="9.28515625" customWidth="1"/>
    <col min="7390" max="7390" width="34" customWidth="1"/>
    <col min="7391" max="7391" width="11.28515625" customWidth="1"/>
    <col min="7392" max="7392" width="11" customWidth="1"/>
    <col min="7400" max="7401" width="10.7109375" customWidth="1"/>
    <col min="7403" max="7403" width="11.5703125" customWidth="1"/>
    <col min="7404" max="7404" width="13.7109375" customWidth="1"/>
    <col min="7405" max="7408" width="9.28515625" customWidth="1"/>
    <col min="7646" max="7646" width="34" customWidth="1"/>
    <col min="7647" max="7647" width="11.28515625" customWidth="1"/>
    <col min="7648" max="7648" width="11" customWidth="1"/>
    <col min="7656" max="7657" width="10.7109375" customWidth="1"/>
    <col min="7659" max="7659" width="11.5703125" customWidth="1"/>
    <col min="7660" max="7660" width="13.7109375" customWidth="1"/>
    <col min="7661" max="7664" width="9.28515625" customWidth="1"/>
    <col min="7902" max="7902" width="34" customWidth="1"/>
    <col min="7903" max="7903" width="11.28515625" customWidth="1"/>
    <col min="7904" max="7904" width="11" customWidth="1"/>
    <col min="7912" max="7913" width="10.7109375" customWidth="1"/>
    <col min="7915" max="7915" width="11.5703125" customWidth="1"/>
    <col min="7916" max="7916" width="13.7109375" customWidth="1"/>
    <col min="7917" max="7920" width="9.28515625" customWidth="1"/>
    <col min="8158" max="8158" width="34" customWidth="1"/>
    <col min="8159" max="8159" width="11.28515625" customWidth="1"/>
    <col min="8160" max="8160" width="11" customWidth="1"/>
    <col min="8168" max="8169" width="10.7109375" customWidth="1"/>
    <col min="8171" max="8171" width="11.5703125" customWidth="1"/>
    <col min="8172" max="8172" width="13.7109375" customWidth="1"/>
    <col min="8173" max="8176" width="9.28515625" customWidth="1"/>
    <col min="8414" max="8414" width="34" customWidth="1"/>
    <col min="8415" max="8415" width="11.28515625" customWidth="1"/>
    <col min="8416" max="8416" width="11" customWidth="1"/>
    <col min="8424" max="8425" width="10.7109375" customWidth="1"/>
    <col min="8427" max="8427" width="11.5703125" customWidth="1"/>
    <col min="8428" max="8428" width="13.7109375" customWidth="1"/>
    <col min="8429" max="8432" width="9.28515625" customWidth="1"/>
    <col min="8670" max="8670" width="34" customWidth="1"/>
    <col min="8671" max="8671" width="11.28515625" customWidth="1"/>
    <col min="8672" max="8672" width="11" customWidth="1"/>
    <col min="8680" max="8681" width="10.7109375" customWidth="1"/>
    <col min="8683" max="8683" width="11.5703125" customWidth="1"/>
    <col min="8684" max="8684" width="13.7109375" customWidth="1"/>
    <col min="8685" max="8688" width="9.28515625" customWidth="1"/>
    <col min="8926" max="8926" width="34" customWidth="1"/>
    <col min="8927" max="8927" width="11.28515625" customWidth="1"/>
    <col min="8928" max="8928" width="11" customWidth="1"/>
    <col min="8936" max="8937" width="10.7109375" customWidth="1"/>
    <col min="8939" max="8939" width="11.5703125" customWidth="1"/>
    <col min="8940" max="8940" width="13.7109375" customWidth="1"/>
    <col min="8941" max="8944" width="9.28515625" customWidth="1"/>
    <col min="9182" max="9182" width="34" customWidth="1"/>
    <col min="9183" max="9183" width="11.28515625" customWidth="1"/>
    <col min="9184" max="9184" width="11" customWidth="1"/>
    <col min="9192" max="9193" width="10.7109375" customWidth="1"/>
    <col min="9195" max="9195" width="11.5703125" customWidth="1"/>
    <col min="9196" max="9196" width="13.7109375" customWidth="1"/>
    <col min="9197" max="9200" width="9.28515625" customWidth="1"/>
    <col min="9438" max="9438" width="34" customWidth="1"/>
    <col min="9439" max="9439" width="11.28515625" customWidth="1"/>
    <col min="9440" max="9440" width="11" customWidth="1"/>
    <col min="9448" max="9449" width="10.7109375" customWidth="1"/>
    <col min="9451" max="9451" width="11.5703125" customWidth="1"/>
    <col min="9452" max="9452" width="13.7109375" customWidth="1"/>
    <col min="9453" max="9456" width="9.28515625" customWidth="1"/>
    <col min="9694" max="9694" width="34" customWidth="1"/>
    <col min="9695" max="9695" width="11.28515625" customWidth="1"/>
    <col min="9696" max="9696" width="11" customWidth="1"/>
    <col min="9704" max="9705" width="10.7109375" customWidth="1"/>
    <col min="9707" max="9707" width="11.5703125" customWidth="1"/>
    <col min="9708" max="9708" width="13.7109375" customWidth="1"/>
    <col min="9709" max="9712" width="9.28515625" customWidth="1"/>
    <col min="9950" max="9950" width="34" customWidth="1"/>
    <col min="9951" max="9951" width="11.28515625" customWidth="1"/>
    <col min="9952" max="9952" width="11" customWidth="1"/>
    <col min="9960" max="9961" width="10.7109375" customWidth="1"/>
    <col min="9963" max="9963" width="11.5703125" customWidth="1"/>
    <col min="9964" max="9964" width="13.7109375" customWidth="1"/>
    <col min="9965" max="9968" width="9.28515625" customWidth="1"/>
    <col min="10206" max="10206" width="34" customWidth="1"/>
    <col min="10207" max="10207" width="11.28515625" customWidth="1"/>
    <col min="10208" max="10208" width="11" customWidth="1"/>
    <col min="10216" max="10217" width="10.7109375" customWidth="1"/>
    <col min="10219" max="10219" width="11.5703125" customWidth="1"/>
    <col min="10220" max="10220" width="13.7109375" customWidth="1"/>
    <col min="10221" max="10224" width="9.28515625" customWidth="1"/>
    <col min="10462" max="10462" width="34" customWidth="1"/>
    <col min="10463" max="10463" width="11.28515625" customWidth="1"/>
    <col min="10464" max="10464" width="11" customWidth="1"/>
    <col min="10472" max="10473" width="10.7109375" customWidth="1"/>
    <col min="10475" max="10475" width="11.5703125" customWidth="1"/>
    <col min="10476" max="10476" width="13.7109375" customWidth="1"/>
    <col min="10477" max="10480" width="9.28515625" customWidth="1"/>
    <col min="10718" max="10718" width="34" customWidth="1"/>
    <col min="10719" max="10719" width="11.28515625" customWidth="1"/>
    <col min="10720" max="10720" width="11" customWidth="1"/>
    <col min="10728" max="10729" width="10.7109375" customWidth="1"/>
    <col min="10731" max="10731" width="11.5703125" customWidth="1"/>
    <col min="10732" max="10732" width="13.7109375" customWidth="1"/>
    <col min="10733" max="10736" width="9.28515625" customWidth="1"/>
    <col min="10974" max="10974" width="34" customWidth="1"/>
    <col min="10975" max="10975" width="11.28515625" customWidth="1"/>
    <col min="10976" max="10976" width="11" customWidth="1"/>
    <col min="10984" max="10985" width="10.7109375" customWidth="1"/>
    <col min="10987" max="10987" width="11.5703125" customWidth="1"/>
    <col min="10988" max="10988" width="13.7109375" customWidth="1"/>
    <col min="10989" max="10992" width="9.28515625" customWidth="1"/>
    <col min="11230" max="11230" width="34" customWidth="1"/>
    <col min="11231" max="11231" width="11.28515625" customWidth="1"/>
    <col min="11232" max="11232" width="11" customWidth="1"/>
    <col min="11240" max="11241" width="10.7109375" customWidth="1"/>
    <col min="11243" max="11243" width="11.5703125" customWidth="1"/>
    <col min="11244" max="11244" width="13.7109375" customWidth="1"/>
    <col min="11245" max="11248" width="9.28515625" customWidth="1"/>
    <col min="11486" max="11486" width="34" customWidth="1"/>
    <col min="11487" max="11487" width="11.28515625" customWidth="1"/>
    <col min="11488" max="11488" width="11" customWidth="1"/>
    <col min="11496" max="11497" width="10.7109375" customWidth="1"/>
    <col min="11499" max="11499" width="11.5703125" customWidth="1"/>
    <col min="11500" max="11500" width="13.7109375" customWidth="1"/>
    <col min="11501" max="11504" width="9.28515625" customWidth="1"/>
    <col min="11742" max="11742" width="34" customWidth="1"/>
    <col min="11743" max="11743" width="11.28515625" customWidth="1"/>
    <col min="11744" max="11744" width="11" customWidth="1"/>
    <col min="11752" max="11753" width="10.7109375" customWidth="1"/>
    <col min="11755" max="11755" width="11.5703125" customWidth="1"/>
    <col min="11756" max="11756" width="13.7109375" customWidth="1"/>
    <col min="11757" max="11760" width="9.28515625" customWidth="1"/>
    <col min="11998" max="11998" width="34" customWidth="1"/>
    <col min="11999" max="11999" width="11.28515625" customWidth="1"/>
    <col min="12000" max="12000" width="11" customWidth="1"/>
    <col min="12008" max="12009" width="10.7109375" customWidth="1"/>
    <col min="12011" max="12011" width="11.5703125" customWidth="1"/>
    <col min="12012" max="12012" width="13.7109375" customWidth="1"/>
    <col min="12013" max="12016" width="9.28515625" customWidth="1"/>
    <col min="12254" max="12254" width="34" customWidth="1"/>
    <col min="12255" max="12255" width="11.28515625" customWidth="1"/>
    <col min="12256" max="12256" width="11" customWidth="1"/>
    <col min="12264" max="12265" width="10.7109375" customWidth="1"/>
    <col min="12267" max="12267" width="11.5703125" customWidth="1"/>
    <col min="12268" max="12268" width="13.7109375" customWidth="1"/>
    <col min="12269" max="12272" width="9.28515625" customWidth="1"/>
    <col min="12510" max="12510" width="34" customWidth="1"/>
    <col min="12511" max="12511" width="11.28515625" customWidth="1"/>
    <col min="12512" max="12512" width="11" customWidth="1"/>
    <col min="12520" max="12521" width="10.7109375" customWidth="1"/>
    <col min="12523" max="12523" width="11.5703125" customWidth="1"/>
    <col min="12524" max="12524" width="13.7109375" customWidth="1"/>
    <col min="12525" max="12528" width="9.28515625" customWidth="1"/>
    <col min="12766" max="12766" width="34" customWidth="1"/>
    <col min="12767" max="12767" width="11.28515625" customWidth="1"/>
    <col min="12768" max="12768" width="11" customWidth="1"/>
    <col min="12776" max="12777" width="10.7109375" customWidth="1"/>
    <col min="12779" max="12779" width="11.5703125" customWidth="1"/>
    <col min="12780" max="12780" width="13.7109375" customWidth="1"/>
    <col min="12781" max="12784" width="9.28515625" customWidth="1"/>
    <col min="13022" max="13022" width="34" customWidth="1"/>
    <col min="13023" max="13023" width="11.28515625" customWidth="1"/>
    <col min="13024" max="13024" width="11" customWidth="1"/>
    <col min="13032" max="13033" width="10.7109375" customWidth="1"/>
    <col min="13035" max="13035" width="11.5703125" customWidth="1"/>
    <col min="13036" max="13036" width="13.7109375" customWidth="1"/>
    <col min="13037" max="13040" width="9.28515625" customWidth="1"/>
    <col min="13278" max="13278" width="34" customWidth="1"/>
    <col min="13279" max="13279" width="11.28515625" customWidth="1"/>
    <col min="13280" max="13280" width="11" customWidth="1"/>
    <col min="13288" max="13289" width="10.7109375" customWidth="1"/>
    <col min="13291" max="13291" width="11.5703125" customWidth="1"/>
    <col min="13292" max="13292" width="13.7109375" customWidth="1"/>
    <col min="13293" max="13296" width="9.28515625" customWidth="1"/>
    <col min="13534" max="13534" width="34" customWidth="1"/>
    <col min="13535" max="13535" width="11.28515625" customWidth="1"/>
    <col min="13536" max="13536" width="11" customWidth="1"/>
    <col min="13544" max="13545" width="10.7109375" customWidth="1"/>
    <col min="13547" max="13547" width="11.5703125" customWidth="1"/>
    <col min="13548" max="13548" width="13.7109375" customWidth="1"/>
    <col min="13549" max="13552" width="9.28515625" customWidth="1"/>
    <col min="13790" max="13790" width="34" customWidth="1"/>
    <col min="13791" max="13791" width="11.28515625" customWidth="1"/>
    <col min="13792" max="13792" width="11" customWidth="1"/>
    <col min="13800" max="13801" width="10.7109375" customWidth="1"/>
    <col min="13803" max="13803" width="11.5703125" customWidth="1"/>
    <col min="13804" max="13804" width="13.7109375" customWidth="1"/>
    <col min="13805" max="13808" width="9.28515625" customWidth="1"/>
    <col min="14046" max="14046" width="34" customWidth="1"/>
    <col min="14047" max="14047" width="11.28515625" customWidth="1"/>
    <col min="14048" max="14048" width="11" customWidth="1"/>
    <col min="14056" max="14057" width="10.7109375" customWidth="1"/>
    <col min="14059" max="14059" width="11.5703125" customWidth="1"/>
    <col min="14060" max="14060" width="13.7109375" customWidth="1"/>
    <col min="14061" max="14064" width="9.28515625" customWidth="1"/>
    <col min="14302" max="14302" width="34" customWidth="1"/>
    <col min="14303" max="14303" width="11.28515625" customWidth="1"/>
    <col min="14304" max="14304" width="11" customWidth="1"/>
    <col min="14312" max="14313" width="10.7109375" customWidth="1"/>
    <col min="14315" max="14315" width="11.5703125" customWidth="1"/>
    <col min="14316" max="14316" width="13.7109375" customWidth="1"/>
    <col min="14317" max="14320" width="9.28515625" customWidth="1"/>
    <col min="14558" max="14558" width="34" customWidth="1"/>
    <col min="14559" max="14559" width="11.28515625" customWidth="1"/>
    <col min="14560" max="14560" width="11" customWidth="1"/>
    <col min="14568" max="14569" width="10.7109375" customWidth="1"/>
    <col min="14571" max="14571" width="11.5703125" customWidth="1"/>
    <col min="14572" max="14572" width="13.7109375" customWidth="1"/>
    <col min="14573" max="14576" width="9.28515625" customWidth="1"/>
    <col min="14814" max="14814" width="34" customWidth="1"/>
    <col min="14815" max="14815" width="11.28515625" customWidth="1"/>
    <col min="14816" max="14816" width="11" customWidth="1"/>
    <col min="14824" max="14825" width="10.7109375" customWidth="1"/>
    <col min="14827" max="14827" width="11.5703125" customWidth="1"/>
    <col min="14828" max="14828" width="13.7109375" customWidth="1"/>
    <col min="14829" max="14832" width="9.28515625" customWidth="1"/>
    <col min="15070" max="15070" width="34" customWidth="1"/>
    <col min="15071" max="15071" width="11.28515625" customWidth="1"/>
    <col min="15072" max="15072" width="11" customWidth="1"/>
    <col min="15080" max="15081" width="10.7109375" customWidth="1"/>
    <col min="15083" max="15083" width="11.5703125" customWidth="1"/>
    <col min="15084" max="15084" width="13.7109375" customWidth="1"/>
    <col min="15085" max="15088" width="9.28515625" customWidth="1"/>
    <col min="15326" max="15326" width="34" customWidth="1"/>
    <col min="15327" max="15327" width="11.28515625" customWidth="1"/>
    <col min="15328" max="15328" width="11" customWidth="1"/>
    <col min="15336" max="15337" width="10.7109375" customWidth="1"/>
    <col min="15339" max="15339" width="11.5703125" customWidth="1"/>
    <col min="15340" max="15340" width="13.7109375" customWidth="1"/>
    <col min="15341" max="15344" width="9.28515625" customWidth="1"/>
    <col min="15582" max="15582" width="34" customWidth="1"/>
    <col min="15583" max="15583" width="11.28515625" customWidth="1"/>
    <col min="15584" max="15584" width="11" customWidth="1"/>
    <col min="15592" max="15593" width="10.7109375" customWidth="1"/>
    <col min="15595" max="15595" width="11.5703125" customWidth="1"/>
    <col min="15596" max="15596" width="13.7109375" customWidth="1"/>
    <col min="15597" max="15600" width="9.28515625" customWidth="1"/>
    <col min="15838" max="15838" width="34" customWidth="1"/>
    <col min="15839" max="15839" width="11.28515625" customWidth="1"/>
    <col min="15840" max="15840" width="11" customWidth="1"/>
    <col min="15848" max="15849" width="10.7109375" customWidth="1"/>
    <col min="15851" max="15851" width="11.5703125" customWidth="1"/>
    <col min="15852" max="15852" width="13.7109375" customWidth="1"/>
    <col min="15853" max="15856" width="9.28515625" customWidth="1"/>
    <col min="16094" max="16094" width="34" customWidth="1"/>
    <col min="16095" max="16095" width="11.28515625" customWidth="1"/>
    <col min="16096" max="16096" width="11" customWidth="1"/>
    <col min="16104" max="16105" width="10.7109375" customWidth="1"/>
    <col min="16107" max="16107" width="11.5703125" customWidth="1"/>
    <col min="16108" max="16108" width="13.7109375" customWidth="1"/>
    <col min="16109" max="16112" width="9.28515625" customWidth="1"/>
  </cols>
  <sheetData>
    <row r="1" spans="1:8" ht="44.45" customHeight="1" x14ac:dyDescent="0.3">
      <c r="B1" s="530" t="s">
        <v>119</v>
      </c>
      <c r="C1" s="530"/>
      <c r="D1" s="530"/>
      <c r="E1" s="530"/>
      <c r="F1" s="530"/>
      <c r="G1" s="530"/>
      <c r="H1" s="530"/>
    </row>
    <row r="2" spans="1:8" ht="32.25" customHeight="1" thickBot="1" x14ac:dyDescent="0.3">
      <c r="A2" s="3" t="s">
        <v>83</v>
      </c>
      <c r="B2" s="2" t="s">
        <v>84</v>
      </c>
    </row>
    <row r="3" spans="1:8" ht="15.6" customHeight="1" x14ac:dyDescent="0.25">
      <c r="A3" s="534" t="s">
        <v>1</v>
      </c>
      <c r="B3" s="531" t="s">
        <v>2</v>
      </c>
      <c r="C3" s="436" t="s">
        <v>120</v>
      </c>
      <c r="D3" s="537" t="s">
        <v>91</v>
      </c>
      <c r="E3" s="537"/>
      <c r="F3" s="537"/>
      <c r="G3" s="537"/>
      <c r="H3" s="538"/>
    </row>
    <row r="4" spans="1:8" ht="52.9" customHeight="1" x14ac:dyDescent="0.25">
      <c r="A4" s="535"/>
      <c r="B4" s="532"/>
      <c r="C4" s="427"/>
      <c r="D4" s="427" t="s">
        <v>92</v>
      </c>
      <c r="E4" s="427" t="s">
        <v>115</v>
      </c>
      <c r="F4" s="427"/>
      <c r="G4" s="427"/>
      <c r="H4" s="431" t="s">
        <v>93</v>
      </c>
    </row>
    <row r="5" spans="1:8" ht="55.9" customHeight="1" thickBot="1" x14ac:dyDescent="0.3">
      <c r="A5" s="536"/>
      <c r="B5" s="533"/>
      <c r="C5" s="428"/>
      <c r="D5" s="428"/>
      <c r="E5" s="102" t="s">
        <v>109</v>
      </c>
      <c r="F5" s="102" t="s">
        <v>110</v>
      </c>
      <c r="G5" s="102" t="s">
        <v>111</v>
      </c>
      <c r="H5" s="432"/>
    </row>
    <row r="6" spans="1:8" ht="31.15" customHeight="1" x14ac:dyDescent="0.25">
      <c r="A6" s="540" t="s">
        <v>3</v>
      </c>
      <c r="B6" s="56" t="s">
        <v>4</v>
      </c>
      <c r="C6" s="113"/>
      <c r="D6" s="113"/>
      <c r="E6" s="113">
        <f>F6+G6</f>
        <v>0</v>
      </c>
      <c r="F6" s="113"/>
      <c r="G6" s="113"/>
      <c r="H6" s="113"/>
    </row>
    <row r="7" spans="1:8" ht="34.15" customHeight="1" x14ac:dyDescent="0.25">
      <c r="A7" s="540"/>
      <c r="B7" s="94" t="s">
        <v>5</v>
      </c>
      <c r="C7" s="117"/>
      <c r="D7" s="117"/>
      <c r="E7" s="117">
        <f t="shared" ref="E7:E51" si="0">F7+G7</f>
        <v>0</v>
      </c>
      <c r="F7" s="117"/>
      <c r="G7" s="117"/>
      <c r="H7" s="117"/>
    </row>
    <row r="8" spans="1:8" ht="34.15" customHeight="1" x14ac:dyDescent="0.25">
      <c r="A8" s="540"/>
      <c r="B8" s="7" t="s">
        <v>121</v>
      </c>
      <c r="C8" s="127"/>
      <c r="D8" s="127"/>
      <c r="E8" s="127">
        <f t="shared" si="0"/>
        <v>0</v>
      </c>
      <c r="F8" s="127"/>
      <c r="G8" s="127"/>
      <c r="H8" s="127"/>
    </row>
    <row r="9" spans="1:8" ht="26.45" customHeight="1" x14ac:dyDescent="0.25">
      <c r="A9" s="541"/>
      <c r="B9" s="94" t="s">
        <v>6</v>
      </c>
      <c r="C9" s="117"/>
      <c r="D9" s="117"/>
      <c r="E9" s="117">
        <f t="shared" si="0"/>
        <v>0</v>
      </c>
      <c r="F9" s="117"/>
      <c r="G9" s="117"/>
      <c r="H9" s="117"/>
    </row>
    <row r="10" spans="1:8" ht="32.450000000000003" customHeight="1" x14ac:dyDescent="0.25">
      <c r="A10" s="94" t="s">
        <v>7</v>
      </c>
      <c r="B10" s="94" t="s">
        <v>8</v>
      </c>
      <c r="C10" s="117">
        <v>102</v>
      </c>
      <c r="D10" s="117"/>
      <c r="E10" s="117">
        <f t="shared" si="0"/>
        <v>0</v>
      </c>
      <c r="F10" s="117"/>
      <c r="G10" s="117"/>
      <c r="H10" s="117"/>
    </row>
    <row r="11" spans="1:8" x14ac:dyDescent="0.25">
      <c r="A11" s="94" t="s">
        <v>9</v>
      </c>
      <c r="B11" s="94" t="s">
        <v>10</v>
      </c>
      <c r="C11" s="117">
        <v>1244</v>
      </c>
      <c r="D11" s="127">
        <v>2</v>
      </c>
      <c r="E11" s="117">
        <f t="shared" si="0"/>
        <v>0</v>
      </c>
      <c r="F11" s="117"/>
      <c r="G11" s="117"/>
      <c r="H11" s="119">
        <v>109</v>
      </c>
    </row>
    <row r="12" spans="1:8" x14ac:dyDescent="0.25">
      <c r="A12" s="94" t="s">
        <v>11</v>
      </c>
      <c r="B12" s="94" t="s">
        <v>12</v>
      </c>
      <c r="C12" s="117">
        <v>881</v>
      </c>
      <c r="D12" s="127">
        <v>578</v>
      </c>
      <c r="E12" s="117">
        <f t="shared" si="0"/>
        <v>0</v>
      </c>
      <c r="F12" s="117"/>
      <c r="G12" s="117"/>
      <c r="H12" s="119">
        <v>115</v>
      </c>
    </row>
    <row r="13" spans="1:8" x14ac:dyDescent="0.25">
      <c r="A13" s="94" t="s">
        <v>13</v>
      </c>
      <c r="B13" s="94" t="s">
        <v>14</v>
      </c>
      <c r="C13" s="117"/>
      <c r="D13" s="127"/>
      <c r="E13" s="117">
        <f t="shared" si="0"/>
        <v>0</v>
      </c>
      <c r="F13" s="117"/>
      <c r="G13" s="117"/>
      <c r="H13" s="119"/>
    </row>
    <row r="14" spans="1:8" x14ac:dyDescent="0.25">
      <c r="A14" s="5" t="s">
        <v>15</v>
      </c>
      <c r="B14" s="5" t="s">
        <v>16</v>
      </c>
      <c r="C14" s="117"/>
      <c r="D14" s="127"/>
      <c r="E14" s="117">
        <f t="shared" si="0"/>
        <v>0</v>
      </c>
      <c r="F14" s="117"/>
      <c r="G14" s="117"/>
      <c r="H14" s="119"/>
    </row>
    <row r="15" spans="1:8" x14ac:dyDescent="0.25">
      <c r="A15" s="94" t="s">
        <v>17</v>
      </c>
      <c r="B15" s="94" t="s">
        <v>18</v>
      </c>
      <c r="C15" s="117">
        <v>461</v>
      </c>
      <c r="D15" s="127"/>
      <c r="E15" s="117">
        <f t="shared" si="0"/>
        <v>0</v>
      </c>
      <c r="F15" s="117"/>
      <c r="G15" s="117"/>
      <c r="H15" s="119">
        <v>5</v>
      </c>
    </row>
    <row r="16" spans="1:8" x14ac:dyDescent="0.25">
      <c r="A16" s="94" t="s">
        <v>19</v>
      </c>
      <c r="B16" s="94" t="s">
        <v>20</v>
      </c>
      <c r="C16" s="117">
        <v>385</v>
      </c>
      <c r="D16" s="127">
        <v>385</v>
      </c>
      <c r="E16" s="117">
        <f t="shared" si="0"/>
        <v>0</v>
      </c>
      <c r="F16" s="117"/>
      <c r="G16" s="117"/>
      <c r="H16" s="119">
        <v>65</v>
      </c>
    </row>
    <row r="17" spans="1:8" ht="24.6" customHeight="1" x14ac:dyDescent="0.25">
      <c r="A17" s="94" t="s">
        <v>21</v>
      </c>
      <c r="B17" s="94" t="s">
        <v>22</v>
      </c>
      <c r="C17" s="117">
        <v>803</v>
      </c>
      <c r="D17" s="127"/>
      <c r="E17" s="117">
        <f t="shared" si="0"/>
        <v>0</v>
      </c>
      <c r="F17" s="117"/>
      <c r="G17" s="117"/>
      <c r="H17" s="119">
        <v>15</v>
      </c>
    </row>
    <row r="18" spans="1:8" x14ac:dyDescent="0.25">
      <c r="A18" s="94" t="s">
        <v>23</v>
      </c>
      <c r="B18" s="94" t="s">
        <v>24</v>
      </c>
      <c r="C18" s="117"/>
      <c r="D18" s="117"/>
      <c r="E18" s="117">
        <f t="shared" si="0"/>
        <v>0</v>
      </c>
      <c r="F18" s="117"/>
      <c r="G18" s="117"/>
      <c r="H18" s="119"/>
    </row>
    <row r="19" spans="1:8" x14ac:dyDescent="0.25">
      <c r="A19" s="94" t="s">
        <v>25</v>
      </c>
      <c r="B19" s="94" t="s">
        <v>26</v>
      </c>
      <c r="C19" s="117">
        <v>429</v>
      </c>
      <c r="D19" s="117"/>
      <c r="E19" s="117">
        <f t="shared" si="0"/>
        <v>0</v>
      </c>
      <c r="F19" s="117"/>
      <c r="G19" s="117"/>
      <c r="H19" s="119">
        <v>10</v>
      </c>
    </row>
    <row r="20" spans="1:8" ht="16.149999999999999" customHeight="1" x14ac:dyDescent="0.25">
      <c r="A20" s="5" t="s">
        <v>27</v>
      </c>
      <c r="B20" s="5" t="s">
        <v>28</v>
      </c>
      <c r="C20" s="117"/>
      <c r="D20" s="117"/>
      <c r="E20" s="117">
        <f t="shared" si="0"/>
        <v>0</v>
      </c>
      <c r="F20" s="117"/>
      <c r="G20" s="117"/>
      <c r="H20" s="119"/>
    </row>
    <row r="21" spans="1:8" ht="16.149999999999999" customHeight="1" x14ac:dyDescent="0.25">
      <c r="A21" s="542" t="s">
        <v>29</v>
      </c>
      <c r="B21" s="94" t="s">
        <v>30</v>
      </c>
      <c r="C21" s="117">
        <v>1705</v>
      </c>
      <c r="D21" s="117"/>
      <c r="E21" s="117">
        <f t="shared" si="0"/>
        <v>0</v>
      </c>
      <c r="F21" s="117"/>
      <c r="G21" s="117"/>
      <c r="H21" s="119">
        <v>550</v>
      </c>
    </row>
    <row r="22" spans="1:8" ht="43.9" customHeight="1" x14ac:dyDescent="0.25">
      <c r="A22" s="543"/>
      <c r="B22" s="6" t="s">
        <v>31</v>
      </c>
      <c r="C22" s="117">
        <v>1640</v>
      </c>
      <c r="D22" s="117"/>
      <c r="E22" s="117">
        <f t="shared" si="0"/>
        <v>0</v>
      </c>
      <c r="F22" s="117"/>
      <c r="G22" s="117"/>
      <c r="H22" s="119">
        <v>1218</v>
      </c>
    </row>
    <row r="23" spans="1:8" x14ac:dyDescent="0.25">
      <c r="A23" s="94" t="s">
        <v>32</v>
      </c>
      <c r="B23" s="94" t="s">
        <v>33</v>
      </c>
      <c r="C23" s="117">
        <v>803</v>
      </c>
      <c r="D23" s="117">
        <v>14</v>
      </c>
      <c r="E23" s="117">
        <f t="shared" si="0"/>
        <v>0</v>
      </c>
      <c r="F23" s="117"/>
      <c r="G23" s="117"/>
      <c r="H23" s="119">
        <v>15</v>
      </c>
    </row>
    <row r="24" spans="1:8" x14ac:dyDescent="0.25">
      <c r="A24" s="542" t="s">
        <v>34</v>
      </c>
      <c r="B24" s="94" t="s">
        <v>35</v>
      </c>
      <c r="C24" s="127">
        <f t="shared" ref="C24:D24" si="1">C25+C26+C27</f>
        <v>0</v>
      </c>
      <c r="D24" s="127">
        <f t="shared" si="1"/>
        <v>0</v>
      </c>
      <c r="E24" s="127">
        <f t="shared" si="0"/>
        <v>0</v>
      </c>
      <c r="F24" s="127">
        <f t="shared" ref="F24:H24" si="2">F25+F26+F27</f>
        <v>0</v>
      </c>
      <c r="G24" s="127">
        <f t="shared" si="2"/>
        <v>0</v>
      </c>
      <c r="H24" s="127">
        <f t="shared" si="2"/>
        <v>0</v>
      </c>
    </row>
    <row r="25" spans="1:8" x14ac:dyDescent="0.25">
      <c r="A25" s="544"/>
      <c r="B25" s="7" t="s">
        <v>36</v>
      </c>
      <c r="C25" s="117"/>
      <c r="D25" s="117"/>
      <c r="E25" s="117">
        <f t="shared" si="0"/>
        <v>0</v>
      </c>
      <c r="F25" s="117"/>
      <c r="G25" s="117"/>
      <c r="H25" s="119"/>
    </row>
    <row r="26" spans="1:8" ht="83.45" customHeight="1" x14ac:dyDescent="0.25">
      <c r="A26" s="544"/>
      <c r="B26" s="7" t="s">
        <v>37</v>
      </c>
      <c r="C26" s="117"/>
      <c r="D26" s="117"/>
      <c r="E26" s="117">
        <f t="shared" si="0"/>
        <v>0</v>
      </c>
      <c r="F26" s="117"/>
      <c r="G26" s="117"/>
      <c r="H26" s="119"/>
    </row>
    <row r="27" spans="1:8" ht="78.75" x14ac:dyDescent="0.25">
      <c r="A27" s="543"/>
      <c r="B27" s="7" t="s">
        <v>38</v>
      </c>
      <c r="C27" s="117"/>
      <c r="D27" s="117"/>
      <c r="E27" s="117">
        <f t="shared" si="0"/>
        <v>0</v>
      </c>
      <c r="F27" s="117"/>
      <c r="G27" s="117"/>
      <c r="H27" s="119"/>
    </row>
    <row r="28" spans="1:8" x14ac:dyDescent="0.25">
      <c r="A28" s="545" t="s">
        <v>39</v>
      </c>
      <c r="B28" s="94" t="s">
        <v>40</v>
      </c>
      <c r="C28" s="117">
        <v>901</v>
      </c>
      <c r="D28" s="117"/>
      <c r="E28" s="117">
        <f t="shared" si="0"/>
        <v>0</v>
      </c>
      <c r="F28" s="117"/>
      <c r="G28" s="117"/>
      <c r="H28" s="119"/>
    </row>
    <row r="29" spans="1:8" ht="47.25" x14ac:dyDescent="0.25">
      <c r="A29" s="545"/>
      <c r="B29" s="94" t="s">
        <v>41</v>
      </c>
      <c r="C29" s="117">
        <v>1336</v>
      </c>
      <c r="D29" s="117"/>
      <c r="E29" s="117">
        <f t="shared" si="0"/>
        <v>0</v>
      </c>
      <c r="F29" s="117"/>
      <c r="G29" s="117"/>
      <c r="H29" s="119"/>
    </row>
    <row r="30" spans="1:8" x14ac:dyDescent="0.25">
      <c r="A30" s="545"/>
      <c r="B30" s="8" t="s">
        <v>42</v>
      </c>
      <c r="C30" s="117">
        <v>547</v>
      </c>
      <c r="D30" s="117"/>
      <c r="E30" s="117">
        <f t="shared" si="0"/>
        <v>0</v>
      </c>
      <c r="F30" s="117"/>
      <c r="G30" s="117"/>
      <c r="H30" s="119"/>
    </row>
    <row r="31" spans="1:8" x14ac:dyDescent="0.25">
      <c r="A31" s="94" t="s">
        <v>43</v>
      </c>
      <c r="B31" s="94" t="s">
        <v>44</v>
      </c>
      <c r="C31" s="117">
        <f>477+332+582</f>
        <v>1391</v>
      </c>
      <c r="D31" s="117">
        <v>60</v>
      </c>
      <c r="E31" s="117">
        <f t="shared" si="0"/>
        <v>0</v>
      </c>
      <c r="F31" s="117"/>
      <c r="G31" s="117"/>
      <c r="H31" s="119">
        <f>200+155</f>
        <v>355</v>
      </c>
    </row>
    <row r="32" spans="1:8" ht="31.5" x14ac:dyDescent="0.25">
      <c r="A32" s="9" t="s">
        <v>45</v>
      </c>
      <c r="B32" s="10" t="s">
        <v>46</v>
      </c>
      <c r="C32" s="117"/>
      <c r="D32" s="117"/>
      <c r="E32" s="117">
        <f t="shared" si="0"/>
        <v>0</v>
      </c>
      <c r="F32" s="117"/>
      <c r="G32" s="117"/>
      <c r="H32" s="119"/>
    </row>
    <row r="33" spans="1:8" ht="16.149999999999999" customHeight="1" x14ac:dyDescent="0.25">
      <c r="A33" s="94" t="s">
        <v>47</v>
      </c>
      <c r="B33" s="94" t="s">
        <v>48</v>
      </c>
      <c r="C33" s="117">
        <v>588</v>
      </c>
      <c r="D33" s="117"/>
      <c r="E33" s="117">
        <f t="shared" si="0"/>
        <v>0</v>
      </c>
      <c r="F33" s="117"/>
      <c r="G33" s="117"/>
      <c r="H33" s="119"/>
    </row>
    <row r="34" spans="1:8" x14ac:dyDescent="0.25">
      <c r="A34" s="5" t="s">
        <v>49</v>
      </c>
      <c r="B34" s="5" t="s">
        <v>50</v>
      </c>
      <c r="C34" s="117"/>
      <c r="D34" s="117"/>
      <c r="E34" s="117">
        <f t="shared" si="0"/>
        <v>0</v>
      </c>
      <c r="F34" s="117"/>
      <c r="G34" s="117"/>
      <c r="H34" s="119"/>
    </row>
    <row r="35" spans="1:8" x14ac:dyDescent="0.25">
      <c r="A35" s="5" t="s">
        <v>51</v>
      </c>
      <c r="B35" s="5" t="s">
        <v>52</v>
      </c>
      <c r="C35" s="117">
        <v>2549</v>
      </c>
      <c r="D35" s="117">
        <v>3</v>
      </c>
      <c r="E35" s="117">
        <f t="shared" si="0"/>
        <v>0</v>
      </c>
      <c r="F35" s="117"/>
      <c r="G35" s="117"/>
      <c r="H35" s="119">
        <v>13</v>
      </c>
    </row>
    <row r="36" spans="1:8" x14ac:dyDescent="0.25">
      <c r="A36" s="94" t="s">
        <v>53</v>
      </c>
      <c r="B36" s="94" t="s">
        <v>54</v>
      </c>
      <c r="C36" s="117">
        <v>3032</v>
      </c>
      <c r="D36" s="117"/>
      <c r="E36" s="117">
        <f t="shared" si="0"/>
        <v>0</v>
      </c>
      <c r="F36" s="117"/>
      <c r="G36" s="117"/>
      <c r="H36" s="119"/>
    </row>
    <row r="37" spans="1:8" x14ac:dyDescent="0.25">
      <c r="A37" s="94" t="s">
        <v>55</v>
      </c>
      <c r="B37" s="94" t="s">
        <v>56</v>
      </c>
      <c r="C37" s="117"/>
      <c r="D37" s="117"/>
      <c r="E37" s="117">
        <f t="shared" si="0"/>
        <v>0</v>
      </c>
      <c r="F37" s="117"/>
      <c r="G37" s="117"/>
      <c r="H37" s="119"/>
    </row>
    <row r="38" spans="1:8" x14ac:dyDescent="0.25">
      <c r="A38" s="94" t="s">
        <v>57</v>
      </c>
      <c r="B38" s="94" t="s">
        <v>58</v>
      </c>
      <c r="C38" s="117">
        <v>798</v>
      </c>
      <c r="D38" s="117"/>
      <c r="E38" s="117">
        <f t="shared" si="0"/>
        <v>0</v>
      </c>
      <c r="F38" s="117"/>
      <c r="G38" s="117"/>
      <c r="H38" s="119"/>
    </row>
    <row r="39" spans="1:8" x14ac:dyDescent="0.25">
      <c r="A39" s="94" t="s">
        <v>59</v>
      </c>
      <c r="B39" s="94" t="s">
        <v>60</v>
      </c>
      <c r="C39" s="117"/>
      <c r="D39" s="117"/>
      <c r="E39" s="117">
        <f t="shared" si="0"/>
        <v>0</v>
      </c>
      <c r="F39" s="117"/>
      <c r="G39" s="117"/>
      <c r="H39" s="119"/>
    </row>
    <row r="40" spans="1:8" x14ac:dyDescent="0.25">
      <c r="A40" s="94" t="s">
        <v>61</v>
      </c>
      <c r="B40" s="94" t="s">
        <v>62</v>
      </c>
      <c r="C40" s="117">
        <v>939</v>
      </c>
      <c r="D40" s="117"/>
      <c r="E40" s="117">
        <f t="shared" si="0"/>
        <v>0</v>
      </c>
      <c r="F40" s="117"/>
      <c r="G40" s="117"/>
      <c r="H40" s="119">
        <v>40</v>
      </c>
    </row>
    <row r="41" spans="1:8" x14ac:dyDescent="0.25">
      <c r="A41" s="539" t="s">
        <v>63</v>
      </c>
      <c r="B41" s="94" t="s">
        <v>64</v>
      </c>
      <c r="C41" s="117">
        <f>285+34</f>
        <v>319</v>
      </c>
      <c r="D41" s="117"/>
      <c r="E41" s="117">
        <f t="shared" si="0"/>
        <v>0</v>
      </c>
      <c r="F41" s="117"/>
      <c r="G41" s="117"/>
      <c r="H41" s="119"/>
    </row>
    <row r="42" spans="1:8" x14ac:dyDescent="0.25">
      <c r="A42" s="539"/>
      <c r="B42" s="94" t="s">
        <v>65</v>
      </c>
      <c r="C42" s="117">
        <v>817</v>
      </c>
      <c r="D42" s="117"/>
      <c r="E42" s="117">
        <f t="shared" si="0"/>
        <v>0</v>
      </c>
      <c r="F42" s="117"/>
      <c r="G42" s="117"/>
      <c r="H42" s="119"/>
    </row>
    <row r="43" spans="1:8" x14ac:dyDescent="0.25">
      <c r="A43" s="94" t="s">
        <v>66</v>
      </c>
      <c r="B43" s="94" t="s">
        <v>67</v>
      </c>
      <c r="C43" s="117"/>
      <c r="D43" s="117"/>
      <c r="E43" s="117">
        <f t="shared" si="0"/>
        <v>0</v>
      </c>
      <c r="F43" s="118"/>
      <c r="G43" s="117"/>
      <c r="H43" s="119"/>
    </row>
    <row r="44" spans="1:8" x14ac:dyDescent="0.25">
      <c r="A44" s="94" t="s">
        <v>68</v>
      </c>
      <c r="B44" s="94" t="s">
        <v>69</v>
      </c>
      <c r="C44" s="117">
        <v>408</v>
      </c>
      <c r="D44" s="117">
        <v>3</v>
      </c>
      <c r="E44" s="117">
        <f t="shared" si="0"/>
        <v>0</v>
      </c>
      <c r="F44" s="117"/>
      <c r="G44" s="117"/>
      <c r="H44" s="119">
        <v>14</v>
      </c>
    </row>
    <row r="45" spans="1:8" ht="15" customHeight="1" x14ac:dyDescent="0.25">
      <c r="A45" s="539" t="s">
        <v>70</v>
      </c>
      <c r="B45" s="94" t="s">
        <v>71</v>
      </c>
      <c r="C45" s="117">
        <v>460</v>
      </c>
      <c r="D45" s="117"/>
      <c r="E45" s="117">
        <f t="shared" si="0"/>
        <v>0</v>
      </c>
      <c r="F45" s="117"/>
      <c r="G45" s="117"/>
      <c r="H45" s="119"/>
    </row>
    <row r="46" spans="1:8" ht="18" customHeight="1" x14ac:dyDescent="0.25">
      <c r="A46" s="539"/>
      <c r="B46" s="94" t="s">
        <v>72</v>
      </c>
      <c r="C46" s="117"/>
      <c r="D46" s="117"/>
      <c r="E46" s="117">
        <f t="shared" si="0"/>
        <v>0</v>
      </c>
      <c r="F46" s="117"/>
      <c r="G46" s="117"/>
      <c r="H46" s="119"/>
    </row>
    <row r="47" spans="1:8" x14ac:dyDescent="0.25">
      <c r="A47" s="94" t="s">
        <v>73</v>
      </c>
      <c r="B47" s="94" t="s">
        <v>74</v>
      </c>
      <c r="C47" s="117">
        <v>1378</v>
      </c>
      <c r="D47" s="117">
        <v>17</v>
      </c>
      <c r="E47" s="117">
        <f t="shared" si="0"/>
        <v>0</v>
      </c>
      <c r="F47" s="117"/>
      <c r="G47" s="117"/>
      <c r="H47" s="119">
        <v>57</v>
      </c>
    </row>
    <row r="48" spans="1:8" x14ac:dyDescent="0.25">
      <c r="A48" s="12" t="s">
        <v>75</v>
      </c>
      <c r="B48" s="5" t="s">
        <v>76</v>
      </c>
      <c r="C48" s="127">
        <v>1504</v>
      </c>
      <c r="D48" s="135">
        <v>15</v>
      </c>
      <c r="E48" s="117">
        <f t="shared" si="0"/>
        <v>0</v>
      </c>
      <c r="F48" s="117"/>
      <c r="G48" s="117"/>
      <c r="H48" s="119">
        <v>3</v>
      </c>
    </row>
    <row r="49" spans="1:8" ht="19.899999999999999" customHeight="1" x14ac:dyDescent="0.25">
      <c r="A49" s="94" t="s">
        <v>77</v>
      </c>
      <c r="B49" s="94" t="s">
        <v>78</v>
      </c>
      <c r="C49" s="117">
        <v>75</v>
      </c>
      <c r="D49" s="117"/>
      <c r="E49" s="117">
        <f t="shared" si="0"/>
        <v>0</v>
      </c>
      <c r="F49" s="117"/>
      <c r="G49" s="117"/>
      <c r="H49" s="119">
        <v>4</v>
      </c>
    </row>
    <row r="50" spans="1:8" ht="19.899999999999999" customHeight="1" x14ac:dyDescent="0.25">
      <c r="A50" s="94" t="s">
        <v>79</v>
      </c>
      <c r="B50" s="94" t="s">
        <v>80</v>
      </c>
      <c r="C50" s="117">
        <f>710+124</f>
        <v>834</v>
      </c>
      <c r="D50" s="117"/>
      <c r="E50" s="117">
        <f t="shared" si="0"/>
        <v>0</v>
      </c>
      <c r="F50" s="117"/>
      <c r="G50" s="117"/>
      <c r="H50" s="117"/>
    </row>
    <row r="51" spans="1:8" x14ac:dyDescent="0.25">
      <c r="A51" s="94" t="s">
        <v>81</v>
      </c>
      <c r="B51" s="94" t="s">
        <v>82</v>
      </c>
      <c r="C51" s="117">
        <v>773</v>
      </c>
      <c r="D51" s="117"/>
      <c r="E51" s="117">
        <f t="shared" si="0"/>
        <v>0</v>
      </c>
      <c r="F51" s="117"/>
      <c r="G51" s="117"/>
      <c r="H51" s="117"/>
    </row>
    <row r="52" spans="1:8" ht="31.5" x14ac:dyDescent="0.25">
      <c r="A52" s="92" t="s">
        <v>0</v>
      </c>
      <c r="B52" s="13"/>
      <c r="C52" s="15">
        <f>C6+C7+SUM(C9:C24)+SUM(C28:C51)</f>
        <v>27102</v>
      </c>
      <c r="D52" s="15">
        <f>SUM(D6:D24)+SUM(D28:D51)</f>
        <v>1077</v>
      </c>
      <c r="E52" s="14">
        <f t="shared" ref="E52" si="3">F52+G52</f>
        <v>0</v>
      </c>
      <c r="F52" s="15">
        <f>SUM(F6:F24)+SUM(F28:F51)</f>
        <v>0</v>
      </c>
      <c r="G52" s="15">
        <f>SUM(G6:G24)+SUM(G28:G51)</f>
        <v>0</v>
      </c>
      <c r="H52" s="15">
        <f>SUM(H6:H24)+SUM(H28:H51)</f>
        <v>2588</v>
      </c>
    </row>
    <row r="53" spans="1:8" x14ac:dyDescent="0.25">
      <c r="A53" s="16"/>
      <c r="B53" s="16"/>
      <c r="C53" s="16"/>
      <c r="D53" s="16"/>
      <c r="E53" s="16"/>
      <c r="F53" s="16"/>
      <c r="G53" s="16"/>
      <c r="H53" s="16"/>
    </row>
    <row r="55" spans="1:8" x14ac:dyDescent="0.25">
      <c r="B55" s="18"/>
    </row>
    <row r="56" spans="1:8" x14ac:dyDescent="0.25">
      <c r="B56" s="18"/>
    </row>
    <row r="57" spans="1:8" x14ac:dyDescent="0.25">
      <c r="B57" s="18"/>
    </row>
    <row r="58" spans="1:8" x14ac:dyDescent="0.25">
      <c r="A58" s="19"/>
      <c r="B58" s="18"/>
    </row>
    <row r="59" spans="1:8" x14ac:dyDescent="0.25">
      <c r="A59" s="19"/>
      <c r="B59" s="20"/>
    </row>
  </sheetData>
  <mergeCells count="14">
    <mergeCell ref="B1:H1"/>
    <mergeCell ref="A3:A5"/>
    <mergeCell ref="B3:B5"/>
    <mergeCell ref="C3:C5"/>
    <mergeCell ref="D4:D5"/>
    <mergeCell ref="D3:H3"/>
    <mergeCell ref="E4:G4"/>
    <mergeCell ref="H4:H5"/>
    <mergeCell ref="A45:A46"/>
    <mergeCell ref="A6:A9"/>
    <mergeCell ref="A21:A22"/>
    <mergeCell ref="A24:A27"/>
    <mergeCell ref="A28:A30"/>
    <mergeCell ref="A41:A42"/>
  </mergeCells>
  <pageMargins left="0.7" right="0.7" top="0.75" bottom="0.75" header="0.3" footer="0.3"/>
  <pageSetup paperSize="9" scale="51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9"/>
  <sheetViews>
    <sheetView view="pageBreakPreview" topLeftCell="A22" zoomScale="60" zoomScaleNormal="60" workbookViewId="0">
      <selection activeCell="B3" sqref="B3:B5"/>
    </sheetView>
  </sheetViews>
  <sheetFormatPr defaultRowHeight="15.75" x14ac:dyDescent="0.25"/>
  <cols>
    <col min="1" max="1" width="30.7109375" style="2" customWidth="1"/>
    <col min="2" max="2" width="35.140625" style="2" customWidth="1"/>
    <col min="3" max="3" width="18.5703125" customWidth="1"/>
    <col min="4" max="4" width="28" customWidth="1"/>
    <col min="5" max="5" width="10.5703125" customWidth="1"/>
    <col min="6" max="6" width="12.28515625" customWidth="1"/>
    <col min="7" max="7" width="15.28515625" customWidth="1"/>
    <col min="8" max="8" width="18" customWidth="1"/>
    <col min="222" max="222" width="34" customWidth="1"/>
    <col min="223" max="223" width="11.28515625" customWidth="1"/>
    <col min="224" max="224" width="11" customWidth="1"/>
    <col min="232" max="233" width="10.7109375" customWidth="1"/>
    <col min="235" max="235" width="11.5703125" customWidth="1"/>
    <col min="236" max="236" width="13.7109375" customWidth="1"/>
    <col min="237" max="240" width="9.28515625" customWidth="1"/>
    <col min="478" max="478" width="34" customWidth="1"/>
    <col min="479" max="479" width="11.28515625" customWidth="1"/>
    <col min="480" max="480" width="11" customWidth="1"/>
    <col min="488" max="489" width="10.7109375" customWidth="1"/>
    <col min="491" max="491" width="11.5703125" customWidth="1"/>
    <col min="492" max="492" width="13.7109375" customWidth="1"/>
    <col min="493" max="496" width="9.28515625" customWidth="1"/>
    <col min="734" max="734" width="34" customWidth="1"/>
    <col min="735" max="735" width="11.28515625" customWidth="1"/>
    <col min="736" max="736" width="11" customWidth="1"/>
    <col min="744" max="745" width="10.7109375" customWidth="1"/>
    <col min="747" max="747" width="11.5703125" customWidth="1"/>
    <col min="748" max="748" width="13.7109375" customWidth="1"/>
    <col min="749" max="752" width="9.28515625" customWidth="1"/>
    <col min="990" max="990" width="34" customWidth="1"/>
    <col min="991" max="991" width="11.28515625" customWidth="1"/>
    <col min="992" max="992" width="11" customWidth="1"/>
    <col min="1000" max="1001" width="10.7109375" customWidth="1"/>
    <col min="1003" max="1003" width="11.5703125" customWidth="1"/>
    <col min="1004" max="1004" width="13.7109375" customWidth="1"/>
    <col min="1005" max="1008" width="9.28515625" customWidth="1"/>
    <col min="1246" max="1246" width="34" customWidth="1"/>
    <col min="1247" max="1247" width="11.28515625" customWidth="1"/>
    <col min="1248" max="1248" width="11" customWidth="1"/>
    <col min="1256" max="1257" width="10.7109375" customWidth="1"/>
    <col min="1259" max="1259" width="11.5703125" customWidth="1"/>
    <col min="1260" max="1260" width="13.7109375" customWidth="1"/>
    <col min="1261" max="1264" width="9.28515625" customWidth="1"/>
    <col min="1502" max="1502" width="34" customWidth="1"/>
    <col min="1503" max="1503" width="11.28515625" customWidth="1"/>
    <col min="1504" max="1504" width="11" customWidth="1"/>
    <col min="1512" max="1513" width="10.7109375" customWidth="1"/>
    <col min="1515" max="1515" width="11.5703125" customWidth="1"/>
    <col min="1516" max="1516" width="13.7109375" customWidth="1"/>
    <col min="1517" max="1520" width="9.28515625" customWidth="1"/>
    <col min="1758" max="1758" width="34" customWidth="1"/>
    <col min="1759" max="1759" width="11.28515625" customWidth="1"/>
    <col min="1760" max="1760" width="11" customWidth="1"/>
    <col min="1768" max="1769" width="10.7109375" customWidth="1"/>
    <col min="1771" max="1771" width="11.5703125" customWidth="1"/>
    <col min="1772" max="1772" width="13.7109375" customWidth="1"/>
    <col min="1773" max="1776" width="9.28515625" customWidth="1"/>
    <col min="2014" max="2014" width="34" customWidth="1"/>
    <col min="2015" max="2015" width="11.28515625" customWidth="1"/>
    <col min="2016" max="2016" width="11" customWidth="1"/>
    <col min="2024" max="2025" width="10.7109375" customWidth="1"/>
    <col min="2027" max="2027" width="11.5703125" customWidth="1"/>
    <col min="2028" max="2028" width="13.7109375" customWidth="1"/>
    <col min="2029" max="2032" width="9.28515625" customWidth="1"/>
    <col min="2270" max="2270" width="34" customWidth="1"/>
    <col min="2271" max="2271" width="11.28515625" customWidth="1"/>
    <col min="2272" max="2272" width="11" customWidth="1"/>
    <col min="2280" max="2281" width="10.7109375" customWidth="1"/>
    <col min="2283" max="2283" width="11.5703125" customWidth="1"/>
    <col min="2284" max="2284" width="13.7109375" customWidth="1"/>
    <col min="2285" max="2288" width="9.28515625" customWidth="1"/>
    <col min="2526" max="2526" width="34" customWidth="1"/>
    <col min="2527" max="2527" width="11.28515625" customWidth="1"/>
    <col min="2528" max="2528" width="11" customWidth="1"/>
    <col min="2536" max="2537" width="10.7109375" customWidth="1"/>
    <col min="2539" max="2539" width="11.5703125" customWidth="1"/>
    <col min="2540" max="2540" width="13.7109375" customWidth="1"/>
    <col min="2541" max="2544" width="9.28515625" customWidth="1"/>
    <col min="2782" max="2782" width="34" customWidth="1"/>
    <col min="2783" max="2783" width="11.28515625" customWidth="1"/>
    <col min="2784" max="2784" width="11" customWidth="1"/>
    <col min="2792" max="2793" width="10.7109375" customWidth="1"/>
    <col min="2795" max="2795" width="11.5703125" customWidth="1"/>
    <col min="2796" max="2796" width="13.7109375" customWidth="1"/>
    <col min="2797" max="2800" width="9.28515625" customWidth="1"/>
    <col min="3038" max="3038" width="34" customWidth="1"/>
    <col min="3039" max="3039" width="11.28515625" customWidth="1"/>
    <col min="3040" max="3040" width="11" customWidth="1"/>
    <col min="3048" max="3049" width="10.7109375" customWidth="1"/>
    <col min="3051" max="3051" width="11.5703125" customWidth="1"/>
    <col min="3052" max="3052" width="13.7109375" customWidth="1"/>
    <col min="3053" max="3056" width="9.28515625" customWidth="1"/>
    <col min="3294" max="3294" width="34" customWidth="1"/>
    <col min="3295" max="3295" width="11.28515625" customWidth="1"/>
    <col min="3296" max="3296" width="11" customWidth="1"/>
    <col min="3304" max="3305" width="10.7109375" customWidth="1"/>
    <col min="3307" max="3307" width="11.5703125" customWidth="1"/>
    <col min="3308" max="3308" width="13.7109375" customWidth="1"/>
    <col min="3309" max="3312" width="9.28515625" customWidth="1"/>
    <col min="3550" max="3550" width="34" customWidth="1"/>
    <col min="3551" max="3551" width="11.28515625" customWidth="1"/>
    <col min="3552" max="3552" width="11" customWidth="1"/>
    <col min="3560" max="3561" width="10.7109375" customWidth="1"/>
    <col min="3563" max="3563" width="11.5703125" customWidth="1"/>
    <col min="3564" max="3564" width="13.7109375" customWidth="1"/>
    <col min="3565" max="3568" width="9.28515625" customWidth="1"/>
    <col min="3806" max="3806" width="34" customWidth="1"/>
    <col min="3807" max="3807" width="11.28515625" customWidth="1"/>
    <col min="3808" max="3808" width="11" customWidth="1"/>
    <col min="3816" max="3817" width="10.7109375" customWidth="1"/>
    <col min="3819" max="3819" width="11.5703125" customWidth="1"/>
    <col min="3820" max="3820" width="13.7109375" customWidth="1"/>
    <col min="3821" max="3824" width="9.28515625" customWidth="1"/>
    <col min="4062" max="4062" width="34" customWidth="1"/>
    <col min="4063" max="4063" width="11.28515625" customWidth="1"/>
    <col min="4064" max="4064" width="11" customWidth="1"/>
    <col min="4072" max="4073" width="10.7109375" customWidth="1"/>
    <col min="4075" max="4075" width="11.5703125" customWidth="1"/>
    <col min="4076" max="4076" width="13.7109375" customWidth="1"/>
    <col min="4077" max="4080" width="9.28515625" customWidth="1"/>
    <col min="4318" max="4318" width="34" customWidth="1"/>
    <col min="4319" max="4319" width="11.28515625" customWidth="1"/>
    <col min="4320" max="4320" width="11" customWidth="1"/>
    <col min="4328" max="4329" width="10.7109375" customWidth="1"/>
    <col min="4331" max="4331" width="11.5703125" customWidth="1"/>
    <col min="4332" max="4332" width="13.7109375" customWidth="1"/>
    <col min="4333" max="4336" width="9.28515625" customWidth="1"/>
    <col min="4574" max="4574" width="34" customWidth="1"/>
    <col min="4575" max="4575" width="11.28515625" customWidth="1"/>
    <col min="4576" max="4576" width="11" customWidth="1"/>
    <col min="4584" max="4585" width="10.7109375" customWidth="1"/>
    <col min="4587" max="4587" width="11.5703125" customWidth="1"/>
    <col min="4588" max="4588" width="13.7109375" customWidth="1"/>
    <col min="4589" max="4592" width="9.28515625" customWidth="1"/>
    <col min="4830" max="4830" width="34" customWidth="1"/>
    <col min="4831" max="4831" width="11.28515625" customWidth="1"/>
    <col min="4832" max="4832" width="11" customWidth="1"/>
    <col min="4840" max="4841" width="10.7109375" customWidth="1"/>
    <col min="4843" max="4843" width="11.5703125" customWidth="1"/>
    <col min="4844" max="4844" width="13.7109375" customWidth="1"/>
    <col min="4845" max="4848" width="9.28515625" customWidth="1"/>
    <col min="5086" max="5086" width="34" customWidth="1"/>
    <col min="5087" max="5087" width="11.28515625" customWidth="1"/>
    <col min="5088" max="5088" width="11" customWidth="1"/>
    <col min="5096" max="5097" width="10.7109375" customWidth="1"/>
    <col min="5099" max="5099" width="11.5703125" customWidth="1"/>
    <col min="5100" max="5100" width="13.7109375" customWidth="1"/>
    <col min="5101" max="5104" width="9.28515625" customWidth="1"/>
    <col min="5342" max="5342" width="34" customWidth="1"/>
    <col min="5343" max="5343" width="11.28515625" customWidth="1"/>
    <col min="5344" max="5344" width="11" customWidth="1"/>
    <col min="5352" max="5353" width="10.7109375" customWidth="1"/>
    <col min="5355" max="5355" width="11.5703125" customWidth="1"/>
    <col min="5356" max="5356" width="13.7109375" customWidth="1"/>
    <col min="5357" max="5360" width="9.28515625" customWidth="1"/>
    <col min="5598" max="5598" width="34" customWidth="1"/>
    <col min="5599" max="5599" width="11.28515625" customWidth="1"/>
    <col min="5600" max="5600" width="11" customWidth="1"/>
    <col min="5608" max="5609" width="10.7109375" customWidth="1"/>
    <col min="5611" max="5611" width="11.5703125" customWidth="1"/>
    <col min="5612" max="5612" width="13.7109375" customWidth="1"/>
    <col min="5613" max="5616" width="9.28515625" customWidth="1"/>
    <col min="5854" max="5854" width="34" customWidth="1"/>
    <col min="5855" max="5855" width="11.28515625" customWidth="1"/>
    <col min="5856" max="5856" width="11" customWidth="1"/>
    <col min="5864" max="5865" width="10.7109375" customWidth="1"/>
    <col min="5867" max="5867" width="11.5703125" customWidth="1"/>
    <col min="5868" max="5868" width="13.7109375" customWidth="1"/>
    <col min="5869" max="5872" width="9.28515625" customWidth="1"/>
    <col min="6110" max="6110" width="34" customWidth="1"/>
    <col min="6111" max="6111" width="11.28515625" customWidth="1"/>
    <col min="6112" max="6112" width="11" customWidth="1"/>
    <col min="6120" max="6121" width="10.7109375" customWidth="1"/>
    <col min="6123" max="6123" width="11.5703125" customWidth="1"/>
    <col min="6124" max="6124" width="13.7109375" customWidth="1"/>
    <col min="6125" max="6128" width="9.28515625" customWidth="1"/>
    <col min="6366" max="6366" width="34" customWidth="1"/>
    <col min="6367" max="6367" width="11.28515625" customWidth="1"/>
    <col min="6368" max="6368" width="11" customWidth="1"/>
    <col min="6376" max="6377" width="10.7109375" customWidth="1"/>
    <col min="6379" max="6379" width="11.5703125" customWidth="1"/>
    <col min="6380" max="6380" width="13.7109375" customWidth="1"/>
    <col min="6381" max="6384" width="9.28515625" customWidth="1"/>
    <col min="6622" max="6622" width="34" customWidth="1"/>
    <col min="6623" max="6623" width="11.28515625" customWidth="1"/>
    <col min="6624" max="6624" width="11" customWidth="1"/>
    <col min="6632" max="6633" width="10.7109375" customWidth="1"/>
    <col min="6635" max="6635" width="11.5703125" customWidth="1"/>
    <col min="6636" max="6636" width="13.7109375" customWidth="1"/>
    <col min="6637" max="6640" width="9.28515625" customWidth="1"/>
    <col min="6878" max="6878" width="34" customWidth="1"/>
    <col min="6879" max="6879" width="11.28515625" customWidth="1"/>
    <col min="6880" max="6880" width="11" customWidth="1"/>
    <col min="6888" max="6889" width="10.7109375" customWidth="1"/>
    <col min="6891" max="6891" width="11.5703125" customWidth="1"/>
    <col min="6892" max="6892" width="13.7109375" customWidth="1"/>
    <col min="6893" max="6896" width="9.28515625" customWidth="1"/>
    <col min="7134" max="7134" width="34" customWidth="1"/>
    <col min="7135" max="7135" width="11.28515625" customWidth="1"/>
    <col min="7136" max="7136" width="11" customWidth="1"/>
    <col min="7144" max="7145" width="10.7109375" customWidth="1"/>
    <col min="7147" max="7147" width="11.5703125" customWidth="1"/>
    <col min="7148" max="7148" width="13.7109375" customWidth="1"/>
    <col min="7149" max="7152" width="9.28515625" customWidth="1"/>
    <col min="7390" max="7390" width="34" customWidth="1"/>
    <col min="7391" max="7391" width="11.28515625" customWidth="1"/>
    <col min="7392" max="7392" width="11" customWidth="1"/>
    <col min="7400" max="7401" width="10.7109375" customWidth="1"/>
    <col min="7403" max="7403" width="11.5703125" customWidth="1"/>
    <col min="7404" max="7404" width="13.7109375" customWidth="1"/>
    <col min="7405" max="7408" width="9.28515625" customWidth="1"/>
    <col min="7646" max="7646" width="34" customWidth="1"/>
    <col min="7647" max="7647" width="11.28515625" customWidth="1"/>
    <col min="7648" max="7648" width="11" customWidth="1"/>
    <col min="7656" max="7657" width="10.7109375" customWidth="1"/>
    <col min="7659" max="7659" width="11.5703125" customWidth="1"/>
    <col min="7660" max="7660" width="13.7109375" customWidth="1"/>
    <col min="7661" max="7664" width="9.28515625" customWidth="1"/>
    <col min="7902" max="7902" width="34" customWidth="1"/>
    <col min="7903" max="7903" width="11.28515625" customWidth="1"/>
    <col min="7904" max="7904" width="11" customWidth="1"/>
    <col min="7912" max="7913" width="10.7109375" customWidth="1"/>
    <col min="7915" max="7915" width="11.5703125" customWidth="1"/>
    <col min="7916" max="7916" width="13.7109375" customWidth="1"/>
    <col min="7917" max="7920" width="9.28515625" customWidth="1"/>
    <col min="8158" max="8158" width="34" customWidth="1"/>
    <col min="8159" max="8159" width="11.28515625" customWidth="1"/>
    <col min="8160" max="8160" width="11" customWidth="1"/>
    <col min="8168" max="8169" width="10.7109375" customWidth="1"/>
    <col min="8171" max="8171" width="11.5703125" customWidth="1"/>
    <col min="8172" max="8172" width="13.7109375" customWidth="1"/>
    <col min="8173" max="8176" width="9.28515625" customWidth="1"/>
    <col min="8414" max="8414" width="34" customWidth="1"/>
    <col min="8415" max="8415" width="11.28515625" customWidth="1"/>
    <col min="8416" max="8416" width="11" customWidth="1"/>
    <col min="8424" max="8425" width="10.7109375" customWidth="1"/>
    <col min="8427" max="8427" width="11.5703125" customWidth="1"/>
    <col min="8428" max="8428" width="13.7109375" customWidth="1"/>
    <col min="8429" max="8432" width="9.28515625" customWidth="1"/>
    <col min="8670" max="8670" width="34" customWidth="1"/>
    <col min="8671" max="8671" width="11.28515625" customWidth="1"/>
    <col min="8672" max="8672" width="11" customWidth="1"/>
    <col min="8680" max="8681" width="10.7109375" customWidth="1"/>
    <col min="8683" max="8683" width="11.5703125" customWidth="1"/>
    <col min="8684" max="8684" width="13.7109375" customWidth="1"/>
    <col min="8685" max="8688" width="9.28515625" customWidth="1"/>
    <col min="8926" max="8926" width="34" customWidth="1"/>
    <col min="8927" max="8927" width="11.28515625" customWidth="1"/>
    <col min="8928" max="8928" width="11" customWidth="1"/>
    <col min="8936" max="8937" width="10.7109375" customWidth="1"/>
    <col min="8939" max="8939" width="11.5703125" customWidth="1"/>
    <col min="8940" max="8940" width="13.7109375" customWidth="1"/>
    <col min="8941" max="8944" width="9.28515625" customWidth="1"/>
    <col min="9182" max="9182" width="34" customWidth="1"/>
    <col min="9183" max="9183" width="11.28515625" customWidth="1"/>
    <col min="9184" max="9184" width="11" customWidth="1"/>
    <col min="9192" max="9193" width="10.7109375" customWidth="1"/>
    <col min="9195" max="9195" width="11.5703125" customWidth="1"/>
    <col min="9196" max="9196" width="13.7109375" customWidth="1"/>
    <col min="9197" max="9200" width="9.28515625" customWidth="1"/>
    <col min="9438" max="9438" width="34" customWidth="1"/>
    <col min="9439" max="9439" width="11.28515625" customWidth="1"/>
    <col min="9440" max="9440" width="11" customWidth="1"/>
    <col min="9448" max="9449" width="10.7109375" customWidth="1"/>
    <col min="9451" max="9451" width="11.5703125" customWidth="1"/>
    <col min="9452" max="9452" width="13.7109375" customWidth="1"/>
    <col min="9453" max="9456" width="9.28515625" customWidth="1"/>
    <col min="9694" max="9694" width="34" customWidth="1"/>
    <col min="9695" max="9695" width="11.28515625" customWidth="1"/>
    <col min="9696" max="9696" width="11" customWidth="1"/>
    <col min="9704" max="9705" width="10.7109375" customWidth="1"/>
    <col min="9707" max="9707" width="11.5703125" customWidth="1"/>
    <col min="9708" max="9708" width="13.7109375" customWidth="1"/>
    <col min="9709" max="9712" width="9.28515625" customWidth="1"/>
    <col min="9950" max="9950" width="34" customWidth="1"/>
    <col min="9951" max="9951" width="11.28515625" customWidth="1"/>
    <col min="9952" max="9952" width="11" customWidth="1"/>
    <col min="9960" max="9961" width="10.7109375" customWidth="1"/>
    <col min="9963" max="9963" width="11.5703125" customWidth="1"/>
    <col min="9964" max="9964" width="13.7109375" customWidth="1"/>
    <col min="9965" max="9968" width="9.28515625" customWidth="1"/>
    <col min="10206" max="10206" width="34" customWidth="1"/>
    <col min="10207" max="10207" width="11.28515625" customWidth="1"/>
    <col min="10208" max="10208" width="11" customWidth="1"/>
    <col min="10216" max="10217" width="10.7109375" customWidth="1"/>
    <col min="10219" max="10219" width="11.5703125" customWidth="1"/>
    <col min="10220" max="10220" width="13.7109375" customWidth="1"/>
    <col min="10221" max="10224" width="9.28515625" customWidth="1"/>
    <col min="10462" max="10462" width="34" customWidth="1"/>
    <col min="10463" max="10463" width="11.28515625" customWidth="1"/>
    <col min="10464" max="10464" width="11" customWidth="1"/>
    <col min="10472" max="10473" width="10.7109375" customWidth="1"/>
    <col min="10475" max="10475" width="11.5703125" customWidth="1"/>
    <col min="10476" max="10476" width="13.7109375" customWidth="1"/>
    <col min="10477" max="10480" width="9.28515625" customWidth="1"/>
    <col min="10718" max="10718" width="34" customWidth="1"/>
    <col min="10719" max="10719" width="11.28515625" customWidth="1"/>
    <col min="10720" max="10720" width="11" customWidth="1"/>
    <col min="10728" max="10729" width="10.7109375" customWidth="1"/>
    <col min="10731" max="10731" width="11.5703125" customWidth="1"/>
    <col min="10732" max="10732" width="13.7109375" customWidth="1"/>
    <col min="10733" max="10736" width="9.28515625" customWidth="1"/>
    <col min="10974" max="10974" width="34" customWidth="1"/>
    <col min="10975" max="10975" width="11.28515625" customWidth="1"/>
    <col min="10976" max="10976" width="11" customWidth="1"/>
    <col min="10984" max="10985" width="10.7109375" customWidth="1"/>
    <col min="10987" max="10987" width="11.5703125" customWidth="1"/>
    <col min="10988" max="10988" width="13.7109375" customWidth="1"/>
    <col min="10989" max="10992" width="9.28515625" customWidth="1"/>
    <col min="11230" max="11230" width="34" customWidth="1"/>
    <col min="11231" max="11231" width="11.28515625" customWidth="1"/>
    <col min="11232" max="11232" width="11" customWidth="1"/>
    <col min="11240" max="11241" width="10.7109375" customWidth="1"/>
    <col min="11243" max="11243" width="11.5703125" customWidth="1"/>
    <col min="11244" max="11244" width="13.7109375" customWidth="1"/>
    <col min="11245" max="11248" width="9.28515625" customWidth="1"/>
    <col min="11486" max="11486" width="34" customWidth="1"/>
    <col min="11487" max="11487" width="11.28515625" customWidth="1"/>
    <col min="11488" max="11488" width="11" customWidth="1"/>
    <col min="11496" max="11497" width="10.7109375" customWidth="1"/>
    <col min="11499" max="11499" width="11.5703125" customWidth="1"/>
    <col min="11500" max="11500" width="13.7109375" customWidth="1"/>
    <col min="11501" max="11504" width="9.28515625" customWidth="1"/>
    <col min="11742" max="11742" width="34" customWidth="1"/>
    <col min="11743" max="11743" width="11.28515625" customWidth="1"/>
    <col min="11744" max="11744" width="11" customWidth="1"/>
    <col min="11752" max="11753" width="10.7109375" customWidth="1"/>
    <col min="11755" max="11755" width="11.5703125" customWidth="1"/>
    <col min="11756" max="11756" width="13.7109375" customWidth="1"/>
    <col min="11757" max="11760" width="9.28515625" customWidth="1"/>
    <col min="11998" max="11998" width="34" customWidth="1"/>
    <col min="11999" max="11999" width="11.28515625" customWidth="1"/>
    <col min="12000" max="12000" width="11" customWidth="1"/>
    <col min="12008" max="12009" width="10.7109375" customWidth="1"/>
    <col min="12011" max="12011" width="11.5703125" customWidth="1"/>
    <col min="12012" max="12012" width="13.7109375" customWidth="1"/>
    <col min="12013" max="12016" width="9.28515625" customWidth="1"/>
    <col min="12254" max="12254" width="34" customWidth="1"/>
    <col min="12255" max="12255" width="11.28515625" customWidth="1"/>
    <col min="12256" max="12256" width="11" customWidth="1"/>
    <col min="12264" max="12265" width="10.7109375" customWidth="1"/>
    <col min="12267" max="12267" width="11.5703125" customWidth="1"/>
    <col min="12268" max="12268" width="13.7109375" customWidth="1"/>
    <col min="12269" max="12272" width="9.28515625" customWidth="1"/>
    <col min="12510" max="12510" width="34" customWidth="1"/>
    <col min="12511" max="12511" width="11.28515625" customWidth="1"/>
    <col min="12512" max="12512" width="11" customWidth="1"/>
    <col min="12520" max="12521" width="10.7109375" customWidth="1"/>
    <col min="12523" max="12523" width="11.5703125" customWidth="1"/>
    <col min="12524" max="12524" width="13.7109375" customWidth="1"/>
    <col min="12525" max="12528" width="9.28515625" customWidth="1"/>
    <col min="12766" max="12766" width="34" customWidth="1"/>
    <col min="12767" max="12767" width="11.28515625" customWidth="1"/>
    <col min="12768" max="12768" width="11" customWidth="1"/>
    <col min="12776" max="12777" width="10.7109375" customWidth="1"/>
    <col min="12779" max="12779" width="11.5703125" customWidth="1"/>
    <col min="12780" max="12780" width="13.7109375" customWidth="1"/>
    <col min="12781" max="12784" width="9.28515625" customWidth="1"/>
    <col min="13022" max="13022" width="34" customWidth="1"/>
    <col min="13023" max="13023" width="11.28515625" customWidth="1"/>
    <col min="13024" max="13024" width="11" customWidth="1"/>
    <col min="13032" max="13033" width="10.7109375" customWidth="1"/>
    <col min="13035" max="13035" width="11.5703125" customWidth="1"/>
    <col min="13036" max="13036" width="13.7109375" customWidth="1"/>
    <col min="13037" max="13040" width="9.28515625" customWidth="1"/>
    <col min="13278" max="13278" width="34" customWidth="1"/>
    <col min="13279" max="13279" width="11.28515625" customWidth="1"/>
    <col min="13280" max="13280" width="11" customWidth="1"/>
    <col min="13288" max="13289" width="10.7109375" customWidth="1"/>
    <col min="13291" max="13291" width="11.5703125" customWidth="1"/>
    <col min="13292" max="13292" width="13.7109375" customWidth="1"/>
    <col min="13293" max="13296" width="9.28515625" customWidth="1"/>
    <col min="13534" max="13534" width="34" customWidth="1"/>
    <col min="13535" max="13535" width="11.28515625" customWidth="1"/>
    <col min="13536" max="13536" width="11" customWidth="1"/>
    <col min="13544" max="13545" width="10.7109375" customWidth="1"/>
    <col min="13547" max="13547" width="11.5703125" customWidth="1"/>
    <col min="13548" max="13548" width="13.7109375" customWidth="1"/>
    <col min="13549" max="13552" width="9.28515625" customWidth="1"/>
    <col min="13790" max="13790" width="34" customWidth="1"/>
    <col min="13791" max="13791" width="11.28515625" customWidth="1"/>
    <col min="13792" max="13792" width="11" customWidth="1"/>
    <col min="13800" max="13801" width="10.7109375" customWidth="1"/>
    <col min="13803" max="13803" width="11.5703125" customWidth="1"/>
    <col min="13804" max="13804" width="13.7109375" customWidth="1"/>
    <col min="13805" max="13808" width="9.28515625" customWidth="1"/>
    <col min="14046" max="14046" width="34" customWidth="1"/>
    <col min="14047" max="14047" width="11.28515625" customWidth="1"/>
    <col min="14048" max="14048" width="11" customWidth="1"/>
    <col min="14056" max="14057" width="10.7109375" customWidth="1"/>
    <col min="14059" max="14059" width="11.5703125" customWidth="1"/>
    <col min="14060" max="14060" width="13.7109375" customWidth="1"/>
    <col min="14061" max="14064" width="9.28515625" customWidth="1"/>
    <col min="14302" max="14302" width="34" customWidth="1"/>
    <col min="14303" max="14303" width="11.28515625" customWidth="1"/>
    <col min="14304" max="14304" width="11" customWidth="1"/>
    <col min="14312" max="14313" width="10.7109375" customWidth="1"/>
    <col min="14315" max="14315" width="11.5703125" customWidth="1"/>
    <col min="14316" max="14316" width="13.7109375" customWidth="1"/>
    <col min="14317" max="14320" width="9.28515625" customWidth="1"/>
    <col min="14558" max="14558" width="34" customWidth="1"/>
    <col min="14559" max="14559" width="11.28515625" customWidth="1"/>
    <col min="14560" max="14560" width="11" customWidth="1"/>
    <col min="14568" max="14569" width="10.7109375" customWidth="1"/>
    <col min="14571" max="14571" width="11.5703125" customWidth="1"/>
    <col min="14572" max="14572" width="13.7109375" customWidth="1"/>
    <col min="14573" max="14576" width="9.28515625" customWidth="1"/>
    <col min="14814" max="14814" width="34" customWidth="1"/>
    <col min="14815" max="14815" width="11.28515625" customWidth="1"/>
    <col min="14816" max="14816" width="11" customWidth="1"/>
    <col min="14824" max="14825" width="10.7109375" customWidth="1"/>
    <col min="14827" max="14827" width="11.5703125" customWidth="1"/>
    <col min="14828" max="14828" width="13.7109375" customWidth="1"/>
    <col min="14829" max="14832" width="9.28515625" customWidth="1"/>
    <col min="15070" max="15070" width="34" customWidth="1"/>
    <col min="15071" max="15071" width="11.28515625" customWidth="1"/>
    <col min="15072" max="15072" width="11" customWidth="1"/>
    <col min="15080" max="15081" width="10.7109375" customWidth="1"/>
    <col min="15083" max="15083" width="11.5703125" customWidth="1"/>
    <col min="15084" max="15084" width="13.7109375" customWidth="1"/>
    <col min="15085" max="15088" width="9.28515625" customWidth="1"/>
    <col min="15326" max="15326" width="34" customWidth="1"/>
    <col min="15327" max="15327" width="11.28515625" customWidth="1"/>
    <col min="15328" max="15328" width="11" customWidth="1"/>
    <col min="15336" max="15337" width="10.7109375" customWidth="1"/>
    <col min="15339" max="15339" width="11.5703125" customWidth="1"/>
    <col min="15340" max="15340" width="13.7109375" customWidth="1"/>
    <col min="15341" max="15344" width="9.28515625" customWidth="1"/>
    <col min="15582" max="15582" width="34" customWidth="1"/>
    <col min="15583" max="15583" width="11.28515625" customWidth="1"/>
    <col min="15584" max="15584" width="11" customWidth="1"/>
    <col min="15592" max="15593" width="10.7109375" customWidth="1"/>
    <col min="15595" max="15595" width="11.5703125" customWidth="1"/>
    <col min="15596" max="15596" width="13.7109375" customWidth="1"/>
    <col min="15597" max="15600" width="9.28515625" customWidth="1"/>
    <col min="15838" max="15838" width="34" customWidth="1"/>
    <col min="15839" max="15839" width="11.28515625" customWidth="1"/>
    <col min="15840" max="15840" width="11" customWidth="1"/>
    <col min="15848" max="15849" width="10.7109375" customWidth="1"/>
    <col min="15851" max="15851" width="11.5703125" customWidth="1"/>
    <col min="15852" max="15852" width="13.7109375" customWidth="1"/>
    <col min="15853" max="15856" width="9.28515625" customWidth="1"/>
    <col min="16094" max="16094" width="34" customWidth="1"/>
    <col min="16095" max="16095" width="11.28515625" customWidth="1"/>
    <col min="16096" max="16096" width="11" customWidth="1"/>
    <col min="16104" max="16105" width="10.7109375" customWidth="1"/>
    <col min="16107" max="16107" width="11.5703125" customWidth="1"/>
    <col min="16108" max="16108" width="13.7109375" customWidth="1"/>
    <col min="16109" max="16112" width="9.28515625" customWidth="1"/>
  </cols>
  <sheetData>
    <row r="1" spans="1:8" ht="44.45" customHeight="1" x14ac:dyDescent="0.3">
      <c r="B1" s="530" t="s">
        <v>119</v>
      </c>
      <c r="C1" s="530"/>
      <c r="D1" s="530"/>
      <c r="E1" s="530"/>
      <c r="F1" s="530"/>
      <c r="G1" s="530"/>
      <c r="H1" s="530"/>
    </row>
    <row r="2" spans="1:8" ht="32.25" customHeight="1" thickBot="1" x14ac:dyDescent="0.3">
      <c r="A2" s="3" t="s">
        <v>83</v>
      </c>
      <c r="B2" s="2" t="s">
        <v>106</v>
      </c>
    </row>
    <row r="3" spans="1:8" ht="15.6" customHeight="1" x14ac:dyDescent="0.25">
      <c r="A3" s="534" t="s">
        <v>1</v>
      </c>
      <c r="B3" s="531" t="s">
        <v>2</v>
      </c>
      <c r="C3" s="436" t="s">
        <v>120</v>
      </c>
      <c r="D3" s="537" t="s">
        <v>91</v>
      </c>
      <c r="E3" s="537"/>
      <c r="F3" s="537"/>
      <c r="G3" s="537"/>
      <c r="H3" s="538"/>
    </row>
    <row r="4" spans="1:8" ht="52.9" customHeight="1" x14ac:dyDescent="0.25">
      <c r="A4" s="535"/>
      <c r="B4" s="532"/>
      <c r="C4" s="427"/>
      <c r="D4" s="427" t="s">
        <v>92</v>
      </c>
      <c r="E4" s="427" t="s">
        <v>115</v>
      </c>
      <c r="F4" s="427"/>
      <c r="G4" s="427"/>
      <c r="H4" s="431" t="s">
        <v>93</v>
      </c>
    </row>
    <row r="5" spans="1:8" ht="55.9" customHeight="1" thickBot="1" x14ac:dyDescent="0.3">
      <c r="A5" s="536"/>
      <c r="B5" s="533"/>
      <c r="C5" s="428"/>
      <c r="D5" s="428"/>
      <c r="E5" s="102" t="s">
        <v>109</v>
      </c>
      <c r="F5" s="102" t="s">
        <v>110</v>
      </c>
      <c r="G5" s="102" t="s">
        <v>111</v>
      </c>
      <c r="H5" s="432"/>
    </row>
    <row r="6" spans="1:8" ht="31.15" customHeight="1" x14ac:dyDescent="0.25">
      <c r="A6" s="540" t="s">
        <v>3</v>
      </c>
      <c r="B6" s="56" t="s">
        <v>4</v>
      </c>
      <c r="C6" s="148">
        <v>374</v>
      </c>
      <c r="D6" s="109"/>
      <c r="E6" s="109">
        <f>F6+G6</f>
        <v>0</v>
      </c>
      <c r="F6" s="109"/>
      <c r="G6" s="109"/>
      <c r="H6" s="109"/>
    </row>
    <row r="7" spans="1:8" ht="34.15" customHeight="1" x14ac:dyDescent="0.25">
      <c r="A7" s="540"/>
      <c r="B7" s="21" t="s">
        <v>5</v>
      </c>
      <c r="C7" s="127">
        <v>268</v>
      </c>
      <c r="D7" s="112"/>
      <c r="E7" s="112">
        <f t="shared" ref="E7:E51" si="0">F7+G7</f>
        <v>0</v>
      </c>
      <c r="F7" s="112"/>
      <c r="G7" s="112"/>
      <c r="H7" s="112"/>
    </row>
    <row r="8" spans="1:8" ht="34.15" customHeight="1" x14ac:dyDescent="0.25">
      <c r="A8" s="540"/>
      <c r="B8" s="7" t="s">
        <v>121</v>
      </c>
      <c r="C8" s="127"/>
      <c r="D8" s="127"/>
      <c r="E8" s="127">
        <f t="shared" si="0"/>
        <v>0</v>
      </c>
      <c r="F8" s="127"/>
      <c r="G8" s="127"/>
      <c r="H8" s="127"/>
    </row>
    <row r="9" spans="1:8" ht="26.45" customHeight="1" x14ac:dyDescent="0.25">
      <c r="A9" s="541"/>
      <c r="B9" s="21" t="s">
        <v>6</v>
      </c>
      <c r="C9" s="127">
        <v>798</v>
      </c>
      <c r="D9" s="112"/>
      <c r="E9" s="112">
        <f t="shared" si="0"/>
        <v>0</v>
      </c>
      <c r="F9" s="112"/>
      <c r="G9" s="112"/>
      <c r="H9" s="112">
        <v>0</v>
      </c>
    </row>
    <row r="10" spans="1:8" ht="32.450000000000003" customHeight="1" x14ac:dyDescent="0.25">
      <c r="A10" s="21" t="s">
        <v>7</v>
      </c>
      <c r="B10" s="21" t="s">
        <v>8</v>
      </c>
      <c r="C10" s="112"/>
      <c r="D10" s="112"/>
      <c r="E10" s="112">
        <f t="shared" si="0"/>
        <v>0</v>
      </c>
      <c r="F10" s="112"/>
      <c r="G10" s="112"/>
      <c r="H10" s="112"/>
    </row>
    <row r="11" spans="1:8" x14ac:dyDescent="0.25">
      <c r="A11" s="21" t="s">
        <v>9</v>
      </c>
      <c r="B11" s="21" t="s">
        <v>10</v>
      </c>
      <c r="C11" s="112"/>
      <c r="D11" s="112"/>
      <c r="E11" s="112">
        <f t="shared" si="0"/>
        <v>0</v>
      </c>
      <c r="F11" s="112"/>
      <c r="G11" s="112"/>
      <c r="H11" s="112"/>
    </row>
    <row r="12" spans="1:8" x14ac:dyDescent="0.25">
      <c r="A12" s="21" t="s">
        <v>11</v>
      </c>
      <c r="B12" s="21" t="s">
        <v>12</v>
      </c>
      <c r="C12" s="112"/>
      <c r="D12" s="112"/>
      <c r="E12" s="112">
        <f t="shared" si="0"/>
        <v>0</v>
      </c>
      <c r="F12" s="112"/>
      <c r="G12" s="112"/>
      <c r="H12" s="112"/>
    </row>
    <row r="13" spans="1:8" x14ac:dyDescent="0.25">
      <c r="A13" s="21" t="s">
        <v>13</v>
      </c>
      <c r="B13" s="21" t="s">
        <v>14</v>
      </c>
      <c r="C13" s="112"/>
      <c r="D13" s="112"/>
      <c r="E13" s="112">
        <f t="shared" si="0"/>
        <v>0</v>
      </c>
      <c r="F13" s="112"/>
      <c r="G13" s="112"/>
      <c r="H13" s="112"/>
    </row>
    <row r="14" spans="1:8" x14ac:dyDescent="0.25">
      <c r="A14" s="5" t="s">
        <v>15</v>
      </c>
      <c r="B14" s="5" t="s">
        <v>16</v>
      </c>
      <c r="C14" s="112"/>
      <c r="D14" s="112"/>
      <c r="E14" s="112">
        <f t="shared" si="0"/>
        <v>0</v>
      </c>
      <c r="F14" s="112"/>
      <c r="G14" s="112"/>
      <c r="H14" s="112"/>
    </row>
    <row r="15" spans="1:8" x14ac:dyDescent="0.25">
      <c r="A15" s="21" t="s">
        <v>17</v>
      </c>
      <c r="B15" s="21" t="s">
        <v>18</v>
      </c>
      <c r="C15" s="112"/>
      <c r="D15" s="112"/>
      <c r="E15" s="112">
        <f t="shared" si="0"/>
        <v>0</v>
      </c>
      <c r="F15" s="112"/>
      <c r="G15" s="112"/>
      <c r="H15" s="112"/>
    </row>
    <row r="16" spans="1:8" x14ac:dyDescent="0.25">
      <c r="A16" s="21" t="s">
        <v>19</v>
      </c>
      <c r="B16" s="21" t="s">
        <v>20</v>
      </c>
      <c r="C16" s="112"/>
      <c r="D16" s="112"/>
      <c r="E16" s="112">
        <f t="shared" si="0"/>
        <v>0</v>
      </c>
      <c r="F16" s="112"/>
      <c r="G16" s="112"/>
      <c r="H16" s="112"/>
    </row>
    <row r="17" spans="1:8" ht="24.6" customHeight="1" x14ac:dyDescent="0.25">
      <c r="A17" s="21" t="s">
        <v>21</v>
      </c>
      <c r="B17" s="21" t="s">
        <v>22</v>
      </c>
      <c r="C17" s="112"/>
      <c r="D17" s="112"/>
      <c r="E17" s="112">
        <f t="shared" si="0"/>
        <v>0</v>
      </c>
      <c r="F17" s="112"/>
      <c r="G17" s="112"/>
      <c r="H17" s="112"/>
    </row>
    <row r="18" spans="1:8" x14ac:dyDescent="0.25">
      <c r="A18" s="21" t="s">
        <v>23</v>
      </c>
      <c r="B18" s="21" t="s">
        <v>24</v>
      </c>
      <c r="C18" s="112"/>
      <c r="D18" s="112"/>
      <c r="E18" s="112">
        <f t="shared" si="0"/>
        <v>0</v>
      </c>
      <c r="F18" s="112"/>
      <c r="G18" s="112"/>
      <c r="H18" s="112"/>
    </row>
    <row r="19" spans="1:8" x14ac:dyDescent="0.25">
      <c r="A19" s="21" t="s">
        <v>25</v>
      </c>
      <c r="B19" s="21" t="s">
        <v>26</v>
      </c>
      <c r="C19" s="112"/>
      <c r="D19" s="112"/>
      <c r="E19" s="112">
        <f t="shared" si="0"/>
        <v>0</v>
      </c>
      <c r="F19" s="112"/>
      <c r="G19" s="112"/>
      <c r="H19" s="112"/>
    </row>
    <row r="20" spans="1:8" ht="16.149999999999999" customHeight="1" x14ac:dyDescent="0.25">
      <c r="A20" s="5" t="s">
        <v>27</v>
      </c>
      <c r="B20" s="5" t="s">
        <v>28</v>
      </c>
      <c r="C20" s="112"/>
      <c r="D20" s="112"/>
      <c r="E20" s="112">
        <f t="shared" si="0"/>
        <v>0</v>
      </c>
      <c r="F20" s="112"/>
      <c r="G20" s="112"/>
      <c r="H20" s="112"/>
    </row>
    <row r="21" spans="1:8" ht="16.149999999999999" customHeight="1" x14ac:dyDescent="0.25">
      <c r="A21" s="542" t="s">
        <v>29</v>
      </c>
      <c r="B21" s="21" t="s">
        <v>30</v>
      </c>
      <c r="C21" s="112"/>
      <c r="D21" s="112"/>
      <c r="E21" s="112">
        <f t="shared" si="0"/>
        <v>0</v>
      </c>
      <c r="F21" s="112"/>
      <c r="G21" s="112"/>
      <c r="H21" s="112"/>
    </row>
    <row r="22" spans="1:8" ht="43.9" customHeight="1" x14ac:dyDescent="0.25">
      <c r="A22" s="543"/>
      <c r="B22" s="6" t="s">
        <v>31</v>
      </c>
      <c r="C22" s="112"/>
      <c r="D22" s="112"/>
      <c r="E22" s="112">
        <f t="shared" si="0"/>
        <v>0</v>
      </c>
      <c r="F22" s="112"/>
      <c r="G22" s="112"/>
      <c r="H22" s="112"/>
    </row>
    <row r="23" spans="1:8" x14ac:dyDescent="0.25">
      <c r="A23" s="21" t="s">
        <v>32</v>
      </c>
      <c r="B23" s="21" t="s">
        <v>33</v>
      </c>
      <c r="C23" s="112"/>
      <c r="D23" s="112"/>
      <c r="E23" s="112">
        <f t="shared" si="0"/>
        <v>0</v>
      </c>
      <c r="F23" s="112"/>
      <c r="G23" s="112"/>
      <c r="H23" s="112"/>
    </row>
    <row r="24" spans="1:8" x14ac:dyDescent="0.25">
      <c r="A24" s="542" t="s">
        <v>34</v>
      </c>
      <c r="B24" s="21" t="s">
        <v>35</v>
      </c>
      <c r="C24" s="127">
        <f t="shared" ref="C24:D24" si="1">C25+C26+C27</f>
        <v>0</v>
      </c>
      <c r="D24" s="127">
        <f t="shared" si="1"/>
        <v>0</v>
      </c>
      <c r="E24" s="127">
        <f t="shared" si="0"/>
        <v>0</v>
      </c>
      <c r="F24" s="127">
        <f t="shared" ref="F24:H24" si="2">F25+F26+F27</f>
        <v>0</v>
      </c>
      <c r="G24" s="127">
        <f t="shared" si="2"/>
        <v>0</v>
      </c>
      <c r="H24" s="127">
        <f t="shared" si="2"/>
        <v>0</v>
      </c>
    </row>
    <row r="25" spans="1:8" x14ac:dyDescent="0.25">
      <c r="A25" s="544"/>
      <c r="B25" s="7" t="s">
        <v>36</v>
      </c>
      <c r="C25" s="112"/>
      <c r="D25" s="112"/>
      <c r="E25" s="112">
        <f t="shared" si="0"/>
        <v>0</v>
      </c>
      <c r="F25" s="112"/>
      <c r="G25" s="112"/>
      <c r="H25" s="112"/>
    </row>
    <row r="26" spans="1:8" ht="83.45" customHeight="1" x14ac:dyDescent="0.25">
      <c r="A26" s="544"/>
      <c r="B26" s="7" t="s">
        <v>37</v>
      </c>
      <c r="C26" s="112">
        <v>0</v>
      </c>
      <c r="D26" s="112"/>
      <c r="E26" s="112">
        <f t="shared" si="0"/>
        <v>0</v>
      </c>
      <c r="F26" s="112"/>
      <c r="G26" s="112">
        <v>0</v>
      </c>
      <c r="H26" s="112"/>
    </row>
    <row r="27" spans="1:8" ht="78.75" x14ac:dyDescent="0.25">
      <c r="A27" s="543"/>
      <c r="B27" s="7" t="s">
        <v>38</v>
      </c>
      <c r="C27" s="112"/>
      <c r="D27" s="112"/>
      <c r="E27" s="112">
        <f t="shared" si="0"/>
        <v>0</v>
      </c>
      <c r="F27" s="112"/>
      <c r="G27" s="112"/>
      <c r="H27" s="112"/>
    </row>
    <row r="28" spans="1:8" x14ac:dyDescent="0.25">
      <c r="A28" s="545" t="s">
        <v>39</v>
      </c>
      <c r="B28" s="21" t="s">
        <v>40</v>
      </c>
      <c r="C28" s="112"/>
      <c r="D28" s="112"/>
      <c r="E28" s="112">
        <f t="shared" si="0"/>
        <v>0</v>
      </c>
      <c r="F28" s="112"/>
      <c r="G28" s="112"/>
      <c r="H28" s="112"/>
    </row>
    <row r="29" spans="1:8" ht="47.25" x14ac:dyDescent="0.25">
      <c r="A29" s="545"/>
      <c r="B29" s="21" t="s">
        <v>41</v>
      </c>
      <c r="C29" s="112"/>
      <c r="D29" s="112"/>
      <c r="E29" s="112">
        <f t="shared" si="0"/>
        <v>0</v>
      </c>
      <c r="F29" s="112"/>
      <c r="G29" s="112"/>
      <c r="H29" s="112"/>
    </row>
    <row r="30" spans="1:8" x14ac:dyDescent="0.25">
      <c r="A30" s="545"/>
      <c r="B30" s="8" t="s">
        <v>42</v>
      </c>
      <c r="C30" s="112"/>
      <c r="D30" s="112"/>
      <c r="E30" s="112">
        <f t="shared" si="0"/>
        <v>0</v>
      </c>
      <c r="F30" s="112"/>
      <c r="G30" s="112"/>
      <c r="H30" s="112"/>
    </row>
    <row r="31" spans="1:8" x14ac:dyDescent="0.25">
      <c r="A31" s="21" t="s">
        <v>43</v>
      </c>
      <c r="B31" s="21" t="s">
        <v>44</v>
      </c>
      <c r="C31" s="112"/>
      <c r="D31" s="112"/>
      <c r="E31" s="112">
        <f t="shared" si="0"/>
        <v>0</v>
      </c>
      <c r="F31" s="112"/>
      <c r="G31" s="112"/>
      <c r="H31" s="112"/>
    </row>
    <row r="32" spans="1:8" ht="31.5" x14ac:dyDescent="0.25">
      <c r="A32" s="9" t="s">
        <v>45</v>
      </c>
      <c r="B32" s="10" t="s">
        <v>46</v>
      </c>
      <c r="C32" s="112">
        <v>0</v>
      </c>
      <c r="D32" s="112"/>
      <c r="E32" s="112">
        <f t="shared" si="0"/>
        <v>0</v>
      </c>
      <c r="F32" s="112"/>
      <c r="G32" s="112"/>
      <c r="H32" s="112">
        <v>0</v>
      </c>
    </row>
    <row r="33" spans="1:8" ht="16.149999999999999" customHeight="1" x14ac:dyDescent="0.25">
      <c r="A33" s="21" t="s">
        <v>47</v>
      </c>
      <c r="B33" s="21" t="s">
        <v>48</v>
      </c>
      <c r="C33" s="112"/>
      <c r="D33" s="112"/>
      <c r="E33" s="112">
        <f t="shared" si="0"/>
        <v>0</v>
      </c>
      <c r="F33" s="112"/>
      <c r="G33" s="112"/>
      <c r="H33" s="112"/>
    </row>
    <row r="34" spans="1:8" x14ac:dyDescent="0.25">
      <c r="A34" s="5" t="s">
        <v>49</v>
      </c>
      <c r="B34" s="5" t="s">
        <v>50</v>
      </c>
      <c r="C34" s="112"/>
      <c r="D34" s="112"/>
      <c r="E34" s="112">
        <f t="shared" si="0"/>
        <v>0</v>
      </c>
      <c r="F34" s="112"/>
      <c r="G34" s="112"/>
      <c r="H34" s="112"/>
    </row>
    <row r="35" spans="1:8" x14ac:dyDescent="0.25">
      <c r="A35" s="5" t="s">
        <v>51</v>
      </c>
      <c r="B35" s="5" t="s">
        <v>52</v>
      </c>
      <c r="C35" s="112"/>
      <c r="D35" s="112"/>
      <c r="E35" s="112">
        <f t="shared" si="0"/>
        <v>0</v>
      </c>
      <c r="F35" s="112"/>
      <c r="G35" s="112"/>
      <c r="H35" s="112"/>
    </row>
    <row r="36" spans="1:8" x14ac:dyDescent="0.25">
      <c r="A36" s="21" t="s">
        <v>53</v>
      </c>
      <c r="B36" s="21" t="s">
        <v>54</v>
      </c>
      <c r="C36" s="112"/>
      <c r="D36" s="112"/>
      <c r="E36" s="112">
        <f t="shared" si="0"/>
        <v>0</v>
      </c>
      <c r="F36" s="112"/>
      <c r="G36" s="112"/>
      <c r="H36" s="112"/>
    </row>
    <row r="37" spans="1:8" x14ac:dyDescent="0.25">
      <c r="A37" s="21" t="s">
        <v>55</v>
      </c>
      <c r="B37" s="21" t="s">
        <v>56</v>
      </c>
      <c r="C37" s="112"/>
      <c r="D37" s="112"/>
      <c r="E37" s="112">
        <f t="shared" si="0"/>
        <v>0</v>
      </c>
      <c r="F37" s="112"/>
      <c r="G37" s="112"/>
      <c r="H37" s="112"/>
    </row>
    <row r="38" spans="1:8" x14ac:dyDescent="0.25">
      <c r="A38" s="21" t="s">
        <v>57</v>
      </c>
      <c r="B38" s="21" t="s">
        <v>58</v>
      </c>
      <c r="C38" s="112"/>
      <c r="D38" s="112"/>
      <c r="E38" s="112">
        <f t="shared" si="0"/>
        <v>0</v>
      </c>
      <c r="F38" s="112"/>
      <c r="G38" s="112"/>
      <c r="H38" s="112"/>
    </row>
    <row r="39" spans="1:8" x14ac:dyDescent="0.25">
      <c r="A39" s="21" t="s">
        <v>59</v>
      </c>
      <c r="B39" s="21" t="s">
        <v>60</v>
      </c>
      <c r="C39" s="112"/>
      <c r="D39" s="112"/>
      <c r="E39" s="112">
        <f t="shared" si="0"/>
        <v>0</v>
      </c>
      <c r="F39" s="112"/>
      <c r="G39" s="112"/>
      <c r="H39" s="112"/>
    </row>
    <row r="40" spans="1:8" x14ac:dyDescent="0.25">
      <c r="A40" s="21" t="s">
        <v>61</v>
      </c>
      <c r="B40" s="21" t="s">
        <v>62</v>
      </c>
      <c r="C40" s="112"/>
      <c r="D40" s="112"/>
      <c r="E40" s="112">
        <f t="shared" si="0"/>
        <v>0</v>
      </c>
      <c r="F40" s="112"/>
      <c r="G40" s="112"/>
      <c r="H40" s="112"/>
    </row>
    <row r="41" spans="1:8" x14ac:dyDescent="0.25">
      <c r="A41" s="539" t="s">
        <v>63</v>
      </c>
      <c r="B41" s="21" t="s">
        <v>64</v>
      </c>
      <c r="C41" s="112"/>
      <c r="D41" s="112"/>
      <c r="E41" s="112">
        <f t="shared" si="0"/>
        <v>0</v>
      </c>
      <c r="F41" s="112"/>
      <c r="G41" s="112"/>
      <c r="H41" s="112"/>
    </row>
    <row r="42" spans="1:8" x14ac:dyDescent="0.25">
      <c r="A42" s="539"/>
      <c r="B42" s="21" t="s">
        <v>65</v>
      </c>
      <c r="C42" s="112"/>
      <c r="D42" s="112"/>
      <c r="E42" s="112">
        <f t="shared" si="0"/>
        <v>0</v>
      </c>
      <c r="F42" s="112"/>
      <c r="G42" s="112"/>
      <c r="H42" s="112"/>
    </row>
    <row r="43" spans="1:8" x14ac:dyDescent="0.25">
      <c r="A43" s="21" t="s">
        <v>66</v>
      </c>
      <c r="B43" s="21" t="s">
        <v>67</v>
      </c>
      <c r="C43" s="112"/>
      <c r="D43" s="112"/>
      <c r="E43" s="112">
        <f t="shared" si="0"/>
        <v>0</v>
      </c>
      <c r="F43" s="11"/>
      <c r="G43" s="112"/>
      <c r="H43" s="112"/>
    </row>
    <row r="44" spans="1:8" x14ac:dyDescent="0.25">
      <c r="A44" s="21" t="s">
        <v>68</v>
      </c>
      <c r="B44" s="21" t="s">
        <v>69</v>
      </c>
      <c r="C44" s="112"/>
      <c r="D44" s="112"/>
      <c r="E44" s="112">
        <f t="shared" si="0"/>
        <v>0</v>
      </c>
      <c r="F44" s="112"/>
      <c r="G44" s="112"/>
      <c r="H44" s="112"/>
    </row>
    <row r="45" spans="1:8" ht="15" customHeight="1" x14ac:dyDescent="0.25">
      <c r="A45" s="539" t="s">
        <v>70</v>
      </c>
      <c r="B45" s="21" t="s">
        <v>71</v>
      </c>
      <c r="C45" s="112"/>
      <c r="D45" s="112"/>
      <c r="E45" s="112">
        <f t="shared" si="0"/>
        <v>0</v>
      </c>
      <c r="F45" s="112"/>
      <c r="G45" s="112"/>
      <c r="H45" s="112"/>
    </row>
    <row r="46" spans="1:8" ht="18" customHeight="1" x14ac:dyDescent="0.25">
      <c r="A46" s="539"/>
      <c r="B46" s="21" t="s">
        <v>72</v>
      </c>
      <c r="C46" s="112"/>
      <c r="D46" s="112"/>
      <c r="E46" s="112">
        <f t="shared" si="0"/>
        <v>0</v>
      </c>
      <c r="F46" s="112"/>
      <c r="G46" s="112"/>
      <c r="H46" s="112"/>
    </row>
    <row r="47" spans="1:8" x14ac:dyDescent="0.25">
      <c r="A47" s="21" t="s">
        <v>73</v>
      </c>
      <c r="B47" s="21" t="s">
        <v>74</v>
      </c>
      <c r="C47" s="112"/>
      <c r="D47" s="112"/>
      <c r="E47" s="112">
        <f t="shared" si="0"/>
        <v>0</v>
      </c>
      <c r="F47" s="112"/>
      <c r="G47" s="112"/>
      <c r="H47" s="112"/>
    </row>
    <row r="48" spans="1:8" x14ac:dyDescent="0.25">
      <c r="A48" s="12" t="s">
        <v>75</v>
      </c>
      <c r="B48" s="5" t="s">
        <v>76</v>
      </c>
      <c r="C48" s="112"/>
      <c r="D48" s="112"/>
      <c r="E48" s="112">
        <f t="shared" si="0"/>
        <v>0</v>
      </c>
      <c r="F48" s="112"/>
      <c r="G48" s="112"/>
      <c r="H48" s="112"/>
    </row>
    <row r="49" spans="1:8" ht="19.899999999999999" customHeight="1" x14ac:dyDescent="0.25">
      <c r="A49" s="21" t="s">
        <v>77</v>
      </c>
      <c r="B49" s="21" t="s">
        <v>78</v>
      </c>
      <c r="C49" s="112"/>
      <c r="D49" s="112"/>
      <c r="E49" s="112">
        <f t="shared" si="0"/>
        <v>0</v>
      </c>
      <c r="F49" s="112"/>
      <c r="G49" s="112"/>
      <c r="H49" s="112"/>
    </row>
    <row r="50" spans="1:8" ht="19.899999999999999" customHeight="1" x14ac:dyDescent="0.25">
      <c r="A50" s="21" t="s">
        <v>79</v>
      </c>
      <c r="B50" s="21" t="s">
        <v>80</v>
      </c>
      <c r="C50" s="112"/>
      <c r="D50" s="112"/>
      <c r="E50" s="112">
        <f t="shared" si="0"/>
        <v>0</v>
      </c>
      <c r="F50" s="112"/>
      <c r="G50" s="112"/>
      <c r="H50" s="112"/>
    </row>
    <row r="51" spans="1:8" x14ac:dyDescent="0.25">
      <c r="A51" s="21" t="s">
        <v>81</v>
      </c>
      <c r="B51" s="21" t="s">
        <v>82</v>
      </c>
      <c r="C51" s="112"/>
      <c r="D51" s="112"/>
      <c r="E51" s="112">
        <f t="shared" si="0"/>
        <v>0</v>
      </c>
      <c r="F51" s="112"/>
      <c r="G51" s="112"/>
      <c r="H51" s="112"/>
    </row>
    <row r="52" spans="1:8" ht="31.5" x14ac:dyDescent="0.25">
      <c r="A52" s="22" t="s">
        <v>0</v>
      </c>
      <c r="B52" s="13"/>
      <c r="C52" s="15">
        <f>C6+C7+SUM(C9:C24)+SUM(C28:C51)</f>
        <v>1440</v>
      </c>
      <c r="D52" s="15">
        <f>SUM(D6:D24)+SUM(D28:D51)</f>
        <v>0</v>
      </c>
      <c r="E52" s="14">
        <f t="shared" ref="E52" si="3">F52+G52</f>
        <v>0</v>
      </c>
      <c r="F52" s="15">
        <f>SUM(F6:F24)+SUM(F28:F51)</f>
        <v>0</v>
      </c>
      <c r="G52" s="15">
        <f>SUM(G6:G24)+SUM(G28:G51)</f>
        <v>0</v>
      </c>
      <c r="H52" s="15">
        <f>SUM(H6:H24)+SUM(H28:H51)</f>
        <v>0</v>
      </c>
    </row>
    <row r="53" spans="1:8" x14ac:dyDescent="0.25">
      <c r="A53" s="16"/>
      <c r="B53" s="16"/>
      <c r="C53" s="146"/>
      <c r="D53" s="16"/>
      <c r="E53" s="16"/>
      <c r="F53" s="16"/>
      <c r="G53" s="16"/>
      <c r="H53" s="16"/>
    </row>
    <row r="55" spans="1:8" x14ac:dyDescent="0.25">
      <c r="B55" s="18"/>
    </row>
    <row r="56" spans="1:8" x14ac:dyDescent="0.25">
      <c r="B56" s="18"/>
    </row>
    <row r="57" spans="1:8" x14ac:dyDescent="0.25">
      <c r="B57" s="18"/>
    </row>
    <row r="58" spans="1:8" x14ac:dyDescent="0.25">
      <c r="A58" s="19"/>
      <c r="B58" s="18"/>
    </row>
    <row r="59" spans="1:8" x14ac:dyDescent="0.25">
      <c r="A59" s="19"/>
      <c r="B59" s="20"/>
    </row>
  </sheetData>
  <mergeCells count="14">
    <mergeCell ref="A28:A30"/>
    <mergeCell ref="A41:A42"/>
    <mergeCell ref="A45:A46"/>
    <mergeCell ref="B1:H1"/>
    <mergeCell ref="D4:D5"/>
    <mergeCell ref="D3:H3"/>
    <mergeCell ref="E4:G4"/>
    <mergeCell ref="H4:H5"/>
    <mergeCell ref="A24:A27"/>
    <mergeCell ref="B3:B5"/>
    <mergeCell ref="A3:A5"/>
    <mergeCell ref="C3:C5"/>
    <mergeCell ref="A6:A9"/>
    <mergeCell ref="A21:A22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9"/>
  <sheetViews>
    <sheetView view="pageBreakPreview" topLeftCell="A25" zoomScale="72" zoomScaleNormal="77" zoomScaleSheetLayoutView="72" workbookViewId="0">
      <selection activeCell="B3" sqref="B3:B5"/>
    </sheetView>
  </sheetViews>
  <sheetFormatPr defaultRowHeight="15.75" x14ac:dyDescent="0.25"/>
  <cols>
    <col min="1" max="1" width="30.7109375" style="2" customWidth="1"/>
    <col min="2" max="2" width="35.140625" style="2" customWidth="1"/>
    <col min="3" max="3" width="18.5703125" customWidth="1"/>
    <col min="4" max="4" width="28" customWidth="1"/>
    <col min="5" max="5" width="10.5703125" customWidth="1"/>
    <col min="6" max="6" width="12.28515625" customWidth="1"/>
    <col min="7" max="7" width="15.28515625" customWidth="1"/>
    <col min="8" max="8" width="18" customWidth="1"/>
    <col min="222" max="222" width="34" customWidth="1"/>
    <col min="223" max="223" width="11.28515625" customWidth="1"/>
    <col min="224" max="224" width="11" customWidth="1"/>
    <col min="232" max="233" width="10.7109375" customWidth="1"/>
    <col min="235" max="235" width="11.5703125" customWidth="1"/>
    <col min="236" max="236" width="13.7109375" customWidth="1"/>
    <col min="237" max="240" width="9.28515625" customWidth="1"/>
    <col min="478" max="478" width="34" customWidth="1"/>
    <col min="479" max="479" width="11.28515625" customWidth="1"/>
    <col min="480" max="480" width="11" customWidth="1"/>
    <col min="488" max="489" width="10.7109375" customWidth="1"/>
    <col min="491" max="491" width="11.5703125" customWidth="1"/>
    <col min="492" max="492" width="13.7109375" customWidth="1"/>
    <col min="493" max="496" width="9.28515625" customWidth="1"/>
    <col min="734" max="734" width="34" customWidth="1"/>
    <col min="735" max="735" width="11.28515625" customWidth="1"/>
    <col min="736" max="736" width="11" customWidth="1"/>
    <col min="744" max="745" width="10.7109375" customWidth="1"/>
    <col min="747" max="747" width="11.5703125" customWidth="1"/>
    <col min="748" max="748" width="13.7109375" customWidth="1"/>
    <col min="749" max="752" width="9.28515625" customWidth="1"/>
    <col min="990" max="990" width="34" customWidth="1"/>
    <col min="991" max="991" width="11.28515625" customWidth="1"/>
    <col min="992" max="992" width="11" customWidth="1"/>
    <col min="1000" max="1001" width="10.7109375" customWidth="1"/>
    <col min="1003" max="1003" width="11.5703125" customWidth="1"/>
    <col min="1004" max="1004" width="13.7109375" customWidth="1"/>
    <col min="1005" max="1008" width="9.28515625" customWidth="1"/>
    <col min="1246" max="1246" width="34" customWidth="1"/>
    <col min="1247" max="1247" width="11.28515625" customWidth="1"/>
    <col min="1248" max="1248" width="11" customWidth="1"/>
    <col min="1256" max="1257" width="10.7109375" customWidth="1"/>
    <col min="1259" max="1259" width="11.5703125" customWidth="1"/>
    <col min="1260" max="1260" width="13.7109375" customWidth="1"/>
    <col min="1261" max="1264" width="9.28515625" customWidth="1"/>
    <col min="1502" max="1502" width="34" customWidth="1"/>
    <col min="1503" max="1503" width="11.28515625" customWidth="1"/>
    <col min="1504" max="1504" width="11" customWidth="1"/>
    <col min="1512" max="1513" width="10.7109375" customWidth="1"/>
    <col min="1515" max="1515" width="11.5703125" customWidth="1"/>
    <col min="1516" max="1516" width="13.7109375" customWidth="1"/>
    <col min="1517" max="1520" width="9.28515625" customWidth="1"/>
    <col min="1758" max="1758" width="34" customWidth="1"/>
    <col min="1759" max="1759" width="11.28515625" customWidth="1"/>
    <col min="1760" max="1760" width="11" customWidth="1"/>
    <col min="1768" max="1769" width="10.7109375" customWidth="1"/>
    <col min="1771" max="1771" width="11.5703125" customWidth="1"/>
    <col min="1772" max="1772" width="13.7109375" customWidth="1"/>
    <col min="1773" max="1776" width="9.28515625" customWidth="1"/>
    <col min="2014" max="2014" width="34" customWidth="1"/>
    <col min="2015" max="2015" width="11.28515625" customWidth="1"/>
    <col min="2016" max="2016" width="11" customWidth="1"/>
    <col min="2024" max="2025" width="10.7109375" customWidth="1"/>
    <col min="2027" max="2027" width="11.5703125" customWidth="1"/>
    <col min="2028" max="2028" width="13.7109375" customWidth="1"/>
    <col min="2029" max="2032" width="9.28515625" customWidth="1"/>
    <col min="2270" max="2270" width="34" customWidth="1"/>
    <col min="2271" max="2271" width="11.28515625" customWidth="1"/>
    <col min="2272" max="2272" width="11" customWidth="1"/>
    <col min="2280" max="2281" width="10.7109375" customWidth="1"/>
    <col min="2283" max="2283" width="11.5703125" customWidth="1"/>
    <col min="2284" max="2284" width="13.7109375" customWidth="1"/>
    <col min="2285" max="2288" width="9.28515625" customWidth="1"/>
    <col min="2526" max="2526" width="34" customWidth="1"/>
    <col min="2527" max="2527" width="11.28515625" customWidth="1"/>
    <col min="2528" max="2528" width="11" customWidth="1"/>
    <col min="2536" max="2537" width="10.7109375" customWidth="1"/>
    <col min="2539" max="2539" width="11.5703125" customWidth="1"/>
    <col min="2540" max="2540" width="13.7109375" customWidth="1"/>
    <col min="2541" max="2544" width="9.28515625" customWidth="1"/>
    <col min="2782" max="2782" width="34" customWidth="1"/>
    <col min="2783" max="2783" width="11.28515625" customWidth="1"/>
    <col min="2784" max="2784" width="11" customWidth="1"/>
    <col min="2792" max="2793" width="10.7109375" customWidth="1"/>
    <col min="2795" max="2795" width="11.5703125" customWidth="1"/>
    <col min="2796" max="2796" width="13.7109375" customWidth="1"/>
    <col min="2797" max="2800" width="9.28515625" customWidth="1"/>
    <col min="3038" max="3038" width="34" customWidth="1"/>
    <col min="3039" max="3039" width="11.28515625" customWidth="1"/>
    <col min="3040" max="3040" width="11" customWidth="1"/>
    <col min="3048" max="3049" width="10.7109375" customWidth="1"/>
    <col min="3051" max="3051" width="11.5703125" customWidth="1"/>
    <col min="3052" max="3052" width="13.7109375" customWidth="1"/>
    <col min="3053" max="3056" width="9.28515625" customWidth="1"/>
    <col min="3294" max="3294" width="34" customWidth="1"/>
    <col min="3295" max="3295" width="11.28515625" customWidth="1"/>
    <col min="3296" max="3296" width="11" customWidth="1"/>
    <col min="3304" max="3305" width="10.7109375" customWidth="1"/>
    <col min="3307" max="3307" width="11.5703125" customWidth="1"/>
    <col min="3308" max="3308" width="13.7109375" customWidth="1"/>
    <col min="3309" max="3312" width="9.28515625" customWidth="1"/>
    <col min="3550" max="3550" width="34" customWidth="1"/>
    <col min="3551" max="3551" width="11.28515625" customWidth="1"/>
    <col min="3552" max="3552" width="11" customWidth="1"/>
    <col min="3560" max="3561" width="10.7109375" customWidth="1"/>
    <col min="3563" max="3563" width="11.5703125" customWidth="1"/>
    <col min="3564" max="3564" width="13.7109375" customWidth="1"/>
    <col min="3565" max="3568" width="9.28515625" customWidth="1"/>
    <col min="3806" max="3806" width="34" customWidth="1"/>
    <col min="3807" max="3807" width="11.28515625" customWidth="1"/>
    <col min="3808" max="3808" width="11" customWidth="1"/>
    <col min="3816" max="3817" width="10.7109375" customWidth="1"/>
    <col min="3819" max="3819" width="11.5703125" customWidth="1"/>
    <col min="3820" max="3820" width="13.7109375" customWidth="1"/>
    <col min="3821" max="3824" width="9.28515625" customWidth="1"/>
    <col min="4062" max="4062" width="34" customWidth="1"/>
    <col min="4063" max="4063" width="11.28515625" customWidth="1"/>
    <col min="4064" max="4064" width="11" customWidth="1"/>
    <col min="4072" max="4073" width="10.7109375" customWidth="1"/>
    <col min="4075" max="4075" width="11.5703125" customWidth="1"/>
    <col min="4076" max="4076" width="13.7109375" customWidth="1"/>
    <col min="4077" max="4080" width="9.28515625" customWidth="1"/>
    <col min="4318" max="4318" width="34" customWidth="1"/>
    <col min="4319" max="4319" width="11.28515625" customWidth="1"/>
    <col min="4320" max="4320" width="11" customWidth="1"/>
    <col min="4328" max="4329" width="10.7109375" customWidth="1"/>
    <col min="4331" max="4331" width="11.5703125" customWidth="1"/>
    <col min="4332" max="4332" width="13.7109375" customWidth="1"/>
    <col min="4333" max="4336" width="9.28515625" customWidth="1"/>
    <col min="4574" max="4574" width="34" customWidth="1"/>
    <col min="4575" max="4575" width="11.28515625" customWidth="1"/>
    <col min="4576" max="4576" width="11" customWidth="1"/>
    <col min="4584" max="4585" width="10.7109375" customWidth="1"/>
    <col min="4587" max="4587" width="11.5703125" customWidth="1"/>
    <col min="4588" max="4588" width="13.7109375" customWidth="1"/>
    <col min="4589" max="4592" width="9.28515625" customWidth="1"/>
    <col min="4830" max="4830" width="34" customWidth="1"/>
    <col min="4831" max="4831" width="11.28515625" customWidth="1"/>
    <col min="4832" max="4832" width="11" customWidth="1"/>
    <col min="4840" max="4841" width="10.7109375" customWidth="1"/>
    <col min="4843" max="4843" width="11.5703125" customWidth="1"/>
    <col min="4844" max="4844" width="13.7109375" customWidth="1"/>
    <col min="4845" max="4848" width="9.28515625" customWidth="1"/>
    <col min="5086" max="5086" width="34" customWidth="1"/>
    <col min="5087" max="5087" width="11.28515625" customWidth="1"/>
    <col min="5088" max="5088" width="11" customWidth="1"/>
    <col min="5096" max="5097" width="10.7109375" customWidth="1"/>
    <col min="5099" max="5099" width="11.5703125" customWidth="1"/>
    <col min="5100" max="5100" width="13.7109375" customWidth="1"/>
    <col min="5101" max="5104" width="9.28515625" customWidth="1"/>
    <col min="5342" max="5342" width="34" customWidth="1"/>
    <col min="5343" max="5343" width="11.28515625" customWidth="1"/>
    <col min="5344" max="5344" width="11" customWidth="1"/>
    <col min="5352" max="5353" width="10.7109375" customWidth="1"/>
    <col min="5355" max="5355" width="11.5703125" customWidth="1"/>
    <col min="5356" max="5356" width="13.7109375" customWidth="1"/>
    <col min="5357" max="5360" width="9.28515625" customWidth="1"/>
    <col min="5598" max="5598" width="34" customWidth="1"/>
    <col min="5599" max="5599" width="11.28515625" customWidth="1"/>
    <col min="5600" max="5600" width="11" customWidth="1"/>
    <col min="5608" max="5609" width="10.7109375" customWidth="1"/>
    <col min="5611" max="5611" width="11.5703125" customWidth="1"/>
    <col min="5612" max="5612" width="13.7109375" customWidth="1"/>
    <col min="5613" max="5616" width="9.28515625" customWidth="1"/>
    <col min="5854" max="5854" width="34" customWidth="1"/>
    <col min="5855" max="5855" width="11.28515625" customWidth="1"/>
    <col min="5856" max="5856" width="11" customWidth="1"/>
    <col min="5864" max="5865" width="10.7109375" customWidth="1"/>
    <col min="5867" max="5867" width="11.5703125" customWidth="1"/>
    <col min="5868" max="5868" width="13.7109375" customWidth="1"/>
    <col min="5869" max="5872" width="9.28515625" customWidth="1"/>
    <col min="6110" max="6110" width="34" customWidth="1"/>
    <col min="6111" max="6111" width="11.28515625" customWidth="1"/>
    <col min="6112" max="6112" width="11" customWidth="1"/>
    <col min="6120" max="6121" width="10.7109375" customWidth="1"/>
    <col min="6123" max="6123" width="11.5703125" customWidth="1"/>
    <col min="6124" max="6124" width="13.7109375" customWidth="1"/>
    <col min="6125" max="6128" width="9.28515625" customWidth="1"/>
    <col min="6366" max="6366" width="34" customWidth="1"/>
    <col min="6367" max="6367" width="11.28515625" customWidth="1"/>
    <col min="6368" max="6368" width="11" customWidth="1"/>
    <col min="6376" max="6377" width="10.7109375" customWidth="1"/>
    <col min="6379" max="6379" width="11.5703125" customWidth="1"/>
    <col min="6380" max="6380" width="13.7109375" customWidth="1"/>
    <col min="6381" max="6384" width="9.28515625" customWidth="1"/>
    <col min="6622" max="6622" width="34" customWidth="1"/>
    <col min="6623" max="6623" width="11.28515625" customWidth="1"/>
    <col min="6624" max="6624" width="11" customWidth="1"/>
    <col min="6632" max="6633" width="10.7109375" customWidth="1"/>
    <col min="6635" max="6635" width="11.5703125" customWidth="1"/>
    <col min="6636" max="6636" width="13.7109375" customWidth="1"/>
    <col min="6637" max="6640" width="9.28515625" customWidth="1"/>
    <col min="6878" max="6878" width="34" customWidth="1"/>
    <col min="6879" max="6879" width="11.28515625" customWidth="1"/>
    <col min="6880" max="6880" width="11" customWidth="1"/>
    <col min="6888" max="6889" width="10.7109375" customWidth="1"/>
    <col min="6891" max="6891" width="11.5703125" customWidth="1"/>
    <col min="6892" max="6892" width="13.7109375" customWidth="1"/>
    <col min="6893" max="6896" width="9.28515625" customWidth="1"/>
    <col min="7134" max="7134" width="34" customWidth="1"/>
    <col min="7135" max="7135" width="11.28515625" customWidth="1"/>
    <col min="7136" max="7136" width="11" customWidth="1"/>
    <col min="7144" max="7145" width="10.7109375" customWidth="1"/>
    <col min="7147" max="7147" width="11.5703125" customWidth="1"/>
    <col min="7148" max="7148" width="13.7109375" customWidth="1"/>
    <col min="7149" max="7152" width="9.28515625" customWidth="1"/>
    <col min="7390" max="7390" width="34" customWidth="1"/>
    <col min="7391" max="7391" width="11.28515625" customWidth="1"/>
    <col min="7392" max="7392" width="11" customWidth="1"/>
    <col min="7400" max="7401" width="10.7109375" customWidth="1"/>
    <col min="7403" max="7403" width="11.5703125" customWidth="1"/>
    <col min="7404" max="7404" width="13.7109375" customWidth="1"/>
    <col min="7405" max="7408" width="9.28515625" customWidth="1"/>
    <col min="7646" max="7646" width="34" customWidth="1"/>
    <col min="7647" max="7647" width="11.28515625" customWidth="1"/>
    <col min="7648" max="7648" width="11" customWidth="1"/>
    <col min="7656" max="7657" width="10.7109375" customWidth="1"/>
    <col min="7659" max="7659" width="11.5703125" customWidth="1"/>
    <col min="7660" max="7660" width="13.7109375" customWidth="1"/>
    <col min="7661" max="7664" width="9.28515625" customWidth="1"/>
    <col min="7902" max="7902" width="34" customWidth="1"/>
    <col min="7903" max="7903" width="11.28515625" customWidth="1"/>
    <col min="7904" max="7904" width="11" customWidth="1"/>
    <col min="7912" max="7913" width="10.7109375" customWidth="1"/>
    <col min="7915" max="7915" width="11.5703125" customWidth="1"/>
    <col min="7916" max="7916" width="13.7109375" customWidth="1"/>
    <col min="7917" max="7920" width="9.28515625" customWidth="1"/>
    <col min="8158" max="8158" width="34" customWidth="1"/>
    <col min="8159" max="8159" width="11.28515625" customWidth="1"/>
    <col min="8160" max="8160" width="11" customWidth="1"/>
    <col min="8168" max="8169" width="10.7109375" customWidth="1"/>
    <col min="8171" max="8171" width="11.5703125" customWidth="1"/>
    <col min="8172" max="8172" width="13.7109375" customWidth="1"/>
    <col min="8173" max="8176" width="9.28515625" customWidth="1"/>
    <col min="8414" max="8414" width="34" customWidth="1"/>
    <col min="8415" max="8415" width="11.28515625" customWidth="1"/>
    <col min="8416" max="8416" width="11" customWidth="1"/>
    <col min="8424" max="8425" width="10.7109375" customWidth="1"/>
    <col min="8427" max="8427" width="11.5703125" customWidth="1"/>
    <col min="8428" max="8428" width="13.7109375" customWidth="1"/>
    <col min="8429" max="8432" width="9.28515625" customWidth="1"/>
    <col min="8670" max="8670" width="34" customWidth="1"/>
    <col min="8671" max="8671" width="11.28515625" customWidth="1"/>
    <col min="8672" max="8672" width="11" customWidth="1"/>
    <col min="8680" max="8681" width="10.7109375" customWidth="1"/>
    <col min="8683" max="8683" width="11.5703125" customWidth="1"/>
    <col min="8684" max="8684" width="13.7109375" customWidth="1"/>
    <col min="8685" max="8688" width="9.28515625" customWidth="1"/>
    <col min="8926" max="8926" width="34" customWidth="1"/>
    <col min="8927" max="8927" width="11.28515625" customWidth="1"/>
    <col min="8928" max="8928" width="11" customWidth="1"/>
    <col min="8936" max="8937" width="10.7109375" customWidth="1"/>
    <col min="8939" max="8939" width="11.5703125" customWidth="1"/>
    <col min="8940" max="8940" width="13.7109375" customWidth="1"/>
    <col min="8941" max="8944" width="9.28515625" customWidth="1"/>
    <col min="9182" max="9182" width="34" customWidth="1"/>
    <col min="9183" max="9183" width="11.28515625" customWidth="1"/>
    <col min="9184" max="9184" width="11" customWidth="1"/>
    <col min="9192" max="9193" width="10.7109375" customWidth="1"/>
    <col min="9195" max="9195" width="11.5703125" customWidth="1"/>
    <col min="9196" max="9196" width="13.7109375" customWidth="1"/>
    <col min="9197" max="9200" width="9.28515625" customWidth="1"/>
    <col min="9438" max="9438" width="34" customWidth="1"/>
    <col min="9439" max="9439" width="11.28515625" customWidth="1"/>
    <col min="9440" max="9440" width="11" customWidth="1"/>
    <col min="9448" max="9449" width="10.7109375" customWidth="1"/>
    <col min="9451" max="9451" width="11.5703125" customWidth="1"/>
    <col min="9452" max="9452" width="13.7109375" customWidth="1"/>
    <col min="9453" max="9456" width="9.28515625" customWidth="1"/>
    <col min="9694" max="9694" width="34" customWidth="1"/>
    <col min="9695" max="9695" width="11.28515625" customWidth="1"/>
    <col min="9696" max="9696" width="11" customWidth="1"/>
    <col min="9704" max="9705" width="10.7109375" customWidth="1"/>
    <col min="9707" max="9707" width="11.5703125" customWidth="1"/>
    <col min="9708" max="9708" width="13.7109375" customWidth="1"/>
    <col min="9709" max="9712" width="9.28515625" customWidth="1"/>
    <col min="9950" max="9950" width="34" customWidth="1"/>
    <col min="9951" max="9951" width="11.28515625" customWidth="1"/>
    <col min="9952" max="9952" width="11" customWidth="1"/>
    <col min="9960" max="9961" width="10.7109375" customWidth="1"/>
    <col min="9963" max="9963" width="11.5703125" customWidth="1"/>
    <col min="9964" max="9964" width="13.7109375" customWidth="1"/>
    <col min="9965" max="9968" width="9.28515625" customWidth="1"/>
    <col min="10206" max="10206" width="34" customWidth="1"/>
    <col min="10207" max="10207" width="11.28515625" customWidth="1"/>
    <col min="10208" max="10208" width="11" customWidth="1"/>
    <col min="10216" max="10217" width="10.7109375" customWidth="1"/>
    <col min="10219" max="10219" width="11.5703125" customWidth="1"/>
    <col min="10220" max="10220" width="13.7109375" customWidth="1"/>
    <col min="10221" max="10224" width="9.28515625" customWidth="1"/>
    <col min="10462" max="10462" width="34" customWidth="1"/>
    <col min="10463" max="10463" width="11.28515625" customWidth="1"/>
    <col min="10464" max="10464" width="11" customWidth="1"/>
    <col min="10472" max="10473" width="10.7109375" customWidth="1"/>
    <col min="10475" max="10475" width="11.5703125" customWidth="1"/>
    <col min="10476" max="10476" width="13.7109375" customWidth="1"/>
    <col min="10477" max="10480" width="9.28515625" customWidth="1"/>
    <col min="10718" max="10718" width="34" customWidth="1"/>
    <col min="10719" max="10719" width="11.28515625" customWidth="1"/>
    <col min="10720" max="10720" width="11" customWidth="1"/>
    <col min="10728" max="10729" width="10.7109375" customWidth="1"/>
    <col min="10731" max="10731" width="11.5703125" customWidth="1"/>
    <col min="10732" max="10732" width="13.7109375" customWidth="1"/>
    <col min="10733" max="10736" width="9.28515625" customWidth="1"/>
    <col min="10974" max="10974" width="34" customWidth="1"/>
    <col min="10975" max="10975" width="11.28515625" customWidth="1"/>
    <col min="10976" max="10976" width="11" customWidth="1"/>
    <col min="10984" max="10985" width="10.7109375" customWidth="1"/>
    <col min="10987" max="10987" width="11.5703125" customWidth="1"/>
    <col min="10988" max="10988" width="13.7109375" customWidth="1"/>
    <col min="10989" max="10992" width="9.28515625" customWidth="1"/>
    <col min="11230" max="11230" width="34" customWidth="1"/>
    <col min="11231" max="11231" width="11.28515625" customWidth="1"/>
    <col min="11232" max="11232" width="11" customWidth="1"/>
    <col min="11240" max="11241" width="10.7109375" customWidth="1"/>
    <col min="11243" max="11243" width="11.5703125" customWidth="1"/>
    <col min="11244" max="11244" width="13.7109375" customWidth="1"/>
    <col min="11245" max="11248" width="9.28515625" customWidth="1"/>
    <col min="11486" max="11486" width="34" customWidth="1"/>
    <col min="11487" max="11487" width="11.28515625" customWidth="1"/>
    <col min="11488" max="11488" width="11" customWidth="1"/>
    <col min="11496" max="11497" width="10.7109375" customWidth="1"/>
    <col min="11499" max="11499" width="11.5703125" customWidth="1"/>
    <col min="11500" max="11500" width="13.7109375" customWidth="1"/>
    <col min="11501" max="11504" width="9.28515625" customWidth="1"/>
    <col min="11742" max="11742" width="34" customWidth="1"/>
    <col min="11743" max="11743" width="11.28515625" customWidth="1"/>
    <col min="11744" max="11744" width="11" customWidth="1"/>
    <col min="11752" max="11753" width="10.7109375" customWidth="1"/>
    <col min="11755" max="11755" width="11.5703125" customWidth="1"/>
    <col min="11756" max="11756" width="13.7109375" customWidth="1"/>
    <col min="11757" max="11760" width="9.28515625" customWidth="1"/>
    <col min="11998" max="11998" width="34" customWidth="1"/>
    <col min="11999" max="11999" width="11.28515625" customWidth="1"/>
    <col min="12000" max="12000" width="11" customWidth="1"/>
    <col min="12008" max="12009" width="10.7109375" customWidth="1"/>
    <col min="12011" max="12011" width="11.5703125" customWidth="1"/>
    <col min="12012" max="12012" width="13.7109375" customWidth="1"/>
    <col min="12013" max="12016" width="9.28515625" customWidth="1"/>
    <col min="12254" max="12254" width="34" customWidth="1"/>
    <col min="12255" max="12255" width="11.28515625" customWidth="1"/>
    <col min="12256" max="12256" width="11" customWidth="1"/>
    <col min="12264" max="12265" width="10.7109375" customWidth="1"/>
    <col min="12267" max="12267" width="11.5703125" customWidth="1"/>
    <col min="12268" max="12268" width="13.7109375" customWidth="1"/>
    <col min="12269" max="12272" width="9.28515625" customWidth="1"/>
    <col min="12510" max="12510" width="34" customWidth="1"/>
    <col min="12511" max="12511" width="11.28515625" customWidth="1"/>
    <col min="12512" max="12512" width="11" customWidth="1"/>
    <col min="12520" max="12521" width="10.7109375" customWidth="1"/>
    <col min="12523" max="12523" width="11.5703125" customWidth="1"/>
    <col min="12524" max="12524" width="13.7109375" customWidth="1"/>
    <col min="12525" max="12528" width="9.28515625" customWidth="1"/>
    <col min="12766" max="12766" width="34" customWidth="1"/>
    <col min="12767" max="12767" width="11.28515625" customWidth="1"/>
    <col min="12768" max="12768" width="11" customWidth="1"/>
    <col min="12776" max="12777" width="10.7109375" customWidth="1"/>
    <col min="12779" max="12779" width="11.5703125" customWidth="1"/>
    <col min="12780" max="12780" width="13.7109375" customWidth="1"/>
    <col min="12781" max="12784" width="9.28515625" customWidth="1"/>
    <col min="13022" max="13022" width="34" customWidth="1"/>
    <col min="13023" max="13023" width="11.28515625" customWidth="1"/>
    <col min="13024" max="13024" width="11" customWidth="1"/>
    <col min="13032" max="13033" width="10.7109375" customWidth="1"/>
    <col min="13035" max="13035" width="11.5703125" customWidth="1"/>
    <col min="13036" max="13036" width="13.7109375" customWidth="1"/>
    <col min="13037" max="13040" width="9.28515625" customWidth="1"/>
    <col min="13278" max="13278" width="34" customWidth="1"/>
    <col min="13279" max="13279" width="11.28515625" customWidth="1"/>
    <col min="13280" max="13280" width="11" customWidth="1"/>
    <col min="13288" max="13289" width="10.7109375" customWidth="1"/>
    <col min="13291" max="13291" width="11.5703125" customWidth="1"/>
    <col min="13292" max="13292" width="13.7109375" customWidth="1"/>
    <col min="13293" max="13296" width="9.28515625" customWidth="1"/>
    <col min="13534" max="13534" width="34" customWidth="1"/>
    <col min="13535" max="13535" width="11.28515625" customWidth="1"/>
    <col min="13536" max="13536" width="11" customWidth="1"/>
    <col min="13544" max="13545" width="10.7109375" customWidth="1"/>
    <col min="13547" max="13547" width="11.5703125" customWidth="1"/>
    <col min="13548" max="13548" width="13.7109375" customWidth="1"/>
    <col min="13549" max="13552" width="9.28515625" customWidth="1"/>
    <col min="13790" max="13790" width="34" customWidth="1"/>
    <col min="13791" max="13791" width="11.28515625" customWidth="1"/>
    <col min="13792" max="13792" width="11" customWidth="1"/>
    <col min="13800" max="13801" width="10.7109375" customWidth="1"/>
    <col min="13803" max="13803" width="11.5703125" customWidth="1"/>
    <col min="13804" max="13804" width="13.7109375" customWidth="1"/>
    <col min="13805" max="13808" width="9.28515625" customWidth="1"/>
    <col min="14046" max="14046" width="34" customWidth="1"/>
    <col min="14047" max="14047" width="11.28515625" customWidth="1"/>
    <col min="14048" max="14048" width="11" customWidth="1"/>
    <col min="14056" max="14057" width="10.7109375" customWidth="1"/>
    <col min="14059" max="14059" width="11.5703125" customWidth="1"/>
    <col min="14060" max="14060" width="13.7109375" customWidth="1"/>
    <col min="14061" max="14064" width="9.28515625" customWidth="1"/>
    <col min="14302" max="14302" width="34" customWidth="1"/>
    <col min="14303" max="14303" width="11.28515625" customWidth="1"/>
    <col min="14304" max="14304" width="11" customWidth="1"/>
    <col min="14312" max="14313" width="10.7109375" customWidth="1"/>
    <col min="14315" max="14315" width="11.5703125" customWidth="1"/>
    <col min="14316" max="14316" width="13.7109375" customWidth="1"/>
    <col min="14317" max="14320" width="9.28515625" customWidth="1"/>
    <col min="14558" max="14558" width="34" customWidth="1"/>
    <col min="14559" max="14559" width="11.28515625" customWidth="1"/>
    <col min="14560" max="14560" width="11" customWidth="1"/>
    <col min="14568" max="14569" width="10.7109375" customWidth="1"/>
    <col min="14571" max="14571" width="11.5703125" customWidth="1"/>
    <col min="14572" max="14572" width="13.7109375" customWidth="1"/>
    <col min="14573" max="14576" width="9.28515625" customWidth="1"/>
    <col min="14814" max="14814" width="34" customWidth="1"/>
    <col min="14815" max="14815" width="11.28515625" customWidth="1"/>
    <col min="14816" max="14816" width="11" customWidth="1"/>
    <col min="14824" max="14825" width="10.7109375" customWidth="1"/>
    <col min="14827" max="14827" width="11.5703125" customWidth="1"/>
    <col min="14828" max="14828" width="13.7109375" customWidth="1"/>
    <col min="14829" max="14832" width="9.28515625" customWidth="1"/>
    <col min="15070" max="15070" width="34" customWidth="1"/>
    <col min="15071" max="15071" width="11.28515625" customWidth="1"/>
    <col min="15072" max="15072" width="11" customWidth="1"/>
    <col min="15080" max="15081" width="10.7109375" customWidth="1"/>
    <col min="15083" max="15083" width="11.5703125" customWidth="1"/>
    <col min="15084" max="15084" width="13.7109375" customWidth="1"/>
    <col min="15085" max="15088" width="9.28515625" customWidth="1"/>
    <col min="15326" max="15326" width="34" customWidth="1"/>
    <col min="15327" max="15327" width="11.28515625" customWidth="1"/>
    <col min="15328" max="15328" width="11" customWidth="1"/>
    <col min="15336" max="15337" width="10.7109375" customWidth="1"/>
    <col min="15339" max="15339" width="11.5703125" customWidth="1"/>
    <col min="15340" max="15340" width="13.7109375" customWidth="1"/>
    <col min="15341" max="15344" width="9.28515625" customWidth="1"/>
    <col min="15582" max="15582" width="34" customWidth="1"/>
    <col min="15583" max="15583" width="11.28515625" customWidth="1"/>
    <col min="15584" max="15584" width="11" customWidth="1"/>
    <col min="15592" max="15593" width="10.7109375" customWidth="1"/>
    <col min="15595" max="15595" width="11.5703125" customWidth="1"/>
    <col min="15596" max="15596" width="13.7109375" customWidth="1"/>
    <col min="15597" max="15600" width="9.28515625" customWidth="1"/>
    <col min="15838" max="15838" width="34" customWidth="1"/>
    <col min="15839" max="15839" width="11.28515625" customWidth="1"/>
    <col min="15840" max="15840" width="11" customWidth="1"/>
    <col min="15848" max="15849" width="10.7109375" customWidth="1"/>
    <col min="15851" max="15851" width="11.5703125" customWidth="1"/>
    <col min="15852" max="15852" width="13.7109375" customWidth="1"/>
    <col min="15853" max="15856" width="9.28515625" customWidth="1"/>
    <col min="16094" max="16094" width="34" customWidth="1"/>
    <col min="16095" max="16095" width="11.28515625" customWidth="1"/>
    <col min="16096" max="16096" width="11" customWidth="1"/>
    <col min="16104" max="16105" width="10.7109375" customWidth="1"/>
    <col min="16107" max="16107" width="11.5703125" customWidth="1"/>
    <col min="16108" max="16108" width="13.7109375" customWidth="1"/>
    <col min="16109" max="16112" width="9.28515625" customWidth="1"/>
  </cols>
  <sheetData>
    <row r="1" spans="1:8" ht="44.45" customHeight="1" x14ac:dyDescent="0.3">
      <c r="B1" s="530" t="s">
        <v>119</v>
      </c>
      <c r="C1" s="530"/>
      <c r="D1" s="530"/>
      <c r="E1" s="530"/>
      <c r="F1" s="530"/>
      <c r="G1" s="530"/>
      <c r="H1" s="530"/>
    </row>
    <row r="2" spans="1:8" ht="32.25" customHeight="1" thickBot="1" x14ac:dyDescent="0.3">
      <c r="A2" s="3" t="s">
        <v>104</v>
      </c>
    </row>
    <row r="3" spans="1:8" ht="15.6" customHeight="1" x14ac:dyDescent="0.25">
      <c r="A3" s="534" t="s">
        <v>1</v>
      </c>
      <c r="B3" s="531" t="s">
        <v>2</v>
      </c>
      <c r="C3" s="436" t="s">
        <v>120</v>
      </c>
      <c r="D3" s="537" t="s">
        <v>91</v>
      </c>
      <c r="E3" s="537"/>
      <c r="F3" s="537"/>
      <c r="G3" s="537"/>
      <c r="H3" s="538"/>
    </row>
    <row r="4" spans="1:8" ht="52.9" customHeight="1" x14ac:dyDescent="0.25">
      <c r="A4" s="535"/>
      <c r="B4" s="532"/>
      <c r="C4" s="427"/>
      <c r="D4" s="427" t="s">
        <v>92</v>
      </c>
      <c r="E4" s="427" t="s">
        <v>115</v>
      </c>
      <c r="F4" s="427"/>
      <c r="G4" s="427"/>
      <c r="H4" s="431" t="s">
        <v>93</v>
      </c>
    </row>
    <row r="5" spans="1:8" ht="55.9" customHeight="1" thickBot="1" x14ac:dyDescent="0.3">
      <c r="A5" s="536"/>
      <c r="B5" s="533"/>
      <c r="C5" s="428"/>
      <c r="D5" s="428"/>
      <c r="E5" s="102" t="s">
        <v>109</v>
      </c>
      <c r="F5" s="102" t="s">
        <v>110</v>
      </c>
      <c r="G5" s="102" t="s">
        <v>111</v>
      </c>
      <c r="H5" s="432"/>
    </row>
    <row r="6" spans="1:8" ht="31.15" customHeight="1" x14ac:dyDescent="0.25">
      <c r="A6" s="540" t="s">
        <v>3</v>
      </c>
      <c r="B6" s="56" t="s">
        <v>4</v>
      </c>
      <c r="C6" s="99"/>
      <c r="D6" s="100"/>
      <c r="E6" s="55">
        <f>F6+G6</f>
        <v>0</v>
      </c>
      <c r="F6" s="55"/>
      <c r="G6" s="55"/>
      <c r="H6" s="99"/>
    </row>
    <row r="7" spans="1:8" ht="34.15" customHeight="1" x14ac:dyDescent="0.25">
      <c r="A7" s="540"/>
      <c r="B7" s="60" t="s">
        <v>5</v>
      </c>
      <c r="C7" s="4"/>
      <c r="D7" s="4"/>
      <c r="E7" s="4">
        <f t="shared" ref="E7:E52" si="0">F7+G7</f>
        <v>0</v>
      </c>
      <c r="F7" s="4"/>
      <c r="G7" s="4"/>
      <c r="H7" s="4"/>
    </row>
    <row r="8" spans="1:8" ht="34.15" customHeight="1" x14ac:dyDescent="0.25">
      <c r="A8" s="540"/>
      <c r="B8" s="7" t="s">
        <v>121</v>
      </c>
      <c r="C8" s="127"/>
      <c r="D8" s="127"/>
      <c r="E8" s="127">
        <f t="shared" si="0"/>
        <v>0</v>
      </c>
      <c r="F8" s="127"/>
      <c r="G8" s="127"/>
      <c r="H8" s="127"/>
    </row>
    <row r="9" spans="1:8" ht="26.45" customHeight="1" x14ac:dyDescent="0.25">
      <c r="A9" s="541"/>
      <c r="B9" s="60" t="s">
        <v>6</v>
      </c>
      <c r="C9" s="4"/>
      <c r="D9" s="4"/>
      <c r="E9" s="4">
        <f t="shared" si="0"/>
        <v>0</v>
      </c>
      <c r="F9" s="4"/>
      <c r="G9" s="4"/>
      <c r="H9" s="4"/>
    </row>
    <row r="10" spans="1:8" ht="32.450000000000003" customHeight="1" x14ac:dyDescent="0.25">
      <c r="A10" s="60" t="s">
        <v>7</v>
      </c>
      <c r="B10" s="60" t="s">
        <v>8</v>
      </c>
      <c r="C10" s="4"/>
      <c r="D10" s="4"/>
      <c r="E10" s="4">
        <f t="shared" si="0"/>
        <v>0</v>
      </c>
      <c r="F10" s="4"/>
      <c r="G10" s="4"/>
      <c r="H10" s="4"/>
    </row>
    <row r="11" spans="1:8" x14ac:dyDescent="0.25">
      <c r="A11" s="60" t="s">
        <v>9</v>
      </c>
      <c r="B11" s="60" t="s">
        <v>10</v>
      </c>
      <c r="C11" s="4"/>
      <c r="D11" s="4"/>
      <c r="E11" s="4">
        <f t="shared" si="0"/>
        <v>0</v>
      </c>
      <c r="F11" s="4"/>
      <c r="G11" s="4"/>
      <c r="H11" s="4"/>
    </row>
    <row r="12" spans="1:8" x14ac:dyDescent="0.25">
      <c r="A12" s="60" t="s">
        <v>11</v>
      </c>
      <c r="B12" s="60" t="s">
        <v>12</v>
      </c>
      <c r="C12" s="4"/>
      <c r="D12" s="4"/>
      <c r="E12" s="4">
        <f t="shared" si="0"/>
        <v>0</v>
      </c>
      <c r="F12" s="4"/>
      <c r="G12" s="4"/>
      <c r="H12" s="4"/>
    </row>
    <row r="13" spans="1:8" x14ac:dyDescent="0.25">
      <c r="A13" s="60" t="s">
        <v>13</v>
      </c>
      <c r="B13" s="60" t="s">
        <v>14</v>
      </c>
      <c r="C13" s="4"/>
      <c r="D13" s="4"/>
      <c r="E13" s="4">
        <f t="shared" si="0"/>
        <v>0</v>
      </c>
      <c r="F13" s="4"/>
      <c r="G13" s="4"/>
      <c r="H13" s="4"/>
    </row>
    <row r="14" spans="1:8" x14ac:dyDescent="0.25">
      <c r="A14" s="5" t="s">
        <v>15</v>
      </c>
      <c r="B14" s="5" t="s">
        <v>16</v>
      </c>
      <c r="C14" s="4"/>
      <c r="D14" s="4"/>
      <c r="E14" s="4">
        <f t="shared" si="0"/>
        <v>0</v>
      </c>
      <c r="F14" s="4"/>
      <c r="G14" s="4"/>
      <c r="H14" s="4"/>
    </row>
    <row r="15" spans="1:8" x14ac:dyDescent="0.25">
      <c r="A15" s="60" t="s">
        <v>17</v>
      </c>
      <c r="B15" s="60" t="s">
        <v>18</v>
      </c>
      <c r="C15" s="4"/>
      <c r="D15" s="4"/>
      <c r="E15" s="4">
        <f t="shared" si="0"/>
        <v>0</v>
      </c>
      <c r="F15" s="4"/>
      <c r="G15" s="4"/>
      <c r="H15" s="4"/>
    </row>
    <row r="16" spans="1:8" x14ac:dyDescent="0.25">
      <c r="A16" s="60" t="s">
        <v>19</v>
      </c>
      <c r="B16" s="60" t="s">
        <v>20</v>
      </c>
      <c r="C16" s="4"/>
      <c r="D16" s="4"/>
      <c r="E16" s="4">
        <f t="shared" si="0"/>
        <v>0</v>
      </c>
      <c r="F16" s="4"/>
      <c r="G16" s="4"/>
      <c r="H16" s="4"/>
    </row>
    <row r="17" spans="1:8" ht="24.6" customHeight="1" x14ac:dyDescent="0.25">
      <c r="A17" s="60" t="s">
        <v>21</v>
      </c>
      <c r="B17" s="60" t="s">
        <v>22</v>
      </c>
      <c r="C17" s="4"/>
      <c r="D17" s="4"/>
      <c r="E17" s="4">
        <f t="shared" si="0"/>
        <v>0</v>
      </c>
      <c r="F17" s="4"/>
      <c r="G17" s="4"/>
      <c r="H17" s="4"/>
    </row>
    <row r="18" spans="1:8" x14ac:dyDescent="0.25">
      <c r="A18" s="60" t="s">
        <v>23</v>
      </c>
      <c r="B18" s="60" t="s">
        <v>24</v>
      </c>
      <c r="C18" s="4"/>
      <c r="D18" s="4"/>
      <c r="E18" s="4">
        <f t="shared" si="0"/>
        <v>0</v>
      </c>
      <c r="F18" s="4"/>
      <c r="G18" s="4"/>
      <c r="H18" s="4"/>
    </row>
    <row r="19" spans="1:8" x14ac:dyDescent="0.25">
      <c r="A19" s="60" t="s">
        <v>25</v>
      </c>
      <c r="B19" s="60" t="s">
        <v>26</v>
      </c>
      <c r="C19" s="4"/>
      <c r="D19" s="4"/>
      <c r="E19" s="4">
        <f t="shared" si="0"/>
        <v>0</v>
      </c>
      <c r="F19" s="4"/>
      <c r="G19" s="4"/>
      <c r="H19" s="4"/>
    </row>
    <row r="20" spans="1:8" ht="16.149999999999999" customHeight="1" x14ac:dyDescent="0.25">
      <c r="A20" s="5" t="s">
        <v>27</v>
      </c>
      <c r="B20" s="5" t="s">
        <v>28</v>
      </c>
      <c r="C20" s="4">
        <v>338</v>
      </c>
      <c r="D20" s="4"/>
      <c r="E20" s="4">
        <f t="shared" si="0"/>
        <v>0</v>
      </c>
      <c r="F20" s="4"/>
      <c r="G20" s="4"/>
      <c r="H20" s="4"/>
    </row>
    <row r="21" spans="1:8" ht="16.149999999999999" customHeight="1" x14ac:dyDescent="0.25">
      <c r="A21" s="542" t="s">
        <v>29</v>
      </c>
      <c r="B21" s="60" t="s">
        <v>30</v>
      </c>
      <c r="C21" s="4"/>
      <c r="D21" s="4"/>
      <c r="E21" s="4">
        <f t="shared" si="0"/>
        <v>0</v>
      </c>
      <c r="F21" s="4"/>
      <c r="G21" s="4"/>
      <c r="H21" s="4"/>
    </row>
    <row r="22" spans="1:8" ht="43.9" customHeight="1" x14ac:dyDescent="0.25">
      <c r="A22" s="543"/>
      <c r="B22" s="6" t="s">
        <v>31</v>
      </c>
      <c r="C22" s="4"/>
      <c r="D22" s="4"/>
      <c r="E22" s="4">
        <f t="shared" si="0"/>
        <v>0</v>
      </c>
      <c r="F22" s="4"/>
      <c r="G22" s="4"/>
      <c r="H22" s="4"/>
    </row>
    <row r="23" spans="1:8" x14ac:dyDescent="0.25">
      <c r="A23" s="60" t="s">
        <v>32</v>
      </c>
      <c r="B23" s="60" t="s">
        <v>33</v>
      </c>
      <c r="C23" s="4"/>
      <c r="D23" s="4"/>
      <c r="E23" s="4">
        <f t="shared" si="0"/>
        <v>0</v>
      </c>
      <c r="F23" s="4"/>
      <c r="G23" s="4"/>
      <c r="H23" s="4"/>
    </row>
    <row r="24" spans="1:8" x14ac:dyDescent="0.25">
      <c r="A24" s="542" t="s">
        <v>34</v>
      </c>
      <c r="B24" s="60" t="s">
        <v>35</v>
      </c>
      <c r="C24" s="127">
        <f t="shared" ref="C24:D24" si="1">C25+C26+C27</f>
        <v>350</v>
      </c>
      <c r="D24" s="127">
        <f t="shared" si="1"/>
        <v>0</v>
      </c>
      <c r="E24" s="127">
        <f t="shared" si="0"/>
        <v>350</v>
      </c>
      <c r="F24" s="127">
        <f t="shared" ref="F24:H24" si="2">F25+F26+F27</f>
        <v>350</v>
      </c>
      <c r="G24" s="127">
        <f t="shared" si="2"/>
        <v>0</v>
      </c>
      <c r="H24" s="127">
        <f t="shared" si="2"/>
        <v>0</v>
      </c>
    </row>
    <row r="25" spans="1:8" x14ac:dyDescent="0.25">
      <c r="A25" s="544"/>
      <c r="B25" s="7" t="s">
        <v>36</v>
      </c>
      <c r="C25" s="38">
        <v>290</v>
      </c>
      <c r="D25" s="4"/>
      <c r="E25" s="4">
        <f t="shared" si="0"/>
        <v>290</v>
      </c>
      <c r="F25" s="4">
        <v>290</v>
      </c>
      <c r="G25" s="4"/>
      <c r="H25" s="4"/>
    </row>
    <row r="26" spans="1:8" ht="83.45" customHeight="1" x14ac:dyDescent="0.25">
      <c r="A26" s="544"/>
      <c r="B26" s="7" t="s">
        <v>37</v>
      </c>
      <c r="C26" s="38">
        <v>30</v>
      </c>
      <c r="D26" s="4"/>
      <c r="E26" s="4">
        <f t="shared" si="0"/>
        <v>30</v>
      </c>
      <c r="F26" s="4">
        <v>30</v>
      </c>
      <c r="G26" s="4"/>
      <c r="H26" s="4"/>
    </row>
    <row r="27" spans="1:8" ht="78.75" x14ac:dyDescent="0.25">
      <c r="A27" s="543"/>
      <c r="B27" s="7" t="s">
        <v>38</v>
      </c>
      <c r="C27" s="38">
        <v>30</v>
      </c>
      <c r="D27" s="4"/>
      <c r="E27" s="4">
        <f t="shared" si="0"/>
        <v>30</v>
      </c>
      <c r="F27" s="4">
        <v>30</v>
      </c>
      <c r="G27" s="4"/>
      <c r="H27" s="4"/>
    </row>
    <row r="28" spans="1:8" x14ac:dyDescent="0.25">
      <c r="A28" s="545" t="s">
        <v>39</v>
      </c>
      <c r="B28" s="60" t="s">
        <v>40</v>
      </c>
      <c r="C28" s="4"/>
      <c r="D28" s="4"/>
      <c r="E28" s="4">
        <f t="shared" si="0"/>
        <v>0</v>
      </c>
      <c r="F28" s="4"/>
      <c r="G28" s="4"/>
      <c r="H28" s="4"/>
    </row>
    <row r="29" spans="1:8" ht="47.25" x14ac:dyDescent="0.25">
      <c r="A29" s="545"/>
      <c r="B29" s="60" t="s">
        <v>41</v>
      </c>
      <c r="C29" s="4"/>
      <c r="D29" s="4"/>
      <c r="E29" s="4">
        <f t="shared" si="0"/>
        <v>0</v>
      </c>
      <c r="F29" s="4"/>
      <c r="G29" s="4"/>
      <c r="H29" s="4"/>
    </row>
    <row r="30" spans="1:8" x14ac:dyDescent="0.25">
      <c r="A30" s="545"/>
      <c r="B30" s="8" t="s">
        <v>42</v>
      </c>
      <c r="C30" s="4"/>
      <c r="D30" s="4"/>
      <c r="E30" s="4">
        <f t="shared" si="0"/>
        <v>0</v>
      </c>
      <c r="F30" s="4"/>
      <c r="G30" s="4"/>
      <c r="H30" s="4"/>
    </row>
    <row r="31" spans="1:8" x14ac:dyDescent="0.25">
      <c r="A31" s="60" t="s">
        <v>43</v>
      </c>
      <c r="B31" s="60" t="s">
        <v>44</v>
      </c>
      <c r="C31" s="4"/>
      <c r="D31" s="4"/>
      <c r="E31" s="4">
        <f t="shared" si="0"/>
        <v>0</v>
      </c>
      <c r="F31" s="4"/>
      <c r="G31" s="4"/>
      <c r="H31" s="4"/>
    </row>
    <row r="32" spans="1:8" ht="31.5" x14ac:dyDescent="0.25">
      <c r="A32" s="9" t="s">
        <v>45</v>
      </c>
      <c r="B32" s="10" t="s">
        <v>46</v>
      </c>
      <c r="C32" s="4"/>
      <c r="D32" s="4"/>
      <c r="E32" s="4">
        <f t="shared" si="0"/>
        <v>0</v>
      </c>
      <c r="F32" s="4"/>
      <c r="G32" s="4"/>
      <c r="H32" s="4"/>
    </row>
    <row r="33" spans="1:8" ht="16.149999999999999" customHeight="1" x14ac:dyDescent="0.25">
      <c r="A33" s="60" t="s">
        <v>47</v>
      </c>
      <c r="B33" s="60" t="s">
        <v>48</v>
      </c>
      <c r="C33" s="4"/>
      <c r="D33" s="4"/>
      <c r="E33" s="4">
        <f t="shared" si="0"/>
        <v>0</v>
      </c>
      <c r="F33" s="4"/>
      <c r="G33" s="4"/>
      <c r="H33" s="4"/>
    </row>
    <row r="34" spans="1:8" x14ac:dyDescent="0.25">
      <c r="A34" s="5" t="s">
        <v>49</v>
      </c>
      <c r="B34" s="5" t="s">
        <v>50</v>
      </c>
      <c r="C34" s="4"/>
      <c r="D34" s="4"/>
      <c r="E34" s="4">
        <f t="shared" si="0"/>
        <v>0</v>
      </c>
      <c r="F34" s="4"/>
      <c r="G34" s="4"/>
      <c r="H34" s="4"/>
    </row>
    <row r="35" spans="1:8" x14ac:dyDescent="0.25">
      <c r="A35" s="5" t="s">
        <v>51</v>
      </c>
      <c r="B35" s="5" t="s">
        <v>52</v>
      </c>
      <c r="C35" s="4"/>
      <c r="D35" s="4"/>
      <c r="E35" s="4">
        <f t="shared" si="0"/>
        <v>0</v>
      </c>
      <c r="F35" s="4"/>
      <c r="G35" s="4"/>
      <c r="H35" s="4"/>
    </row>
    <row r="36" spans="1:8" x14ac:dyDescent="0.25">
      <c r="A36" s="60" t="s">
        <v>53</v>
      </c>
      <c r="B36" s="60" t="s">
        <v>54</v>
      </c>
      <c r="C36" s="4"/>
      <c r="D36" s="4"/>
      <c r="E36" s="4">
        <f t="shared" si="0"/>
        <v>0</v>
      </c>
      <c r="F36" s="4"/>
      <c r="G36" s="4"/>
      <c r="H36" s="4"/>
    </row>
    <row r="37" spans="1:8" x14ac:dyDescent="0.25">
      <c r="A37" s="60" t="s">
        <v>55</v>
      </c>
      <c r="B37" s="60" t="s">
        <v>56</v>
      </c>
      <c r="C37" s="4"/>
      <c r="D37" s="4"/>
      <c r="E37" s="4">
        <f t="shared" si="0"/>
        <v>0</v>
      </c>
      <c r="F37" s="4"/>
      <c r="G37" s="4"/>
      <c r="H37" s="4">
        <v>0</v>
      </c>
    </row>
    <row r="38" spans="1:8" x14ac:dyDescent="0.25">
      <c r="A38" s="60" t="s">
        <v>57</v>
      </c>
      <c r="B38" s="60" t="s">
        <v>58</v>
      </c>
      <c r="C38" s="4"/>
      <c r="D38" s="4"/>
      <c r="E38" s="4">
        <f t="shared" si="0"/>
        <v>0</v>
      </c>
      <c r="F38" s="4"/>
      <c r="G38" s="4"/>
      <c r="H38" s="4"/>
    </row>
    <row r="39" spans="1:8" x14ac:dyDescent="0.25">
      <c r="A39" s="60" t="s">
        <v>59</v>
      </c>
      <c r="B39" s="60" t="s">
        <v>60</v>
      </c>
      <c r="C39" s="4"/>
      <c r="D39" s="4"/>
      <c r="E39" s="4">
        <f t="shared" si="0"/>
        <v>0</v>
      </c>
      <c r="F39" s="4"/>
      <c r="G39" s="4"/>
      <c r="H39" s="4"/>
    </row>
    <row r="40" spans="1:8" x14ac:dyDescent="0.25">
      <c r="A40" s="60" t="s">
        <v>61</v>
      </c>
      <c r="B40" s="60" t="s">
        <v>62</v>
      </c>
      <c r="C40" s="4"/>
      <c r="D40" s="4"/>
      <c r="E40" s="4">
        <f t="shared" si="0"/>
        <v>0</v>
      </c>
      <c r="F40" s="4"/>
      <c r="G40" s="4"/>
      <c r="H40" s="4"/>
    </row>
    <row r="41" spans="1:8" x14ac:dyDescent="0.25">
      <c r="A41" s="539" t="s">
        <v>63</v>
      </c>
      <c r="B41" s="60" t="s">
        <v>64</v>
      </c>
      <c r="C41" s="4"/>
      <c r="D41" s="4"/>
      <c r="E41" s="4">
        <f t="shared" si="0"/>
        <v>0</v>
      </c>
      <c r="F41" s="4"/>
      <c r="G41" s="4"/>
      <c r="H41" s="4"/>
    </row>
    <row r="42" spans="1:8" x14ac:dyDescent="0.25">
      <c r="A42" s="539"/>
      <c r="B42" s="60" t="s">
        <v>65</v>
      </c>
      <c r="C42" s="4"/>
      <c r="D42" s="4"/>
      <c r="E42" s="4">
        <f t="shared" si="0"/>
        <v>0</v>
      </c>
      <c r="F42" s="4"/>
      <c r="G42" s="4"/>
      <c r="H42" s="4"/>
    </row>
    <row r="43" spans="1:8" x14ac:dyDescent="0.25">
      <c r="A43" s="60" t="s">
        <v>66</v>
      </c>
      <c r="B43" s="60" t="s">
        <v>67</v>
      </c>
      <c r="C43" s="4"/>
      <c r="D43" s="4"/>
      <c r="E43" s="4">
        <f t="shared" si="0"/>
        <v>0</v>
      </c>
      <c r="F43" s="11"/>
      <c r="G43" s="4"/>
      <c r="H43" s="4"/>
    </row>
    <row r="44" spans="1:8" x14ac:dyDescent="0.25">
      <c r="A44" s="60" t="s">
        <v>68</v>
      </c>
      <c r="B44" s="60" t="s">
        <v>69</v>
      </c>
      <c r="C44" s="4"/>
      <c r="D44" s="4"/>
      <c r="E44" s="4">
        <f t="shared" si="0"/>
        <v>0</v>
      </c>
      <c r="F44" s="4"/>
      <c r="G44" s="4"/>
      <c r="H44" s="4"/>
    </row>
    <row r="45" spans="1:8" ht="15" customHeight="1" x14ac:dyDescent="0.25">
      <c r="A45" s="539" t="s">
        <v>70</v>
      </c>
      <c r="B45" s="60" t="s">
        <v>71</v>
      </c>
      <c r="C45" s="4"/>
      <c r="D45" s="4"/>
      <c r="E45" s="4">
        <f t="shared" si="0"/>
        <v>0</v>
      </c>
      <c r="F45" s="4"/>
      <c r="G45" s="4"/>
      <c r="H45" s="4"/>
    </row>
    <row r="46" spans="1:8" ht="18" customHeight="1" x14ac:dyDescent="0.25">
      <c r="A46" s="539"/>
      <c r="B46" s="60" t="s">
        <v>72</v>
      </c>
      <c r="C46" s="4"/>
      <c r="D46" s="4"/>
      <c r="E46" s="4">
        <f t="shared" si="0"/>
        <v>0</v>
      </c>
      <c r="F46" s="4"/>
      <c r="G46" s="4"/>
      <c r="H46" s="4"/>
    </row>
    <row r="47" spans="1:8" x14ac:dyDescent="0.25">
      <c r="A47" s="60" t="s">
        <v>73</v>
      </c>
      <c r="B47" s="60" t="s">
        <v>74</v>
      </c>
      <c r="C47" s="4"/>
      <c r="D47" s="4"/>
      <c r="E47" s="4">
        <f t="shared" si="0"/>
        <v>0</v>
      </c>
      <c r="F47" s="4"/>
      <c r="G47" s="4"/>
      <c r="H47" s="4"/>
    </row>
    <row r="48" spans="1:8" x14ac:dyDescent="0.25">
      <c r="A48" s="12" t="s">
        <v>75</v>
      </c>
      <c r="B48" s="5" t="s">
        <v>76</v>
      </c>
      <c r="C48" s="4"/>
      <c r="D48" s="4"/>
      <c r="E48" s="4">
        <f t="shared" si="0"/>
        <v>0</v>
      </c>
      <c r="F48" s="4"/>
      <c r="G48" s="4"/>
      <c r="H48" s="4"/>
    </row>
    <row r="49" spans="1:8" ht="19.899999999999999" customHeight="1" x14ac:dyDescent="0.25">
      <c r="A49" s="60" t="s">
        <v>77</v>
      </c>
      <c r="B49" s="60" t="s">
        <v>78</v>
      </c>
      <c r="C49" s="4"/>
      <c r="D49" s="4"/>
      <c r="E49" s="4">
        <f t="shared" si="0"/>
        <v>0</v>
      </c>
      <c r="F49" s="4"/>
      <c r="G49" s="4"/>
      <c r="H49" s="4"/>
    </row>
    <row r="50" spans="1:8" ht="19.899999999999999" customHeight="1" x14ac:dyDescent="0.25">
      <c r="A50" s="60" t="s">
        <v>79</v>
      </c>
      <c r="B50" s="60" t="s">
        <v>80</v>
      </c>
      <c r="C50" s="4"/>
      <c r="D50" s="4"/>
      <c r="E50" s="4">
        <f t="shared" si="0"/>
        <v>0</v>
      </c>
      <c r="F50" s="4"/>
      <c r="G50" s="4"/>
      <c r="H50" s="4"/>
    </row>
    <row r="51" spans="1:8" x14ac:dyDescent="0.25">
      <c r="A51" s="60" t="s">
        <v>81</v>
      </c>
      <c r="B51" s="60" t="s">
        <v>82</v>
      </c>
      <c r="C51" s="4"/>
      <c r="D51" s="4"/>
      <c r="E51" s="4">
        <f t="shared" si="0"/>
        <v>0</v>
      </c>
      <c r="F51" s="4"/>
      <c r="G51" s="4"/>
      <c r="H51" s="4"/>
    </row>
    <row r="52" spans="1:8" ht="31.5" x14ac:dyDescent="0.25">
      <c r="A52" s="61" t="s">
        <v>0</v>
      </c>
      <c r="B52" s="13"/>
      <c r="C52" s="14">
        <f>C6+C7+SUM(C9:C24)+SUM(C28:C51)</f>
        <v>688</v>
      </c>
      <c r="D52" s="15">
        <f>SUM(D6:D24)+SUM(D28:D51)</f>
        <v>0</v>
      </c>
      <c r="E52" s="14">
        <f t="shared" si="0"/>
        <v>350</v>
      </c>
      <c r="F52" s="15">
        <f>SUM(F6:F24)+SUM(F28:F51)</f>
        <v>350</v>
      </c>
      <c r="G52" s="15">
        <f>SUM(G6:G24)+SUM(G28:G51)</f>
        <v>0</v>
      </c>
      <c r="H52" s="15">
        <f>SUM(H6:H24)+SUM(H28:H51)</f>
        <v>0</v>
      </c>
    </row>
    <row r="53" spans="1:8" x14ac:dyDescent="0.25">
      <c r="A53" s="16"/>
      <c r="B53" s="16"/>
      <c r="C53" s="146"/>
      <c r="D53" s="146"/>
      <c r="E53" s="146"/>
      <c r="F53" s="146"/>
      <c r="G53" s="16"/>
      <c r="H53" s="16"/>
    </row>
    <row r="54" spans="1:8" x14ac:dyDescent="0.25">
      <c r="C54" s="147"/>
      <c r="D54" s="147"/>
      <c r="E54" s="147"/>
      <c r="F54" s="147"/>
    </row>
    <row r="55" spans="1:8" x14ac:dyDescent="0.25">
      <c r="B55" s="18"/>
    </row>
    <row r="56" spans="1:8" x14ac:dyDescent="0.25">
      <c r="B56" s="18"/>
    </row>
    <row r="57" spans="1:8" x14ac:dyDescent="0.25">
      <c r="B57" s="18"/>
    </row>
    <row r="58" spans="1:8" x14ac:dyDescent="0.25">
      <c r="A58" s="19"/>
      <c r="B58" s="18"/>
    </row>
    <row r="59" spans="1:8" x14ac:dyDescent="0.25">
      <c r="A59" s="19"/>
      <c r="B59" s="20"/>
    </row>
  </sheetData>
  <mergeCells count="14">
    <mergeCell ref="A45:A46"/>
    <mergeCell ref="A6:A9"/>
    <mergeCell ref="A21:A22"/>
    <mergeCell ref="D4:D5"/>
    <mergeCell ref="E4:G4"/>
    <mergeCell ref="A24:A27"/>
    <mergeCell ref="A28:A30"/>
    <mergeCell ref="A41:A42"/>
    <mergeCell ref="B1:H1"/>
    <mergeCell ref="B3:B5"/>
    <mergeCell ref="A3:A5"/>
    <mergeCell ref="C3:C5"/>
    <mergeCell ref="D3:H3"/>
    <mergeCell ref="H4:H5"/>
  </mergeCells>
  <pageMargins left="0.7" right="0.7" top="0.75" bottom="0.75" header="0.3" footer="0.3"/>
  <pageSetup paperSize="9" scale="51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9"/>
  <sheetViews>
    <sheetView view="pageBreakPreview" zoomScale="60" zoomScaleNormal="60" workbookViewId="0">
      <selection activeCell="B3" sqref="B3:B5"/>
    </sheetView>
  </sheetViews>
  <sheetFormatPr defaultRowHeight="15.75" x14ac:dyDescent="0.25"/>
  <cols>
    <col min="1" max="1" width="30.7109375" style="2" customWidth="1"/>
    <col min="2" max="2" width="35.140625" style="2" customWidth="1"/>
    <col min="3" max="3" width="18.5703125" customWidth="1"/>
    <col min="4" max="4" width="28" customWidth="1"/>
    <col min="5" max="5" width="10.5703125" customWidth="1"/>
    <col min="6" max="6" width="12.28515625" customWidth="1"/>
    <col min="7" max="7" width="15.28515625" customWidth="1"/>
    <col min="8" max="8" width="18" customWidth="1"/>
    <col min="222" max="222" width="34" customWidth="1"/>
    <col min="223" max="223" width="11.28515625" customWidth="1"/>
    <col min="224" max="224" width="11" customWidth="1"/>
    <col min="232" max="233" width="10.7109375" customWidth="1"/>
    <col min="235" max="235" width="11.5703125" customWidth="1"/>
    <col min="236" max="236" width="13.7109375" customWidth="1"/>
    <col min="237" max="240" width="9.28515625" customWidth="1"/>
    <col min="478" max="478" width="34" customWidth="1"/>
    <col min="479" max="479" width="11.28515625" customWidth="1"/>
    <col min="480" max="480" width="11" customWidth="1"/>
    <col min="488" max="489" width="10.7109375" customWidth="1"/>
    <col min="491" max="491" width="11.5703125" customWidth="1"/>
    <col min="492" max="492" width="13.7109375" customWidth="1"/>
    <col min="493" max="496" width="9.28515625" customWidth="1"/>
    <col min="734" max="734" width="34" customWidth="1"/>
    <col min="735" max="735" width="11.28515625" customWidth="1"/>
    <col min="736" max="736" width="11" customWidth="1"/>
    <col min="744" max="745" width="10.7109375" customWidth="1"/>
    <col min="747" max="747" width="11.5703125" customWidth="1"/>
    <col min="748" max="748" width="13.7109375" customWidth="1"/>
    <col min="749" max="752" width="9.28515625" customWidth="1"/>
    <col min="990" max="990" width="34" customWidth="1"/>
    <col min="991" max="991" width="11.28515625" customWidth="1"/>
    <col min="992" max="992" width="11" customWidth="1"/>
    <col min="1000" max="1001" width="10.7109375" customWidth="1"/>
    <col min="1003" max="1003" width="11.5703125" customWidth="1"/>
    <col min="1004" max="1004" width="13.7109375" customWidth="1"/>
    <col min="1005" max="1008" width="9.28515625" customWidth="1"/>
    <col min="1246" max="1246" width="34" customWidth="1"/>
    <col min="1247" max="1247" width="11.28515625" customWidth="1"/>
    <col min="1248" max="1248" width="11" customWidth="1"/>
    <col min="1256" max="1257" width="10.7109375" customWidth="1"/>
    <col min="1259" max="1259" width="11.5703125" customWidth="1"/>
    <col min="1260" max="1260" width="13.7109375" customWidth="1"/>
    <col min="1261" max="1264" width="9.28515625" customWidth="1"/>
    <col min="1502" max="1502" width="34" customWidth="1"/>
    <col min="1503" max="1503" width="11.28515625" customWidth="1"/>
    <col min="1504" max="1504" width="11" customWidth="1"/>
    <col min="1512" max="1513" width="10.7109375" customWidth="1"/>
    <col min="1515" max="1515" width="11.5703125" customWidth="1"/>
    <col min="1516" max="1516" width="13.7109375" customWidth="1"/>
    <col min="1517" max="1520" width="9.28515625" customWidth="1"/>
    <col min="1758" max="1758" width="34" customWidth="1"/>
    <col min="1759" max="1759" width="11.28515625" customWidth="1"/>
    <col min="1760" max="1760" width="11" customWidth="1"/>
    <col min="1768" max="1769" width="10.7109375" customWidth="1"/>
    <col min="1771" max="1771" width="11.5703125" customWidth="1"/>
    <col min="1772" max="1772" width="13.7109375" customWidth="1"/>
    <col min="1773" max="1776" width="9.28515625" customWidth="1"/>
    <col min="2014" max="2014" width="34" customWidth="1"/>
    <col min="2015" max="2015" width="11.28515625" customWidth="1"/>
    <col min="2016" max="2016" width="11" customWidth="1"/>
    <col min="2024" max="2025" width="10.7109375" customWidth="1"/>
    <col min="2027" max="2027" width="11.5703125" customWidth="1"/>
    <col min="2028" max="2028" width="13.7109375" customWidth="1"/>
    <col min="2029" max="2032" width="9.28515625" customWidth="1"/>
    <col min="2270" max="2270" width="34" customWidth="1"/>
    <col min="2271" max="2271" width="11.28515625" customWidth="1"/>
    <col min="2272" max="2272" width="11" customWidth="1"/>
    <col min="2280" max="2281" width="10.7109375" customWidth="1"/>
    <col min="2283" max="2283" width="11.5703125" customWidth="1"/>
    <col min="2284" max="2284" width="13.7109375" customWidth="1"/>
    <col min="2285" max="2288" width="9.28515625" customWidth="1"/>
    <col min="2526" max="2526" width="34" customWidth="1"/>
    <col min="2527" max="2527" width="11.28515625" customWidth="1"/>
    <col min="2528" max="2528" width="11" customWidth="1"/>
    <col min="2536" max="2537" width="10.7109375" customWidth="1"/>
    <col min="2539" max="2539" width="11.5703125" customWidth="1"/>
    <col min="2540" max="2540" width="13.7109375" customWidth="1"/>
    <col min="2541" max="2544" width="9.28515625" customWidth="1"/>
    <col min="2782" max="2782" width="34" customWidth="1"/>
    <col min="2783" max="2783" width="11.28515625" customWidth="1"/>
    <col min="2784" max="2784" width="11" customWidth="1"/>
    <col min="2792" max="2793" width="10.7109375" customWidth="1"/>
    <col min="2795" max="2795" width="11.5703125" customWidth="1"/>
    <col min="2796" max="2796" width="13.7109375" customWidth="1"/>
    <col min="2797" max="2800" width="9.28515625" customWidth="1"/>
    <col min="3038" max="3038" width="34" customWidth="1"/>
    <col min="3039" max="3039" width="11.28515625" customWidth="1"/>
    <col min="3040" max="3040" width="11" customWidth="1"/>
    <col min="3048" max="3049" width="10.7109375" customWidth="1"/>
    <col min="3051" max="3051" width="11.5703125" customWidth="1"/>
    <col min="3052" max="3052" width="13.7109375" customWidth="1"/>
    <col min="3053" max="3056" width="9.28515625" customWidth="1"/>
    <col min="3294" max="3294" width="34" customWidth="1"/>
    <col min="3295" max="3295" width="11.28515625" customWidth="1"/>
    <col min="3296" max="3296" width="11" customWidth="1"/>
    <col min="3304" max="3305" width="10.7109375" customWidth="1"/>
    <col min="3307" max="3307" width="11.5703125" customWidth="1"/>
    <col min="3308" max="3308" width="13.7109375" customWidth="1"/>
    <col min="3309" max="3312" width="9.28515625" customWidth="1"/>
    <col min="3550" max="3550" width="34" customWidth="1"/>
    <col min="3551" max="3551" width="11.28515625" customWidth="1"/>
    <col min="3552" max="3552" width="11" customWidth="1"/>
    <col min="3560" max="3561" width="10.7109375" customWidth="1"/>
    <col min="3563" max="3563" width="11.5703125" customWidth="1"/>
    <col min="3564" max="3564" width="13.7109375" customWidth="1"/>
    <col min="3565" max="3568" width="9.28515625" customWidth="1"/>
    <col min="3806" max="3806" width="34" customWidth="1"/>
    <col min="3807" max="3807" width="11.28515625" customWidth="1"/>
    <col min="3808" max="3808" width="11" customWidth="1"/>
    <col min="3816" max="3817" width="10.7109375" customWidth="1"/>
    <col min="3819" max="3819" width="11.5703125" customWidth="1"/>
    <col min="3820" max="3820" width="13.7109375" customWidth="1"/>
    <col min="3821" max="3824" width="9.28515625" customWidth="1"/>
    <col min="4062" max="4062" width="34" customWidth="1"/>
    <col min="4063" max="4063" width="11.28515625" customWidth="1"/>
    <col min="4064" max="4064" width="11" customWidth="1"/>
    <col min="4072" max="4073" width="10.7109375" customWidth="1"/>
    <col min="4075" max="4075" width="11.5703125" customWidth="1"/>
    <col min="4076" max="4076" width="13.7109375" customWidth="1"/>
    <col min="4077" max="4080" width="9.28515625" customWidth="1"/>
    <col min="4318" max="4318" width="34" customWidth="1"/>
    <col min="4319" max="4319" width="11.28515625" customWidth="1"/>
    <col min="4320" max="4320" width="11" customWidth="1"/>
    <col min="4328" max="4329" width="10.7109375" customWidth="1"/>
    <col min="4331" max="4331" width="11.5703125" customWidth="1"/>
    <col min="4332" max="4332" width="13.7109375" customWidth="1"/>
    <col min="4333" max="4336" width="9.28515625" customWidth="1"/>
    <col min="4574" max="4574" width="34" customWidth="1"/>
    <col min="4575" max="4575" width="11.28515625" customWidth="1"/>
    <col min="4576" max="4576" width="11" customWidth="1"/>
    <col min="4584" max="4585" width="10.7109375" customWidth="1"/>
    <col min="4587" max="4587" width="11.5703125" customWidth="1"/>
    <col min="4588" max="4588" width="13.7109375" customWidth="1"/>
    <col min="4589" max="4592" width="9.28515625" customWidth="1"/>
    <col min="4830" max="4830" width="34" customWidth="1"/>
    <col min="4831" max="4831" width="11.28515625" customWidth="1"/>
    <col min="4832" max="4832" width="11" customWidth="1"/>
    <col min="4840" max="4841" width="10.7109375" customWidth="1"/>
    <col min="4843" max="4843" width="11.5703125" customWidth="1"/>
    <col min="4844" max="4844" width="13.7109375" customWidth="1"/>
    <col min="4845" max="4848" width="9.28515625" customWidth="1"/>
    <col min="5086" max="5086" width="34" customWidth="1"/>
    <col min="5087" max="5087" width="11.28515625" customWidth="1"/>
    <col min="5088" max="5088" width="11" customWidth="1"/>
    <col min="5096" max="5097" width="10.7109375" customWidth="1"/>
    <col min="5099" max="5099" width="11.5703125" customWidth="1"/>
    <col min="5100" max="5100" width="13.7109375" customWidth="1"/>
    <col min="5101" max="5104" width="9.28515625" customWidth="1"/>
    <col min="5342" max="5342" width="34" customWidth="1"/>
    <col min="5343" max="5343" width="11.28515625" customWidth="1"/>
    <col min="5344" max="5344" width="11" customWidth="1"/>
    <col min="5352" max="5353" width="10.7109375" customWidth="1"/>
    <col min="5355" max="5355" width="11.5703125" customWidth="1"/>
    <col min="5356" max="5356" width="13.7109375" customWidth="1"/>
    <col min="5357" max="5360" width="9.28515625" customWidth="1"/>
    <col min="5598" max="5598" width="34" customWidth="1"/>
    <col min="5599" max="5599" width="11.28515625" customWidth="1"/>
    <col min="5600" max="5600" width="11" customWidth="1"/>
    <col min="5608" max="5609" width="10.7109375" customWidth="1"/>
    <col min="5611" max="5611" width="11.5703125" customWidth="1"/>
    <col min="5612" max="5612" width="13.7109375" customWidth="1"/>
    <col min="5613" max="5616" width="9.28515625" customWidth="1"/>
    <col min="5854" max="5854" width="34" customWidth="1"/>
    <col min="5855" max="5855" width="11.28515625" customWidth="1"/>
    <col min="5856" max="5856" width="11" customWidth="1"/>
    <col min="5864" max="5865" width="10.7109375" customWidth="1"/>
    <col min="5867" max="5867" width="11.5703125" customWidth="1"/>
    <col min="5868" max="5868" width="13.7109375" customWidth="1"/>
    <col min="5869" max="5872" width="9.28515625" customWidth="1"/>
    <col min="6110" max="6110" width="34" customWidth="1"/>
    <col min="6111" max="6111" width="11.28515625" customWidth="1"/>
    <col min="6112" max="6112" width="11" customWidth="1"/>
    <col min="6120" max="6121" width="10.7109375" customWidth="1"/>
    <col min="6123" max="6123" width="11.5703125" customWidth="1"/>
    <col min="6124" max="6124" width="13.7109375" customWidth="1"/>
    <col min="6125" max="6128" width="9.28515625" customWidth="1"/>
    <col min="6366" max="6366" width="34" customWidth="1"/>
    <col min="6367" max="6367" width="11.28515625" customWidth="1"/>
    <col min="6368" max="6368" width="11" customWidth="1"/>
    <col min="6376" max="6377" width="10.7109375" customWidth="1"/>
    <col min="6379" max="6379" width="11.5703125" customWidth="1"/>
    <col min="6380" max="6380" width="13.7109375" customWidth="1"/>
    <col min="6381" max="6384" width="9.28515625" customWidth="1"/>
    <col min="6622" max="6622" width="34" customWidth="1"/>
    <col min="6623" max="6623" width="11.28515625" customWidth="1"/>
    <col min="6624" max="6624" width="11" customWidth="1"/>
    <col min="6632" max="6633" width="10.7109375" customWidth="1"/>
    <col min="6635" max="6635" width="11.5703125" customWidth="1"/>
    <col min="6636" max="6636" width="13.7109375" customWidth="1"/>
    <col min="6637" max="6640" width="9.28515625" customWidth="1"/>
    <col min="6878" max="6878" width="34" customWidth="1"/>
    <col min="6879" max="6879" width="11.28515625" customWidth="1"/>
    <col min="6880" max="6880" width="11" customWidth="1"/>
    <col min="6888" max="6889" width="10.7109375" customWidth="1"/>
    <col min="6891" max="6891" width="11.5703125" customWidth="1"/>
    <col min="6892" max="6892" width="13.7109375" customWidth="1"/>
    <col min="6893" max="6896" width="9.28515625" customWidth="1"/>
    <col min="7134" max="7134" width="34" customWidth="1"/>
    <col min="7135" max="7135" width="11.28515625" customWidth="1"/>
    <col min="7136" max="7136" width="11" customWidth="1"/>
    <col min="7144" max="7145" width="10.7109375" customWidth="1"/>
    <col min="7147" max="7147" width="11.5703125" customWidth="1"/>
    <col min="7148" max="7148" width="13.7109375" customWidth="1"/>
    <col min="7149" max="7152" width="9.28515625" customWidth="1"/>
    <col min="7390" max="7390" width="34" customWidth="1"/>
    <col min="7391" max="7391" width="11.28515625" customWidth="1"/>
    <col min="7392" max="7392" width="11" customWidth="1"/>
    <col min="7400" max="7401" width="10.7109375" customWidth="1"/>
    <col min="7403" max="7403" width="11.5703125" customWidth="1"/>
    <col min="7404" max="7404" width="13.7109375" customWidth="1"/>
    <col min="7405" max="7408" width="9.28515625" customWidth="1"/>
    <col min="7646" max="7646" width="34" customWidth="1"/>
    <col min="7647" max="7647" width="11.28515625" customWidth="1"/>
    <col min="7648" max="7648" width="11" customWidth="1"/>
    <col min="7656" max="7657" width="10.7109375" customWidth="1"/>
    <col min="7659" max="7659" width="11.5703125" customWidth="1"/>
    <col min="7660" max="7660" width="13.7109375" customWidth="1"/>
    <col min="7661" max="7664" width="9.28515625" customWidth="1"/>
    <col min="7902" max="7902" width="34" customWidth="1"/>
    <col min="7903" max="7903" width="11.28515625" customWidth="1"/>
    <col min="7904" max="7904" width="11" customWidth="1"/>
    <col min="7912" max="7913" width="10.7109375" customWidth="1"/>
    <col min="7915" max="7915" width="11.5703125" customWidth="1"/>
    <col min="7916" max="7916" width="13.7109375" customWidth="1"/>
    <col min="7917" max="7920" width="9.28515625" customWidth="1"/>
    <col min="8158" max="8158" width="34" customWidth="1"/>
    <col min="8159" max="8159" width="11.28515625" customWidth="1"/>
    <col min="8160" max="8160" width="11" customWidth="1"/>
    <col min="8168" max="8169" width="10.7109375" customWidth="1"/>
    <col min="8171" max="8171" width="11.5703125" customWidth="1"/>
    <col min="8172" max="8172" width="13.7109375" customWidth="1"/>
    <col min="8173" max="8176" width="9.28515625" customWidth="1"/>
    <col min="8414" max="8414" width="34" customWidth="1"/>
    <col min="8415" max="8415" width="11.28515625" customWidth="1"/>
    <col min="8416" max="8416" width="11" customWidth="1"/>
    <col min="8424" max="8425" width="10.7109375" customWidth="1"/>
    <col min="8427" max="8427" width="11.5703125" customWidth="1"/>
    <col min="8428" max="8428" width="13.7109375" customWidth="1"/>
    <col min="8429" max="8432" width="9.28515625" customWidth="1"/>
    <col min="8670" max="8670" width="34" customWidth="1"/>
    <col min="8671" max="8671" width="11.28515625" customWidth="1"/>
    <col min="8672" max="8672" width="11" customWidth="1"/>
    <col min="8680" max="8681" width="10.7109375" customWidth="1"/>
    <col min="8683" max="8683" width="11.5703125" customWidth="1"/>
    <col min="8684" max="8684" width="13.7109375" customWidth="1"/>
    <col min="8685" max="8688" width="9.28515625" customWidth="1"/>
    <col min="8926" max="8926" width="34" customWidth="1"/>
    <col min="8927" max="8927" width="11.28515625" customWidth="1"/>
    <col min="8928" max="8928" width="11" customWidth="1"/>
    <col min="8936" max="8937" width="10.7109375" customWidth="1"/>
    <col min="8939" max="8939" width="11.5703125" customWidth="1"/>
    <col min="8940" max="8940" width="13.7109375" customWidth="1"/>
    <col min="8941" max="8944" width="9.28515625" customWidth="1"/>
    <col min="9182" max="9182" width="34" customWidth="1"/>
    <col min="9183" max="9183" width="11.28515625" customWidth="1"/>
    <col min="9184" max="9184" width="11" customWidth="1"/>
    <col min="9192" max="9193" width="10.7109375" customWidth="1"/>
    <col min="9195" max="9195" width="11.5703125" customWidth="1"/>
    <col min="9196" max="9196" width="13.7109375" customWidth="1"/>
    <col min="9197" max="9200" width="9.28515625" customWidth="1"/>
    <col min="9438" max="9438" width="34" customWidth="1"/>
    <col min="9439" max="9439" width="11.28515625" customWidth="1"/>
    <col min="9440" max="9440" width="11" customWidth="1"/>
    <col min="9448" max="9449" width="10.7109375" customWidth="1"/>
    <col min="9451" max="9451" width="11.5703125" customWidth="1"/>
    <col min="9452" max="9452" width="13.7109375" customWidth="1"/>
    <col min="9453" max="9456" width="9.28515625" customWidth="1"/>
    <col min="9694" max="9694" width="34" customWidth="1"/>
    <col min="9695" max="9695" width="11.28515625" customWidth="1"/>
    <col min="9696" max="9696" width="11" customWidth="1"/>
    <col min="9704" max="9705" width="10.7109375" customWidth="1"/>
    <col min="9707" max="9707" width="11.5703125" customWidth="1"/>
    <col min="9708" max="9708" width="13.7109375" customWidth="1"/>
    <col min="9709" max="9712" width="9.28515625" customWidth="1"/>
    <col min="9950" max="9950" width="34" customWidth="1"/>
    <col min="9951" max="9951" width="11.28515625" customWidth="1"/>
    <col min="9952" max="9952" width="11" customWidth="1"/>
    <col min="9960" max="9961" width="10.7109375" customWidth="1"/>
    <col min="9963" max="9963" width="11.5703125" customWidth="1"/>
    <col min="9964" max="9964" width="13.7109375" customWidth="1"/>
    <col min="9965" max="9968" width="9.28515625" customWidth="1"/>
    <col min="10206" max="10206" width="34" customWidth="1"/>
    <col min="10207" max="10207" width="11.28515625" customWidth="1"/>
    <col min="10208" max="10208" width="11" customWidth="1"/>
    <col min="10216" max="10217" width="10.7109375" customWidth="1"/>
    <col min="10219" max="10219" width="11.5703125" customWidth="1"/>
    <col min="10220" max="10220" width="13.7109375" customWidth="1"/>
    <col min="10221" max="10224" width="9.28515625" customWidth="1"/>
    <col min="10462" max="10462" width="34" customWidth="1"/>
    <col min="10463" max="10463" width="11.28515625" customWidth="1"/>
    <col min="10464" max="10464" width="11" customWidth="1"/>
    <col min="10472" max="10473" width="10.7109375" customWidth="1"/>
    <col min="10475" max="10475" width="11.5703125" customWidth="1"/>
    <col min="10476" max="10476" width="13.7109375" customWidth="1"/>
    <col min="10477" max="10480" width="9.28515625" customWidth="1"/>
    <col min="10718" max="10718" width="34" customWidth="1"/>
    <col min="10719" max="10719" width="11.28515625" customWidth="1"/>
    <col min="10720" max="10720" width="11" customWidth="1"/>
    <col min="10728" max="10729" width="10.7109375" customWidth="1"/>
    <col min="10731" max="10731" width="11.5703125" customWidth="1"/>
    <col min="10732" max="10732" width="13.7109375" customWidth="1"/>
    <col min="10733" max="10736" width="9.28515625" customWidth="1"/>
    <col min="10974" max="10974" width="34" customWidth="1"/>
    <col min="10975" max="10975" width="11.28515625" customWidth="1"/>
    <col min="10976" max="10976" width="11" customWidth="1"/>
    <col min="10984" max="10985" width="10.7109375" customWidth="1"/>
    <col min="10987" max="10987" width="11.5703125" customWidth="1"/>
    <col min="10988" max="10988" width="13.7109375" customWidth="1"/>
    <col min="10989" max="10992" width="9.28515625" customWidth="1"/>
    <col min="11230" max="11230" width="34" customWidth="1"/>
    <col min="11231" max="11231" width="11.28515625" customWidth="1"/>
    <col min="11232" max="11232" width="11" customWidth="1"/>
    <col min="11240" max="11241" width="10.7109375" customWidth="1"/>
    <col min="11243" max="11243" width="11.5703125" customWidth="1"/>
    <col min="11244" max="11244" width="13.7109375" customWidth="1"/>
    <col min="11245" max="11248" width="9.28515625" customWidth="1"/>
    <col min="11486" max="11486" width="34" customWidth="1"/>
    <col min="11487" max="11487" width="11.28515625" customWidth="1"/>
    <col min="11488" max="11488" width="11" customWidth="1"/>
    <col min="11496" max="11497" width="10.7109375" customWidth="1"/>
    <col min="11499" max="11499" width="11.5703125" customWidth="1"/>
    <col min="11500" max="11500" width="13.7109375" customWidth="1"/>
    <col min="11501" max="11504" width="9.28515625" customWidth="1"/>
    <col min="11742" max="11742" width="34" customWidth="1"/>
    <col min="11743" max="11743" width="11.28515625" customWidth="1"/>
    <col min="11744" max="11744" width="11" customWidth="1"/>
    <col min="11752" max="11753" width="10.7109375" customWidth="1"/>
    <col min="11755" max="11755" width="11.5703125" customWidth="1"/>
    <col min="11756" max="11756" width="13.7109375" customWidth="1"/>
    <col min="11757" max="11760" width="9.28515625" customWidth="1"/>
    <col min="11998" max="11998" width="34" customWidth="1"/>
    <col min="11999" max="11999" width="11.28515625" customWidth="1"/>
    <col min="12000" max="12000" width="11" customWidth="1"/>
    <col min="12008" max="12009" width="10.7109375" customWidth="1"/>
    <col min="12011" max="12011" width="11.5703125" customWidth="1"/>
    <col min="12012" max="12012" width="13.7109375" customWidth="1"/>
    <col min="12013" max="12016" width="9.28515625" customWidth="1"/>
    <col min="12254" max="12254" width="34" customWidth="1"/>
    <col min="12255" max="12255" width="11.28515625" customWidth="1"/>
    <col min="12256" max="12256" width="11" customWidth="1"/>
    <col min="12264" max="12265" width="10.7109375" customWidth="1"/>
    <col min="12267" max="12267" width="11.5703125" customWidth="1"/>
    <col min="12268" max="12268" width="13.7109375" customWidth="1"/>
    <col min="12269" max="12272" width="9.28515625" customWidth="1"/>
    <col min="12510" max="12510" width="34" customWidth="1"/>
    <col min="12511" max="12511" width="11.28515625" customWidth="1"/>
    <col min="12512" max="12512" width="11" customWidth="1"/>
    <col min="12520" max="12521" width="10.7109375" customWidth="1"/>
    <col min="12523" max="12523" width="11.5703125" customWidth="1"/>
    <col min="12524" max="12524" width="13.7109375" customWidth="1"/>
    <col min="12525" max="12528" width="9.28515625" customWidth="1"/>
    <col min="12766" max="12766" width="34" customWidth="1"/>
    <col min="12767" max="12767" width="11.28515625" customWidth="1"/>
    <col min="12768" max="12768" width="11" customWidth="1"/>
    <col min="12776" max="12777" width="10.7109375" customWidth="1"/>
    <col min="12779" max="12779" width="11.5703125" customWidth="1"/>
    <col min="12780" max="12780" width="13.7109375" customWidth="1"/>
    <col min="12781" max="12784" width="9.28515625" customWidth="1"/>
    <col min="13022" max="13022" width="34" customWidth="1"/>
    <col min="13023" max="13023" width="11.28515625" customWidth="1"/>
    <col min="13024" max="13024" width="11" customWidth="1"/>
    <col min="13032" max="13033" width="10.7109375" customWidth="1"/>
    <col min="13035" max="13035" width="11.5703125" customWidth="1"/>
    <col min="13036" max="13036" width="13.7109375" customWidth="1"/>
    <col min="13037" max="13040" width="9.28515625" customWidth="1"/>
    <col min="13278" max="13278" width="34" customWidth="1"/>
    <col min="13279" max="13279" width="11.28515625" customWidth="1"/>
    <col min="13280" max="13280" width="11" customWidth="1"/>
    <col min="13288" max="13289" width="10.7109375" customWidth="1"/>
    <col min="13291" max="13291" width="11.5703125" customWidth="1"/>
    <col min="13292" max="13292" width="13.7109375" customWidth="1"/>
    <col min="13293" max="13296" width="9.28515625" customWidth="1"/>
    <col min="13534" max="13534" width="34" customWidth="1"/>
    <col min="13535" max="13535" width="11.28515625" customWidth="1"/>
    <col min="13536" max="13536" width="11" customWidth="1"/>
    <col min="13544" max="13545" width="10.7109375" customWidth="1"/>
    <col min="13547" max="13547" width="11.5703125" customWidth="1"/>
    <col min="13548" max="13548" width="13.7109375" customWidth="1"/>
    <col min="13549" max="13552" width="9.28515625" customWidth="1"/>
    <col min="13790" max="13790" width="34" customWidth="1"/>
    <col min="13791" max="13791" width="11.28515625" customWidth="1"/>
    <col min="13792" max="13792" width="11" customWidth="1"/>
    <col min="13800" max="13801" width="10.7109375" customWidth="1"/>
    <col min="13803" max="13803" width="11.5703125" customWidth="1"/>
    <col min="13804" max="13804" width="13.7109375" customWidth="1"/>
    <col min="13805" max="13808" width="9.28515625" customWidth="1"/>
    <col min="14046" max="14046" width="34" customWidth="1"/>
    <col min="14047" max="14047" width="11.28515625" customWidth="1"/>
    <col min="14048" max="14048" width="11" customWidth="1"/>
    <col min="14056" max="14057" width="10.7109375" customWidth="1"/>
    <col min="14059" max="14059" width="11.5703125" customWidth="1"/>
    <col min="14060" max="14060" width="13.7109375" customWidth="1"/>
    <col min="14061" max="14064" width="9.28515625" customWidth="1"/>
    <col min="14302" max="14302" width="34" customWidth="1"/>
    <col min="14303" max="14303" width="11.28515625" customWidth="1"/>
    <col min="14304" max="14304" width="11" customWidth="1"/>
    <col min="14312" max="14313" width="10.7109375" customWidth="1"/>
    <col min="14315" max="14315" width="11.5703125" customWidth="1"/>
    <col min="14316" max="14316" width="13.7109375" customWidth="1"/>
    <col min="14317" max="14320" width="9.28515625" customWidth="1"/>
    <col min="14558" max="14558" width="34" customWidth="1"/>
    <col min="14559" max="14559" width="11.28515625" customWidth="1"/>
    <col min="14560" max="14560" width="11" customWidth="1"/>
    <col min="14568" max="14569" width="10.7109375" customWidth="1"/>
    <col min="14571" max="14571" width="11.5703125" customWidth="1"/>
    <col min="14572" max="14572" width="13.7109375" customWidth="1"/>
    <col min="14573" max="14576" width="9.28515625" customWidth="1"/>
    <col min="14814" max="14814" width="34" customWidth="1"/>
    <col min="14815" max="14815" width="11.28515625" customWidth="1"/>
    <col min="14816" max="14816" width="11" customWidth="1"/>
    <col min="14824" max="14825" width="10.7109375" customWidth="1"/>
    <col min="14827" max="14827" width="11.5703125" customWidth="1"/>
    <col min="14828" max="14828" width="13.7109375" customWidth="1"/>
    <col min="14829" max="14832" width="9.28515625" customWidth="1"/>
    <col min="15070" max="15070" width="34" customWidth="1"/>
    <col min="15071" max="15071" width="11.28515625" customWidth="1"/>
    <col min="15072" max="15072" width="11" customWidth="1"/>
    <col min="15080" max="15081" width="10.7109375" customWidth="1"/>
    <col min="15083" max="15083" width="11.5703125" customWidth="1"/>
    <col min="15084" max="15084" width="13.7109375" customWidth="1"/>
    <col min="15085" max="15088" width="9.28515625" customWidth="1"/>
    <col min="15326" max="15326" width="34" customWidth="1"/>
    <col min="15327" max="15327" width="11.28515625" customWidth="1"/>
    <col min="15328" max="15328" width="11" customWidth="1"/>
    <col min="15336" max="15337" width="10.7109375" customWidth="1"/>
    <col min="15339" max="15339" width="11.5703125" customWidth="1"/>
    <col min="15340" max="15340" width="13.7109375" customWidth="1"/>
    <col min="15341" max="15344" width="9.28515625" customWidth="1"/>
    <col min="15582" max="15582" width="34" customWidth="1"/>
    <col min="15583" max="15583" width="11.28515625" customWidth="1"/>
    <col min="15584" max="15584" width="11" customWidth="1"/>
    <col min="15592" max="15593" width="10.7109375" customWidth="1"/>
    <col min="15595" max="15595" width="11.5703125" customWidth="1"/>
    <col min="15596" max="15596" width="13.7109375" customWidth="1"/>
    <col min="15597" max="15600" width="9.28515625" customWidth="1"/>
    <col min="15838" max="15838" width="34" customWidth="1"/>
    <col min="15839" max="15839" width="11.28515625" customWidth="1"/>
    <col min="15840" max="15840" width="11" customWidth="1"/>
    <col min="15848" max="15849" width="10.7109375" customWidth="1"/>
    <col min="15851" max="15851" width="11.5703125" customWidth="1"/>
    <col min="15852" max="15852" width="13.7109375" customWidth="1"/>
    <col min="15853" max="15856" width="9.28515625" customWidth="1"/>
    <col min="16094" max="16094" width="34" customWidth="1"/>
    <col min="16095" max="16095" width="11.28515625" customWidth="1"/>
    <col min="16096" max="16096" width="11" customWidth="1"/>
    <col min="16104" max="16105" width="10.7109375" customWidth="1"/>
    <col min="16107" max="16107" width="11.5703125" customWidth="1"/>
    <col min="16108" max="16108" width="13.7109375" customWidth="1"/>
    <col min="16109" max="16112" width="9.28515625" customWidth="1"/>
  </cols>
  <sheetData>
    <row r="1" spans="1:8" ht="44.45" customHeight="1" x14ac:dyDescent="0.3">
      <c r="B1" s="530" t="s">
        <v>119</v>
      </c>
      <c r="C1" s="530"/>
      <c r="D1" s="530"/>
      <c r="E1" s="530"/>
      <c r="F1" s="530"/>
      <c r="G1" s="530"/>
      <c r="H1" s="530"/>
    </row>
    <row r="2" spans="1:8" ht="32.25" customHeight="1" thickBot="1" x14ac:dyDescent="0.3">
      <c r="A2" s="3" t="s">
        <v>112</v>
      </c>
    </row>
    <row r="3" spans="1:8" ht="15.6" customHeight="1" x14ac:dyDescent="0.25">
      <c r="A3" s="534" t="s">
        <v>1</v>
      </c>
      <c r="B3" s="531" t="s">
        <v>2</v>
      </c>
      <c r="C3" s="436" t="s">
        <v>120</v>
      </c>
      <c r="D3" s="537" t="s">
        <v>91</v>
      </c>
      <c r="E3" s="537"/>
      <c r="F3" s="537"/>
      <c r="G3" s="537"/>
      <c r="H3" s="538"/>
    </row>
    <row r="4" spans="1:8" ht="52.9" customHeight="1" x14ac:dyDescent="0.25">
      <c r="A4" s="535"/>
      <c r="B4" s="532"/>
      <c r="C4" s="427"/>
      <c r="D4" s="427" t="s">
        <v>92</v>
      </c>
      <c r="E4" s="427" t="s">
        <v>115</v>
      </c>
      <c r="F4" s="427"/>
      <c r="G4" s="427"/>
      <c r="H4" s="431" t="s">
        <v>93</v>
      </c>
    </row>
    <row r="5" spans="1:8" ht="55.9" customHeight="1" thickBot="1" x14ac:dyDescent="0.3">
      <c r="A5" s="536"/>
      <c r="B5" s="533"/>
      <c r="C5" s="428"/>
      <c r="D5" s="428"/>
      <c r="E5" s="102" t="s">
        <v>109</v>
      </c>
      <c r="F5" s="102" t="s">
        <v>110</v>
      </c>
      <c r="G5" s="102" t="s">
        <v>111</v>
      </c>
      <c r="H5" s="432"/>
    </row>
    <row r="6" spans="1:8" ht="31.15" customHeight="1" x14ac:dyDescent="0.25">
      <c r="A6" s="540" t="s">
        <v>3</v>
      </c>
      <c r="B6" s="56" t="s">
        <v>4</v>
      </c>
      <c r="C6" s="55"/>
      <c r="D6" s="100"/>
      <c r="E6" s="55">
        <f>F6+G6</f>
        <v>0</v>
      </c>
      <c r="F6" s="55"/>
      <c r="G6" s="55"/>
      <c r="H6" s="55"/>
    </row>
    <row r="7" spans="1:8" ht="34.15" customHeight="1" x14ac:dyDescent="0.25">
      <c r="A7" s="540"/>
      <c r="B7" s="85" t="s">
        <v>5</v>
      </c>
      <c r="C7" s="4"/>
      <c r="D7" s="4"/>
      <c r="E7" s="4">
        <f t="shared" ref="E7:E52" si="0">F7+G7</f>
        <v>0</v>
      </c>
      <c r="F7" s="4"/>
      <c r="G7" s="4"/>
      <c r="H7" s="4"/>
    </row>
    <row r="8" spans="1:8" ht="34.15" customHeight="1" x14ac:dyDescent="0.25">
      <c r="A8" s="540"/>
      <c r="B8" s="7" t="s">
        <v>121</v>
      </c>
      <c r="C8" s="127"/>
      <c r="D8" s="127"/>
      <c r="E8" s="127">
        <f t="shared" si="0"/>
        <v>0</v>
      </c>
      <c r="F8" s="127"/>
      <c r="G8" s="127"/>
      <c r="H8" s="127"/>
    </row>
    <row r="9" spans="1:8" ht="26.45" customHeight="1" x14ac:dyDescent="0.25">
      <c r="A9" s="541"/>
      <c r="B9" s="85" t="s">
        <v>6</v>
      </c>
      <c r="C9" s="4"/>
      <c r="D9" s="4"/>
      <c r="E9" s="4">
        <f t="shared" si="0"/>
        <v>0</v>
      </c>
      <c r="F9" s="4"/>
      <c r="G9" s="4"/>
      <c r="H9" s="4"/>
    </row>
    <row r="10" spans="1:8" ht="32.450000000000003" customHeight="1" x14ac:dyDescent="0.25">
      <c r="A10" s="85" t="s">
        <v>7</v>
      </c>
      <c r="B10" s="85" t="s">
        <v>8</v>
      </c>
      <c r="C10" s="4"/>
      <c r="D10" s="4"/>
      <c r="E10" s="4">
        <f t="shared" si="0"/>
        <v>0</v>
      </c>
      <c r="F10" s="4"/>
      <c r="G10" s="4"/>
      <c r="H10" s="4"/>
    </row>
    <row r="11" spans="1:8" x14ac:dyDescent="0.25">
      <c r="A11" s="85" t="s">
        <v>9</v>
      </c>
      <c r="B11" s="85" t="s">
        <v>10</v>
      </c>
      <c r="C11" s="4"/>
      <c r="D11" s="4"/>
      <c r="E11" s="4">
        <f t="shared" si="0"/>
        <v>0</v>
      </c>
      <c r="F11" s="4"/>
      <c r="G11" s="4"/>
      <c r="H11" s="4"/>
    </row>
    <row r="12" spans="1:8" x14ac:dyDescent="0.25">
      <c r="A12" s="85" t="s">
        <v>11</v>
      </c>
      <c r="B12" s="85" t="s">
        <v>12</v>
      </c>
      <c r="C12" s="4"/>
      <c r="D12" s="4"/>
      <c r="E12" s="4">
        <f t="shared" si="0"/>
        <v>0</v>
      </c>
      <c r="F12" s="4"/>
      <c r="G12" s="4"/>
      <c r="H12" s="4"/>
    </row>
    <row r="13" spans="1:8" x14ac:dyDescent="0.25">
      <c r="A13" s="85" t="s">
        <v>13</v>
      </c>
      <c r="B13" s="85" t="s">
        <v>14</v>
      </c>
      <c r="C13" s="4"/>
      <c r="D13" s="4"/>
      <c r="E13" s="4">
        <f t="shared" si="0"/>
        <v>0</v>
      </c>
      <c r="F13" s="4"/>
      <c r="G13" s="4"/>
      <c r="H13" s="4"/>
    </row>
    <row r="14" spans="1:8" x14ac:dyDescent="0.25">
      <c r="A14" s="5" t="s">
        <v>15</v>
      </c>
      <c r="B14" s="5" t="s">
        <v>16</v>
      </c>
      <c r="C14" s="4"/>
      <c r="D14" s="4"/>
      <c r="E14" s="4">
        <f t="shared" si="0"/>
        <v>0</v>
      </c>
      <c r="F14" s="4"/>
      <c r="G14" s="4"/>
      <c r="H14" s="4"/>
    </row>
    <row r="15" spans="1:8" x14ac:dyDescent="0.25">
      <c r="A15" s="85" t="s">
        <v>17</v>
      </c>
      <c r="B15" s="85" t="s">
        <v>18</v>
      </c>
      <c r="C15" s="4"/>
      <c r="D15" s="4"/>
      <c r="E15" s="4">
        <f t="shared" si="0"/>
        <v>0</v>
      </c>
      <c r="F15" s="4"/>
      <c r="G15" s="4"/>
      <c r="H15" s="4"/>
    </row>
    <row r="16" spans="1:8" x14ac:dyDescent="0.25">
      <c r="A16" s="85" t="s">
        <v>19</v>
      </c>
      <c r="B16" s="85" t="s">
        <v>20</v>
      </c>
      <c r="C16" s="4"/>
      <c r="D16" s="4"/>
      <c r="E16" s="4">
        <f t="shared" si="0"/>
        <v>0</v>
      </c>
      <c r="F16" s="4"/>
      <c r="G16" s="4"/>
      <c r="H16" s="4"/>
    </row>
    <row r="17" spans="1:8" ht="24.6" customHeight="1" x14ac:dyDescent="0.25">
      <c r="A17" s="85" t="s">
        <v>21</v>
      </c>
      <c r="B17" s="85" t="s">
        <v>22</v>
      </c>
      <c r="C17" s="4"/>
      <c r="D17" s="4"/>
      <c r="E17" s="4">
        <f t="shared" si="0"/>
        <v>0</v>
      </c>
      <c r="F17" s="4"/>
      <c r="G17" s="4"/>
      <c r="H17" s="4"/>
    </row>
    <row r="18" spans="1:8" x14ac:dyDescent="0.25">
      <c r="A18" s="85" t="s">
        <v>23</v>
      </c>
      <c r="B18" s="85" t="s">
        <v>24</v>
      </c>
      <c r="C18" s="4"/>
      <c r="D18" s="4"/>
      <c r="E18" s="4">
        <f t="shared" si="0"/>
        <v>0</v>
      </c>
      <c r="F18" s="4"/>
      <c r="G18" s="4"/>
      <c r="H18" s="4"/>
    </row>
    <row r="19" spans="1:8" x14ac:dyDescent="0.25">
      <c r="A19" s="85" t="s">
        <v>25</v>
      </c>
      <c r="B19" s="85" t="s">
        <v>26</v>
      </c>
      <c r="C19" s="4"/>
      <c r="D19" s="4"/>
      <c r="E19" s="4">
        <f t="shared" si="0"/>
        <v>0</v>
      </c>
      <c r="F19" s="4"/>
      <c r="G19" s="4"/>
      <c r="H19" s="4"/>
    </row>
    <row r="20" spans="1:8" ht="16.149999999999999" customHeight="1" x14ac:dyDescent="0.25">
      <c r="A20" s="5" t="s">
        <v>27</v>
      </c>
      <c r="B20" s="5" t="s">
        <v>28</v>
      </c>
      <c r="C20" s="4"/>
      <c r="D20" s="4"/>
      <c r="E20" s="4">
        <f t="shared" si="0"/>
        <v>0</v>
      </c>
      <c r="F20" s="4"/>
      <c r="G20" s="4"/>
      <c r="H20" s="4"/>
    </row>
    <row r="21" spans="1:8" ht="16.149999999999999" customHeight="1" x14ac:dyDescent="0.25">
      <c r="A21" s="542" t="s">
        <v>29</v>
      </c>
      <c r="B21" s="85" t="s">
        <v>30</v>
      </c>
      <c r="C21" s="4"/>
      <c r="D21" s="4"/>
      <c r="E21" s="4">
        <f t="shared" si="0"/>
        <v>0</v>
      </c>
      <c r="F21" s="4"/>
      <c r="G21" s="4"/>
      <c r="H21" s="4"/>
    </row>
    <row r="22" spans="1:8" ht="43.9" customHeight="1" x14ac:dyDescent="0.25">
      <c r="A22" s="543"/>
      <c r="B22" s="6" t="s">
        <v>31</v>
      </c>
      <c r="C22" s="4"/>
      <c r="D22" s="4"/>
      <c r="E22" s="4">
        <f t="shared" si="0"/>
        <v>0</v>
      </c>
      <c r="F22" s="4"/>
      <c r="G22" s="4"/>
      <c r="H22" s="4"/>
    </row>
    <row r="23" spans="1:8" x14ac:dyDescent="0.25">
      <c r="A23" s="85" t="s">
        <v>32</v>
      </c>
      <c r="B23" s="85" t="s">
        <v>33</v>
      </c>
      <c r="C23" s="4"/>
      <c r="D23" s="4"/>
      <c r="E23" s="4">
        <f t="shared" si="0"/>
        <v>0</v>
      </c>
      <c r="F23" s="4"/>
      <c r="G23" s="4"/>
      <c r="H23" s="4"/>
    </row>
    <row r="24" spans="1:8" x14ac:dyDescent="0.25">
      <c r="A24" s="542" t="s">
        <v>34</v>
      </c>
      <c r="B24" s="85" t="s">
        <v>35</v>
      </c>
      <c r="C24" s="127">
        <f t="shared" ref="C24:D24" si="1">C25+C26+C27</f>
        <v>0</v>
      </c>
      <c r="D24" s="127">
        <f t="shared" si="1"/>
        <v>0</v>
      </c>
      <c r="E24" s="127">
        <f t="shared" si="0"/>
        <v>0</v>
      </c>
      <c r="F24" s="127">
        <f t="shared" ref="F24:H24" si="2">F25+F26+F27</f>
        <v>0</v>
      </c>
      <c r="G24" s="127">
        <f t="shared" si="2"/>
        <v>0</v>
      </c>
      <c r="H24" s="127">
        <f t="shared" si="2"/>
        <v>0</v>
      </c>
    </row>
    <row r="25" spans="1:8" x14ac:dyDescent="0.25">
      <c r="A25" s="544"/>
      <c r="B25" s="7" t="s">
        <v>36</v>
      </c>
      <c r="C25" s="4"/>
      <c r="D25" s="4"/>
      <c r="E25" s="4">
        <f t="shared" si="0"/>
        <v>0</v>
      </c>
      <c r="F25" s="4"/>
      <c r="G25" s="4"/>
      <c r="H25" s="4"/>
    </row>
    <row r="26" spans="1:8" ht="83.45" customHeight="1" x14ac:dyDescent="0.25">
      <c r="A26" s="544"/>
      <c r="B26" s="7" t="s">
        <v>37</v>
      </c>
      <c r="C26" s="4"/>
      <c r="D26" s="4"/>
      <c r="E26" s="4">
        <f t="shared" si="0"/>
        <v>0</v>
      </c>
      <c r="F26" s="4"/>
      <c r="G26" s="4"/>
      <c r="H26" s="4"/>
    </row>
    <row r="27" spans="1:8" ht="78.75" x14ac:dyDescent="0.25">
      <c r="A27" s="543"/>
      <c r="B27" s="7" t="s">
        <v>38</v>
      </c>
      <c r="C27" s="4"/>
      <c r="D27" s="4"/>
      <c r="E27" s="4">
        <f t="shared" si="0"/>
        <v>0</v>
      </c>
      <c r="F27" s="4"/>
      <c r="G27" s="4"/>
      <c r="H27" s="4"/>
    </row>
    <row r="28" spans="1:8" x14ac:dyDescent="0.25">
      <c r="A28" s="545" t="s">
        <v>39</v>
      </c>
      <c r="B28" s="85" t="s">
        <v>40</v>
      </c>
      <c r="C28" s="4">
        <v>48</v>
      </c>
      <c r="D28" s="4"/>
      <c r="E28" s="4">
        <f t="shared" si="0"/>
        <v>0</v>
      </c>
      <c r="F28" s="4"/>
      <c r="G28" s="4"/>
      <c r="H28" s="4"/>
    </row>
    <row r="29" spans="1:8" ht="47.25" x14ac:dyDescent="0.25">
      <c r="A29" s="545"/>
      <c r="B29" s="85" t="s">
        <v>41</v>
      </c>
      <c r="C29" s="4"/>
      <c r="D29" s="4"/>
      <c r="E29" s="4">
        <f t="shared" si="0"/>
        <v>0</v>
      </c>
      <c r="F29" s="4"/>
      <c r="G29" s="4"/>
      <c r="H29" s="4"/>
    </row>
    <row r="30" spans="1:8" x14ac:dyDescent="0.25">
      <c r="A30" s="545"/>
      <c r="B30" s="8" t="s">
        <v>42</v>
      </c>
      <c r="C30" s="4"/>
      <c r="D30" s="4"/>
      <c r="E30" s="4">
        <f t="shared" si="0"/>
        <v>0</v>
      </c>
      <c r="F30" s="4"/>
      <c r="G30" s="4"/>
      <c r="H30" s="4"/>
    </row>
    <row r="31" spans="1:8" x14ac:dyDescent="0.25">
      <c r="A31" s="85" t="s">
        <v>43</v>
      </c>
      <c r="B31" s="85" t="s">
        <v>44</v>
      </c>
      <c r="C31" s="4"/>
      <c r="D31" s="4"/>
      <c r="E31" s="4">
        <f t="shared" si="0"/>
        <v>0</v>
      </c>
      <c r="F31" s="4"/>
      <c r="G31" s="4"/>
      <c r="H31" s="4"/>
    </row>
    <row r="32" spans="1:8" ht="31.5" x14ac:dyDescent="0.25">
      <c r="A32" s="9" t="s">
        <v>45</v>
      </c>
      <c r="B32" s="10" t="s">
        <v>46</v>
      </c>
      <c r="C32" s="4"/>
      <c r="D32" s="4"/>
      <c r="E32" s="4">
        <f t="shared" si="0"/>
        <v>0</v>
      </c>
      <c r="F32" s="4"/>
      <c r="G32" s="4"/>
      <c r="H32" s="4"/>
    </row>
    <row r="33" spans="1:8" ht="16.149999999999999" customHeight="1" x14ac:dyDescent="0.25">
      <c r="A33" s="85" t="s">
        <v>47</v>
      </c>
      <c r="B33" s="85" t="s">
        <v>48</v>
      </c>
      <c r="C33" s="4"/>
      <c r="D33" s="4"/>
      <c r="E33" s="4">
        <f t="shared" si="0"/>
        <v>0</v>
      </c>
      <c r="F33" s="4"/>
      <c r="G33" s="4"/>
      <c r="H33" s="4"/>
    </row>
    <row r="34" spans="1:8" x14ac:dyDescent="0.25">
      <c r="A34" s="5" t="s">
        <v>49</v>
      </c>
      <c r="B34" s="5" t="s">
        <v>50</v>
      </c>
      <c r="C34" s="4"/>
      <c r="D34" s="4"/>
      <c r="E34" s="4">
        <f t="shared" si="0"/>
        <v>0</v>
      </c>
      <c r="F34" s="4"/>
      <c r="G34" s="4"/>
      <c r="H34" s="4"/>
    </row>
    <row r="35" spans="1:8" x14ac:dyDescent="0.25">
      <c r="A35" s="5" t="s">
        <v>51</v>
      </c>
      <c r="B35" s="5" t="s">
        <v>52</v>
      </c>
      <c r="C35" s="4"/>
      <c r="D35" s="4"/>
      <c r="E35" s="4">
        <f t="shared" si="0"/>
        <v>0</v>
      </c>
      <c r="F35" s="4"/>
      <c r="G35" s="4"/>
      <c r="H35" s="4"/>
    </row>
    <row r="36" spans="1:8" x14ac:dyDescent="0.25">
      <c r="A36" s="85" t="s">
        <v>53</v>
      </c>
      <c r="B36" s="85" t="s">
        <v>54</v>
      </c>
      <c r="C36" s="4"/>
      <c r="D36" s="4"/>
      <c r="E36" s="4">
        <f t="shared" si="0"/>
        <v>0</v>
      </c>
      <c r="F36" s="4"/>
      <c r="G36" s="4"/>
      <c r="H36" s="4"/>
    </row>
    <row r="37" spans="1:8" x14ac:dyDescent="0.25">
      <c r="A37" s="85" t="s">
        <v>55</v>
      </c>
      <c r="B37" s="85" t="s">
        <v>56</v>
      </c>
      <c r="C37" s="4"/>
      <c r="D37" s="4"/>
      <c r="E37" s="4">
        <f t="shared" si="0"/>
        <v>0</v>
      </c>
      <c r="F37" s="4"/>
      <c r="G37" s="4"/>
      <c r="H37" s="4"/>
    </row>
    <row r="38" spans="1:8" x14ac:dyDescent="0.25">
      <c r="A38" s="85" t="s">
        <v>57</v>
      </c>
      <c r="B38" s="85" t="s">
        <v>58</v>
      </c>
      <c r="C38" s="4"/>
      <c r="D38" s="4"/>
      <c r="E38" s="4">
        <f t="shared" si="0"/>
        <v>0</v>
      </c>
      <c r="F38" s="4"/>
      <c r="G38" s="4"/>
      <c r="H38" s="4"/>
    </row>
    <row r="39" spans="1:8" x14ac:dyDescent="0.25">
      <c r="A39" s="85" t="s">
        <v>59</v>
      </c>
      <c r="B39" s="85" t="s">
        <v>60</v>
      </c>
      <c r="C39" s="4"/>
      <c r="D39" s="4"/>
      <c r="E39" s="4">
        <f t="shared" si="0"/>
        <v>0</v>
      </c>
      <c r="F39" s="4"/>
      <c r="G39" s="4"/>
      <c r="H39" s="4"/>
    </row>
    <row r="40" spans="1:8" x14ac:dyDescent="0.25">
      <c r="A40" s="85" t="s">
        <v>61</v>
      </c>
      <c r="B40" s="85" t="s">
        <v>62</v>
      </c>
      <c r="C40" s="4"/>
      <c r="D40" s="4"/>
      <c r="E40" s="4">
        <f t="shared" si="0"/>
        <v>0</v>
      </c>
      <c r="F40" s="4"/>
      <c r="G40" s="4"/>
      <c r="H40" s="4"/>
    </row>
    <row r="41" spans="1:8" x14ac:dyDescent="0.25">
      <c r="A41" s="539" t="s">
        <v>63</v>
      </c>
      <c r="B41" s="85" t="s">
        <v>64</v>
      </c>
      <c r="C41" s="4"/>
      <c r="D41" s="4"/>
      <c r="E41" s="4">
        <f t="shared" si="0"/>
        <v>0</v>
      </c>
      <c r="F41" s="4"/>
      <c r="G41" s="4"/>
      <c r="H41" s="4"/>
    </row>
    <row r="42" spans="1:8" x14ac:dyDescent="0.25">
      <c r="A42" s="539"/>
      <c r="B42" s="85" t="s">
        <v>65</v>
      </c>
      <c r="C42" s="4"/>
      <c r="D42" s="4"/>
      <c r="E42" s="4">
        <f t="shared" si="0"/>
        <v>0</v>
      </c>
      <c r="F42" s="4"/>
      <c r="G42" s="4"/>
      <c r="H42" s="4"/>
    </row>
    <row r="43" spans="1:8" x14ac:dyDescent="0.25">
      <c r="A43" s="85" t="s">
        <v>66</v>
      </c>
      <c r="B43" s="85" t="s">
        <v>67</v>
      </c>
      <c r="C43" s="4">
        <v>810</v>
      </c>
      <c r="D43" s="4"/>
      <c r="E43" s="4">
        <f t="shared" si="0"/>
        <v>0</v>
      </c>
      <c r="F43" s="11"/>
      <c r="G43" s="4"/>
      <c r="H43" s="4"/>
    </row>
    <row r="44" spans="1:8" x14ac:dyDescent="0.25">
      <c r="A44" s="85" t="s">
        <v>68</v>
      </c>
      <c r="B44" s="85" t="s">
        <v>69</v>
      </c>
      <c r="C44" s="4"/>
      <c r="D44" s="4"/>
      <c r="E44" s="4">
        <f t="shared" si="0"/>
        <v>0</v>
      </c>
      <c r="F44" s="4"/>
      <c r="G44" s="4"/>
      <c r="H44" s="4"/>
    </row>
    <row r="45" spans="1:8" ht="15" customHeight="1" x14ac:dyDescent="0.25">
      <c r="A45" s="539" t="s">
        <v>70</v>
      </c>
      <c r="B45" s="85" t="s">
        <v>71</v>
      </c>
      <c r="C45" s="4">
        <v>50</v>
      </c>
      <c r="D45" s="4"/>
      <c r="E45" s="4">
        <f t="shared" si="0"/>
        <v>0</v>
      </c>
      <c r="F45" s="4"/>
      <c r="G45" s="4"/>
      <c r="H45" s="4"/>
    </row>
    <row r="46" spans="1:8" ht="18" customHeight="1" x14ac:dyDescent="0.25">
      <c r="A46" s="539"/>
      <c r="B46" s="85" t="s">
        <v>72</v>
      </c>
      <c r="C46" s="4">
        <v>150</v>
      </c>
      <c r="D46" s="4"/>
      <c r="E46" s="4">
        <f t="shared" si="0"/>
        <v>0</v>
      </c>
      <c r="F46" s="4"/>
      <c r="G46" s="4"/>
      <c r="H46" s="4">
        <v>100</v>
      </c>
    </row>
    <row r="47" spans="1:8" x14ac:dyDescent="0.25">
      <c r="A47" s="85" t="s">
        <v>73</v>
      </c>
      <c r="B47" s="85" t="s">
        <v>74</v>
      </c>
      <c r="C47" s="4"/>
      <c r="D47" s="4"/>
      <c r="E47" s="4">
        <f t="shared" si="0"/>
        <v>0</v>
      </c>
      <c r="F47" s="4"/>
      <c r="G47" s="4"/>
      <c r="H47" s="4"/>
    </row>
    <row r="48" spans="1:8" x14ac:dyDescent="0.25">
      <c r="A48" s="12" t="s">
        <v>75</v>
      </c>
      <c r="B48" s="5" t="s">
        <v>76</v>
      </c>
      <c r="C48" s="4">
        <v>1413</v>
      </c>
      <c r="D48" s="4"/>
      <c r="E48" s="4">
        <f t="shared" si="0"/>
        <v>0</v>
      </c>
      <c r="F48" s="4"/>
      <c r="G48" s="4"/>
      <c r="H48" s="4"/>
    </row>
    <row r="49" spans="1:8" ht="19.899999999999999" customHeight="1" x14ac:dyDescent="0.25">
      <c r="A49" s="85" t="s">
        <v>77</v>
      </c>
      <c r="B49" s="85" t="s">
        <v>78</v>
      </c>
      <c r="C49" s="4"/>
      <c r="D49" s="4"/>
      <c r="E49" s="4">
        <f t="shared" si="0"/>
        <v>0</v>
      </c>
      <c r="F49" s="4"/>
      <c r="G49" s="4"/>
      <c r="H49" s="4"/>
    </row>
    <row r="50" spans="1:8" ht="19.899999999999999" customHeight="1" x14ac:dyDescent="0.25">
      <c r="A50" s="85" t="s">
        <v>79</v>
      </c>
      <c r="B50" s="85" t="s">
        <v>80</v>
      </c>
      <c r="C50" s="4"/>
      <c r="D50" s="4"/>
      <c r="E50" s="4">
        <f t="shared" si="0"/>
        <v>0</v>
      </c>
      <c r="F50" s="4"/>
      <c r="G50" s="4"/>
      <c r="H50" s="4"/>
    </row>
    <row r="51" spans="1:8" x14ac:dyDescent="0.25">
      <c r="A51" s="85" t="s">
        <v>81</v>
      </c>
      <c r="B51" s="85" t="s">
        <v>82</v>
      </c>
      <c r="C51" s="4"/>
      <c r="D51" s="4"/>
      <c r="E51" s="4">
        <f t="shared" si="0"/>
        <v>0</v>
      </c>
      <c r="F51" s="4"/>
      <c r="G51" s="4"/>
      <c r="H51" s="4"/>
    </row>
    <row r="52" spans="1:8" ht="31.5" x14ac:dyDescent="0.25">
      <c r="A52" s="84" t="s">
        <v>0</v>
      </c>
      <c r="B52" s="13"/>
      <c r="C52" s="15">
        <f>C6+C7+SUM(C9:C24)+SUM(C28:C51)</f>
        <v>2471</v>
      </c>
      <c r="D52" s="15">
        <f>SUM(D6:D24)+SUM(D28:D51)</f>
        <v>0</v>
      </c>
      <c r="E52" s="14">
        <f t="shared" si="0"/>
        <v>0</v>
      </c>
      <c r="F52" s="15">
        <f>SUM(F6:F24)+SUM(F28:F51)</f>
        <v>0</v>
      </c>
      <c r="G52" s="15">
        <f>SUM(G6:G24)+SUM(G28:G51)</f>
        <v>0</v>
      </c>
      <c r="H52" s="15">
        <f>SUM(H6:H24)+SUM(H28:H51)</f>
        <v>100</v>
      </c>
    </row>
    <row r="53" spans="1:8" x14ac:dyDescent="0.25">
      <c r="A53" s="16"/>
      <c r="B53" s="16"/>
      <c r="C53" s="146"/>
      <c r="D53" s="16"/>
      <c r="E53" s="16"/>
      <c r="F53" s="16"/>
      <c r="G53" s="16"/>
      <c r="H53" s="16"/>
    </row>
    <row r="55" spans="1:8" x14ac:dyDescent="0.25">
      <c r="B55" s="18"/>
    </row>
    <row r="56" spans="1:8" x14ac:dyDescent="0.25">
      <c r="B56" s="18"/>
    </row>
    <row r="57" spans="1:8" x14ac:dyDescent="0.25">
      <c r="B57" s="18"/>
    </row>
    <row r="58" spans="1:8" x14ac:dyDescent="0.25">
      <c r="A58" s="19"/>
      <c r="B58" s="18"/>
    </row>
    <row r="59" spans="1:8" x14ac:dyDescent="0.25">
      <c r="A59" s="19"/>
      <c r="B59" s="20"/>
    </row>
  </sheetData>
  <mergeCells count="14">
    <mergeCell ref="B1:H1"/>
    <mergeCell ref="A24:A27"/>
    <mergeCell ref="C3:C5"/>
    <mergeCell ref="D4:D5"/>
    <mergeCell ref="D3:H3"/>
    <mergeCell ref="E4:G4"/>
    <mergeCell ref="H4:H5"/>
    <mergeCell ref="A28:A30"/>
    <mergeCell ref="A41:A42"/>
    <mergeCell ref="A45:A46"/>
    <mergeCell ref="B3:B5"/>
    <mergeCell ref="A3:A5"/>
    <mergeCell ref="A6:A9"/>
    <mergeCell ref="A21:A22"/>
  </mergeCells>
  <pageMargins left="0.7" right="0.7" top="0.75" bottom="0.75" header="0.3" footer="0.3"/>
  <pageSetup paperSize="9" scale="51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40"/>
  <sheetViews>
    <sheetView view="pageBreakPreview" topLeftCell="A28" zoomScale="60" zoomScaleNormal="60" workbookViewId="0">
      <selection activeCell="K71" sqref="K71"/>
    </sheetView>
  </sheetViews>
  <sheetFormatPr defaultRowHeight="15" x14ac:dyDescent="0.25"/>
  <cols>
    <col min="1" max="1" width="35.42578125" style="210" customWidth="1"/>
    <col min="2" max="2" width="35.7109375" style="210" customWidth="1"/>
    <col min="3" max="3" width="17.5703125" style="210" customWidth="1"/>
    <col min="4" max="4" width="16.28515625" style="210" customWidth="1"/>
    <col min="5" max="5" width="17.28515625" style="210" customWidth="1"/>
    <col min="6" max="6" width="17.7109375" style="51" customWidth="1"/>
    <col min="7" max="7" width="18" style="51" customWidth="1"/>
    <col min="8" max="8" width="16.7109375" style="51" customWidth="1"/>
    <col min="9" max="9" width="14.28515625" style="210" customWidth="1"/>
    <col min="10" max="10" width="16.7109375" style="210" customWidth="1"/>
    <col min="11" max="11" width="9.140625" style="210"/>
    <col min="12" max="14" width="0" style="210" hidden="1" customWidth="1"/>
    <col min="15" max="238" width="9.140625" style="210"/>
    <col min="239" max="239" width="37.28515625" style="210" customWidth="1"/>
    <col min="240" max="242" width="9.140625" style="210"/>
    <col min="243" max="248" width="9.28515625" style="210" customWidth="1"/>
    <col min="249" max="494" width="9.140625" style="210"/>
    <col min="495" max="495" width="37.28515625" style="210" customWidth="1"/>
    <col min="496" max="498" width="9.140625" style="210"/>
    <col min="499" max="504" width="9.28515625" style="210" customWidth="1"/>
    <col min="505" max="750" width="9.140625" style="210"/>
    <col min="751" max="751" width="37.28515625" style="210" customWidth="1"/>
    <col min="752" max="754" width="9.140625" style="210"/>
    <col min="755" max="760" width="9.28515625" style="210" customWidth="1"/>
    <col min="761" max="1006" width="9.140625" style="210"/>
    <col min="1007" max="1007" width="37.28515625" style="210" customWidth="1"/>
    <col min="1008" max="1010" width="9.140625" style="210"/>
    <col min="1011" max="1016" width="9.28515625" style="210" customWidth="1"/>
    <col min="1017" max="1262" width="9.140625" style="210"/>
    <col min="1263" max="1263" width="37.28515625" style="210" customWidth="1"/>
    <col min="1264" max="1266" width="9.140625" style="210"/>
    <col min="1267" max="1272" width="9.28515625" style="210" customWidth="1"/>
    <col min="1273" max="1518" width="9.140625" style="210"/>
    <col min="1519" max="1519" width="37.28515625" style="210" customWidth="1"/>
    <col min="1520" max="1522" width="9.140625" style="210"/>
    <col min="1523" max="1528" width="9.28515625" style="210" customWidth="1"/>
    <col min="1529" max="1774" width="9.140625" style="210"/>
    <col min="1775" max="1775" width="37.28515625" style="210" customWidth="1"/>
    <col min="1776" max="1778" width="9.140625" style="210"/>
    <col min="1779" max="1784" width="9.28515625" style="210" customWidth="1"/>
    <col min="1785" max="2030" width="9.140625" style="210"/>
    <col min="2031" max="2031" width="37.28515625" style="210" customWidth="1"/>
    <col min="2032" max="2034" width="9.140625" style="210"/>
    <col min="2035" max="2040" width="9.28515625" style="210" customWidth="1"/>
    <col min="2041" max="2286" width="9.140625" style="210"/>
    <col min="2287" max="2287" width="37.28515625" style="210" customWidth="1"/>
    <col min="2288" max="2290" width="9.140625" style="210"/>
    <col min="2291" max="2296" width="9.28515625" style="210" customWidth="1"/>
    <col min="2297" max="2542" width="9.140625" style="210"/>
    <col min="2543" max="2543" width="37.28515625" style="210" customWidth="1"/>
    <col min="2544" max="2546" width="9.140625" style="210"/>
    <col min="2547" max="2552" width="9.28515625" style="210" customWidth="1"/>
    <col min="2553" max="2798" width="9.140625" style="210"/>
    <col min="2799" max="2799" width="37.28515625" style="210" customWidth="1"/>
    <col min="2800" max="2802" width="9.140625" style="210"/>
    <col min="2803" max="2808" width="9.28515625" style="210" customWidth="1"/>
    <col min="2809" max="3054" width="9.140625" style="210"/>
    <col min="3055" max="3055" width="37.28515625" style="210" customWidth="1"/>
    <col min="3056" max="3058" width="9.140625" style="210"/>
    <col min="3059" max="3064" width="9.28515625" style="210" customWidth="1"/>
    <col min="3065" max="3310" width="9.140625" style="210"/>
    <col min="3311" max="3311" width="37.28515625" style="210" customWidth="1"/>
    <col min="3312" max="3314" width="9.140625" style="210"/>
    <col min="3315" max="3320" width="9.28515625" style="210" customWidth="1"/>
    <col min="3321" max="3566" width="9.140625" style="210"/>
    <col min="3567" max="3567" width="37.28515625" style="210" customWidth="1"/>
    <col min="3568" max="3570" width="9.140625" style="210"/>
    <col min="3571" max="3576" width="9.28515625" style="210" customWidth="1"/>
    <col min="3577" max="3822" width="9.140625" style="210"/>
    <col min="3823" max="3823" width="37.28515625" style="210" customWidth="1"/>
    <col min="3824" max="3826" width="9.140625" style="210"/>
    <col min="3827" max="3832" width="9.28515625" style="210" customWidth="1"/>
    <col min="3833" max="4078" width="9.140625" style="210"/>
    <col min="4079" max="4079" width="37.28515625" style="210" customWidth="1"/>
    <col min="4080" max="4082" width="9.140625" style="210"/>
    <col min="4083" max="4088" width="9.28515625" style="210" customWidth="1"/>
    <col min="4089" max="4334" width="9.140625" style="210"/>
    <col min="4335" max="4335" width="37.28515625" style="210" customWidth="1"/>
    <col min="4336" max="4338" width="9.140625" style="210"/>
    <col min="4339" max="4344" width="9.28515625" style="210" customWidth="1"/>
    <col min="4345" max="4590" width="9.140625" style="210"/>
    <col min="4591" max="4591" width="37.28515625" style="210" customWidth="1"/>
    <col min="4592" max="4594" width="9.140625" style="210"/>
    <col min="4595" max="4600" width="9.28515625" style="210" customWidth="1"/>
    <col min="4601" max="4846" width="9.140625" style="210"/>
    <col min="4847" max="4847" width="37.28515625" style="210" customWidth="1"/>
    <col min="4848" max="4850" width="9.140625" style="210"/>
    <col min="4851" max="4856" width="9.28515625" style="210" customWidth="1"/>
    <col min="4857" max="5102" width="9.140625" style="210"/>
    <col min="5103" max="5103" width="37.28515625" style="210" customWidth="1"/>
    <col min="5104" max="5106" width="9.140625" style="210"/>
    <col min="5107" max="5112" width="9.28515625" style="210" customWidth="1"/>
    <col min="5113" max="5358" width="9.140625" style="210"/>
    <col min="5359" max="5359" width="37.28515625" style="210" customWidth="1"/>
    <col min="5360" max="5362" width="9.140625" style="210"/>
    <col min="5363" max="5368" width="9.28515625" style="210" customWidth="1"/>
    <col min="5369" max="5614" width="9.140625" style="210"/>
    <col min="5615" max="5615" width="37.28515625" style="210" customWidth="1"/>
    <col min="5616" max="5618" width="9.140625" style="210"/>
    <col min="5619" max="5624" width="9.28515625" style="210" customWidth="1"/>
    <col min="5625" max="5870" width="9.140625" style="210"/>
    <col min="5871" max="5871" width="37.28515625" style="210" customWidth="1"/>
    <col min="5872" max="5874" width="9.140625" style="210"/>
    <col min="5875" max="5880" width="9.28515625" style="210" customWidth="1"/>
    <col min="5881" max="6126" width="9.140625" style="210"/>
    <col min="6127" max="6127" width="37.28515625" style="210" customWidth="1"/>
    <col min="6128" max="6130" width="9.140625" style="210"/>
    <col min="6131" max="6136" width="9.28515625" style="210" customWidth="1"/>
    <col min="6137" max="6382" width="9.140625" style="210"/>
    <col min="6383" max="6383" width="37.28515625" style="210" customWidth="1"/>
    <col min="6384" max="6386" width="9.140625" style="210"/>
    <col min="6387" max="6392" width="9.28515625" style="210" customWidth="1"/>
    <col min="6393" max="6638" width="9.140625" style="210"/>
    <col min="6639" max="6639" width="37.28515625" style="210" customWidth="1"/>
    <col min="6640" max="6642" width="9.140625" style="210"/>
    <col min="6643" max="6648" width="9.28515625" style="210" customWidth="1"/>
    <col min="6649" max="6894" width="9.140625" style="210"/>
    <col min="6895" max="6895" width="37.28515625" style="210" customWidth="1"/>
    <col min="6896" max="6898" width="9.140625" style="210"/>
    <col min="6899" max="6904" width="9.28515625" style="210" customWidth="1"/>
    <col min="6905" max="7150" width="9.140625" style="210"/>
    <col min="7151" max="7151" width="37.28515625" style="210" customWidth="1"/>
    <col min="7152" max="7154" width="9.140625" style="210"/>
    <col min="7155" max="7160" width="9.28515625" style="210" customWidth="1"/>
    <col min="7161" max="7406" width="9.140625" style="210"/>
    <col min="7407" max="7407" width="37.28515625" style="210" customWidth="1"/>
    <col min="7408" max="7410" width="9.140625" style="210"/>
    <col min="7411" max="7416" width="9.28515625" style="210" customWidth="1"/>
    <col min="7417" max="7662" width="9.140625" style="210"/>
    <col min="7663" max="7663" width="37.28515625" style="210" customWidth="1"/>
    <col min="7664" max="7666" width="9.140625" style="210"/>
    <col min="7667" max="7672" width="9.28515625" style="210" customWidth="1"/>
    <col min="7673" max="7918" width="9.140625" style="210"/>
    <col min="7919" max="7919" width="37.28515625" style="210" customWidth="1"/>
    <col min="7920" max="7922" width="9.140625" style="210"/>
    <col min="7923" max="7928" width="9.28515625" style="210" customWidth="1"/>
    <col min="7929" max="8174" width="9.140625" style="210"/>
    <col min="8175" max="8175" width="37.28515625" style="210" customWidth="1"/>
    <col min="8176" max="8178" width="9.140625" style="210"/>
    <col min="8179" max="8184" width="9.28515625" style="210" customWidth="1"/>
    <col min="8185" max="8430" width="9.140625" style="210"/>
    <col min="8431" max="8431" width="37.28515625" style="210" customWidth="1"/>
    <col min="8432" max="8434" width="9.140625" style="210"/>
    <col min="8435" max="8440" width="9.28515625" style="210" customWidth="1"/>
    <col min="8441" max="8686" width="9.140625" style="210"/>
    <col min="8687" max="8687" width="37.28515625" style="210" customWidth="1"/>
    <col min="8688" max="8690" width="9.140625" style="210"/>
    <col min="8691" max="8696" width="9.28515625" style="210" customWidth="1"/>
    <col min="8697" max="8942" width="9.140625" style="210"/>
    <col min="8943" max="8943" width="37.28515625" style="210" customWidth="1"/>
    <col min="8944" max="8946" width="9.140625" style="210"/>
    <col min="8947" max="8952" width="9.28515625" style="210" customWidth="1"/>
    <col min="8953" max="9198" width="9.140625" style="210"/>
    <col min="9199" max="9199" width="37.28515625" style="210" customWidth="1"/>
    <col min="9200" max="9202" width="9.140625" style="210"/>
    <col min="9203" max="9208" width="9.28515625" style="210" customWidth="1"/>
    <col min="9209" max="9454" width="9.140625" style="210"/>
    <col min="9455" max="9455" width="37.28515625" style="210" customWidth="1"/>
    <col min="9456" max="9458" width="9.140625" style="210"/>
    <col min="9459" max="9464" width="9.28515625" style="210" customWidth="1"/>
    <col min="9465" max="9710" width="9.140625" style="210"/>
    <col min="9711" max="9711" width="37.28515625" style="210" customWidth="1"/>
    <col min="9712" max="9714" width="9.140625" style="210"/>
    <col min="9715" max="9720" width="9.28515625" style="210" customWidth="1"/>
    <col min="9721" max="9966" width="9.140625" style="210"/>
    <col min="9967" max="9967" width="37.28515625" style="210" customWidth="1"/>
    <col min="9968" max="9970" width="9.140625" style="210"/>
    <col min="9971" max="9976" width="9.28515625" style="210" customWidth="1"/>
    <col min="9977" max="10222" width="9.140625" style="210"/>
    <col min="10223" max="10223" width="37.28515625" style="210" customWidth="1"/>
    <col min="10224" max="10226" width="9.140625" style="210"/>
    <col min="10227" max="10232" width="9.28515625" style="210" customWidth="1"/>
    <col min="10233" max="10478" width="9.140625" style="210"/>
    <col min="10479" max="10479" width="37.28515625" style="210" customWidth="1"/>
    <col min="10480" max="10482" width="9.140625" style="210"/>
    <col min="10483" max="10488" width="9.28515625" style="210" customWidth="1"/>
    <col min="10489" max="10734" width="9.140625" style="210"/>
    <col min="10735" max="10735" width="37.28515625" style="210" customWidth="1"/>
    <col min="10736" max="10738" width="9.140625" style="210"/>
    <col min="10739" max="10744" width="9.28515625" style="210" customWidth="1"/>
    <col min="10745" max="10990" width="9.140625" style="210"/>
    <col min="10991" max="10991" width="37.28515625" style="210" customWidth="1"/>
    <col min="10992" max="10994" width="9.140625" style="210"/>
    <col min="10995" max="11000" width="9.28515625" style="210" customWidth="1"/>
    <col min="11001" max="11246" width="9.140625" style="210"/>
    <col min="11247" max="11247" width="37.28515625" style="210" customWidth="1"/>
    <col min="11248" max="11250" width="9.140625" style="210"/>
    <col min="11251" max="11256" width="9.28515625" style="210" customWidth="1"/>
    <col min="11257" max="11502" width="9.140625" style="210"/>
    <col min="11503" max="11503" width="37.28515625" style="210" customWidth="1"/>
    <col min="11504" max="11506" width="9.140625" style="210"/>
    <col min="11507" max="11512" width="9.28515625" style="210" customWidth="1"/>
    <col min="11513" max="11758" width="9.140625" style="210"/>
    <col min="11759" max="11759" width="37.28515625" style="210" customWidth="1"/>
    <col min="11760" max="11762" width="9.140625" style="210"/>
    <col min="11763" max="11768" width="9.28515625" style="210" customWidth="1"/>
    <col min="11769" max="12014" width="9.140625" style="210"/>
    <col min="12015" max="12015" width="37.28515625" style="210" customWidth="1"/>
    <col min="12016" max="12018" width="9.140625" style="210"/>
    <col min="12019" max="12024" width="9.28515625" style="210" customWidth="1"/>
    <col min="12025" max="12270" width="9.140625" style="210"/>
    <col min="12271" max="12271" width="37.28515625" style="210" customWidth="1"/>
    <col min="12272" max="12274" width="9.140625" style="210"/>
    <col min="12275" max="12280" width="9.28515625" style="210" customWidth="1"/>
    <col min="12281" max="12526" width="9.140625" style="210"/>
    <col min="12527" max="12527" width="37.28515625" style="210" customWidth="1"/>
    <col min="12528" max="12530" width="9.140625" style="210"/>
    <col min="12531" max="12536" width="9.28515625" style="210" customWidth="1"/>
    <col min="12537" max="12782" width="9.140625" style="210"/>
    <col min="12783" max="12783" width="37.28515625" style="210" customWidth="1"/>
    <col min="12784" max="12786" width="9.140625" style="210"/>
    <col min="12787" max="12792" width="9.28515625" style="210" customWidth="1"/>
    <col min="12793" max="13038" width="9.140625" style="210"/>
    <col min="13039" max="13039" width="37.28515625" style="210" customWidth="1"/>
    <col min="13040" max="13042" width="9.140625" style="210"/>
    <col min="13043" max="13048" width="9.28515625" style="210" customWidth="1"/>
    <col min="13049" max="13294" width="9.140625" style="210"/>
    <col min="13295" max="13295" width="37.28515625" style="210" customWidth="1"/>
    <col min="13296" max="13298" width="9.140625" style="210"/>
    <col min="13299" max="13304" width="9.28515625" style="210" customWidth="1"/>
    <col min="13305" max="13550" width="9.140625" style="210"/>
    <col min="13551" max="13551" width="37.28515625" style="210" customWidth="1"/>
    <col min="13552" max="13554" width="9.140625" style="210"/>
    <col min="13555" max="13560" width="9.28515625" style="210" customWidth="1"/>
    <col min="13561" max="13806" width="9.140625" style="210"/>
    <col min="13807" max="13807" width="37.28515625" style="210" customWidth="1"/>
    <col min="13808" max="13810" width="9.140625" style="210"/>
    <col min="13811" max="13816" width="9.28515625" style="210" customWidth="1"/>
    <col min="13817" max="14062" width="9.140625" style="210"/>
    <col min="14063" max="14063" width="37.28515625" style="210" customWidth="1"/>
    <col min="14064" max="14066" width="9.140625" style="210"/>
    <col min="14067" max="14072" width="9.28515625" style="210" customWidth="1"/>
    <col min="14073" max="14318" width="9.140625" style="210"/>
    <col min="14319" max="14319" width="37.28515625" style="210" customWidth="1"/>
    <col min="14320" max="14322" width="9.140625" style="210"/>
    <col min="14323" max="14328" width="9.28515625" style="210" customWidth="1"/>
    <col min="14329" max="14574" width="9.140625" style="210"/>
    <col min="14575" max="14575" width="37.28515625" style="210" customWidth="1"/>
    <col min="14576" max="14578" width="9.140625" style="210"/>
    <col min="14579" max="14584" width="9.28515625" style="210" customWidth="1"/>
    <col min="14585" max="14830" width="9.140625" style="210"/>
    <col min="14831" max="14831" width="37.28515625" style="210" customWidth="1"/>
    <col min="14832" max="14834" width="9.140625" style="210"/>
    <col min="14835" max="14840" width="9.28515625" style="210" customWidth="1"/>
    <col min="14841" max="15086" width="9.140625" style="210"/>
    <col min="15087" max="15087" width="37.28515625" style="210" customWidth="1"/>
    <col min="15088" max="15090" width="9.140625" style="210"/>
    <col min="15091" max="15096" width="9.28515625" style="210" customWidth="1"/>
    <col min="15097" max="15342" width="9.140625" style="210"/>
    <col min="15343" max="15343" width="37.28515625" style="210" customWidth="1"/>
    <col min="15344" max="15346" width="9.140625" style="210"/>
    <col min="15347" max="15352" width="9.28515625" style="210" customWidth="1"/>
    <col min="15353" max="15598" width="9.140625" style="210"/>
    <col min="15599" max="15599" width="37.28515625" style="210" customWidth="1"/>
    <col min="15600" max="15602" width="9.140625" style="210"/>
    <col min="15603" max="15608" width="9.28515625" style="210" customWidth="1"/>
    <col min="15609" max="15854" width="9.140625" style="210"/>
    <col min="15855" max="15855" width="37.28515625" style="210" customWidth="1"/>
    <col min="15856" max="15858" width="9.140625" style="210"/>
    <col min="15859" max="15864" width="9.28515625" style="210" customWidth="1"/>
    <col min="15865" max="16110" width="9.140625" style="210"/>
    <col min="16111" max="16111" width="37.28515625" style="210" customWidth="1"/>
    <col min="16112" max="16114" width="9.140625" style="210"/>
    <col min="16115" max="16120" width="9.28515625" style="210" customWidth="1"/>
    <col min="16121" max="16384" width="9.140625" style="210"/>
  </cols>
  <sheetData>
    <row r="1" spans="1:14" ht="25.9" customHeight="1" x14ac:dyDescent="0.3">
      <c r="A1" s="454" t="s">
        <v>212</v>
      </c>
      <c r="B1" s="454"/>
      <c r="C1" s="454"/>
      <c r="D1" s="454"/>
      <c r="E1" s="454"/>
      <c r="F1" s="454"/>
      <c r="G1" s="454"/>
      <c r="H1" s="454"/>
    </row>
    <row r="2" spans="1:14" ht="15.75" customHeight="1" x14ac:dyDescent="0.3">
      <c r="A2" s="53"/>
      <c r="B2" s="211"/>
      <c r="C2" s="211"/>
      <c r="D2" s="211"/>
      <c r="E2" s="211"/>
      <c r="F2" s="211"/>
      <c r="G2" s="211"/>
      <c r="H2" s="211"/>
    </row>
    <row r="3" spans="1:14" ht="15.6" customHeight="1" x14ac:dyDescent="0.25">
      <c r="A3" s="3" t="s">
        <v>213</v>
      </c>
      <c r="B3" s="3"/>
      <c r="F3" s="210"/>
      <c r="G3" s="210"/>
      <c r="H3" s="210"/>
    </row>
    <row r="4" spans="1:14" ht="21" customHeight="1" x14ac:dyDescent="0.25">
      <c r="A4" s="591" t="s">
        <v>214</v>
      </c>
      <c r="B4" s="591" t="s">
        <v>215</v>
      </c>
      <c r="C4" s="593" t="s">
        <v>216</v>
      </c>
      <c r="D4" s="594"/>
      <c r="E4" s="595" t="s">
        <v>91</v>
      </c>
      <c r="F4" s="595"/>
      <c r="G4" s="595"/>
      <c r="H4" s="595"/>
      <c r="I4" s="595"/>
      <c r="J4" s="595"/>
      <c r="L4" s="596" t="s">
        <v>217</v>
      </c>
      <c r="M4" s="596"/>
      <c r="N4" s="596"/>
    </row>
    <row r="5" spans="1:14" ht="42" customHeight="1" x14ac:dyDescent="0.25">
      <c r="A5" s="460"/>
      <c r="B5" s="460"/>
      <c r="C5" s="464"/>
      <c r="D5" s="465"/>
      <c r="E5" s="597" t="s">
        <v>218</v>
      </c>
      <c r="F5" s="597"/>
      <c r="G5" s="597" t="s">
        <v>219</v>
      </c>
      <c r="H5" s="597"/>
      <c r="I5" s="597" t="s">
        <v>220</v>
      </c>
      <c r="J5" s="597"/>
      <c r="L5" s="596"/>
      <c r="M5" s="596"/>
      <c r="N5" s="596"/>
    </row>
    <row r="6" spans="1:14" ht="67.900000000000006" customHeight="1" thickBot="1" x14ac:dyDescent="0.3">
      <c r="A6" s="592"/>
      <c r="B6" s="461"/>
      <c r="C6" s="212" t="s">
        <v>109</v>
      </c>
      <c r="D6" s="212" t="s">
        <v>221</v>
      </c>
      <c r="E6" s="212" t="s">
        <v>109</v>
      </c>
      <c r="F6" s="212" t="s">
        <v>221</v>
      </c>
      <c r="G6" s="212" t="s">
        <v>109</v>
      </c>
      <c r="H6" s="212" t="s">
        <v>221</v>
      </c>
      <c r="I6" s="212" t="s">
        <v>109</v>
      </c>
      <c r="J6" s="212" t="s">
        <v>221</v>
      </c>
      <c r="L6" s="213" t="s">
        <v>109</v>
      </c>
      <c r="M6" s="213" t="s">
        <v>110</v>
      </c>
      <c r="N6" s="213" t="s">
        <v>222</v>
      </c>
    </row>
    <row r="7" spans="1:14" ht="19.899999999999999" customHeight="1" x14ac:dyDescent="0.25">
      <c r="A7" s="585" t="s">
        <v>223</v>
      </c>
      <c r="B7" s="214" t="s">
        <v>224</v>
      </c>
      <c r="C7" s="215">
        <f>E7+G7+I7</f>
        <v>0</v>
      </c>
      <c r="D7" s="215">
        <f>F7+H7+J7</f>
        <v>0</v>
      </c>
      <c r="E7" s="215"/>
      <c r="F7" s="215"/>
      <c r="G7" s="215"/>
      <c r="H7" s="216"/>
      <c r="I7" s="217"/>
      <c r="J7" s="217"/>
      <c r="L7" s="218">
        <f>M7+N7</f>
        <v>0</v>
      </c>
      <c r="M7" s="219"/>
      <c r="N7" s="219"/>
    </row>
    <row r="8" spans="1:14" ht="19.899999999999999" customHeight="1" x14ac:dyDescent="0.25">
      <c r="A8" s="586"/>
      <c r="B8" s="214" t="s">
        <v>225</v>
      </c>
      <c r="C8" s="215">
        <f t="shared" ref="C8:D19" si="0">E8+G8+I8</f>
        <v>0</v>
      </c>
      <c r="D8" s="215">
        <f t="shared" si="0"/>
        <v>0</v>
      </c>
      <c r="E8" s="215"/>
      <c r="F8" s="215"/>
      <c r="G8" s="215"/>
      <c r="H8" s="216"/>
      <c r="I8" s="217"/>
      <c r="J8" s="217"/>
      <c r="L8" s="218">
        <f t="shared" ref="L8:L40" si="1">M8+N8</f>
        <v>0</v>
      </c>
      <c r="M8" s="219"/>
      <c r="N8" s="219"/>
    </row>
    <row r="9" spans="1:14" ht="49.9" customHeight="1" x14ac:dyDescent="0.25">
      <c r="A9" s="587"/>
      <c r="B9" s="214" t="s">
        <v>226</v>
      </c>
      <c r="C9" s="215">
        <f t="shared" si="0"/>
        <v>0</v>
      </c>
      <c r="D9" s="215">
        <f t="shared" si="0"/>
        <v>0</v>
      </c>
      <c r="E9" s="215"/>
      <c r="F9" s="215"/>
      <c r="G9" s="215"/>
      <c r="H9" s="216"/>
      <c r="I9" s="217"/>
      <c r="J9" s="217"/>
      <c r="L9" s="218">
        <f t="shared" si="1"/>
        <v>0</v>
      </c>
      <c r="M9" s="219"/>
      <c r="N9" s="219"/>
    </row>
    <row r="10" spans="1:14" ht="19.899999999999999" customHeight="1" x14ac:dyDescent="0.25">
      <c r="A10" s="220" t="s">
        <v>227</v>
      </c>
      <c r="B10" s="214" t="s">
        <v>228</v>
      </c>
      <c r="C10" s="215">
        <f t="shared" si="0"/>
        <v>0</v>
      </c>
      <c r="D10" s="215">
        <f t="shared" si="0"/>
        <v>0</v>
      </c>
      <c r="E10" s="215"/>
      <c r="F10" s="215"/>
      <c r="G10" s="215"/>
      <c r="H10" s="216"/>
      <c r="I10" s="217"/>
      <c r="J10" s="217"/>
      <c r="L10" s="218">
        <f t="shared" si="1"/>
        <v>0</v>
      </c>
      <c r="M10" s="219"/>
      <c r="N10" s="219"/>
    </row>
    <row r="11" spans="1:14" ht="19.899999999999999" customHeight="1" x14ac:dyDescent="0.25">
      <c r="A11" s="220" t="s">
        <v>229</v>
      </c>
      <c r="B11" s="214" t="s">
        <v>230</v>
      </c>
      <c r="C11" s="215">
        <f t="shared" si="0"/>
        <v>0</v>
      </c>
      <c r="D11" s="215">
        <f t="shared" si="0"/>
        <v>0</v>
      </c>
      <c r="E11" s="215"/>
      <c r="F11" s="215"/>
      <c r="G11" s="215"/>
      <c r="H11" s="216"/>
      <c r="I11" s="217"/>
      <c r="J11" s="217"/>
      <c r="L11" s="218">
        <f t="shared" si="1"/>
        <v>0</v>
      </c>
      <c r="M11" s="219"/>
      <c r="N11" s="219"/>
    </row>
    <row r="12" spans="1:14" ht="19.899999999999999" customHeight="1" x14ac:dyDescent="0.25">
      <c r="A12" s="220" t="s">
        <v>231</v>
      </c>
      <c r="B12" s="214" t="s">
        <v>232</v>
      </c>
      <c r="C12" s="215">
        <f t="shared" si="0"/>
        <v>0</v>
      </c>
      <c r="D12" s="215">
        <f t="shared" si="0"/>
        <v>0</v>
      </c>
      <c r="E12" s="215"/>
      <c r="F12" s="215"/>
      <c r="G12" s="215"/>
      <c r="H12" s="216"/>
      <c r="I12" s="217"/>
      <c r="J12" s="217"/>
      <c r="L12" s="218">
        <f t="shared" si="1"/>
        <v>0</v>
      </c>
      <c r="M12" s="219"/>
      <c r="N12" s="219"/>
    </row>
    <row r="13" spans="1:14" ht="19.899999999999999" customHeight="1" x14ac:dyDescent="0.25">
      <c r="A13" s="221" t="s">
        <v>15</v>
      </c>
      <c r="B13" s="214" t="s">
        <v>16</v>
      </c>
      <c r="C13" s="215">
        <f t="shared" si="0"/>
        <v>0</v>
      </c>
      <c r="D13" s="215">
        <f t="shared" si="0"/>
        <v>0</v>
      </c>
      <c r="E13" s="215"/>
      <c r="F13" s="215"/>
      <c r="G13" s="215"/>
      <c r="H13" s="216"/>
      <c r="I13" s="217"/>
      <c r="J13" s="217"/>
      <c r="L13" s="218">
        <f t="shared" si="1"/>
        <v>0</v>
      </c>
      <c r="M13" s="219"/>
      <c r="N13" s="219"/>
    </row>
    <row r="14" spans="1:14" ht="16.149999999999999" customHeight="1" x14ac:dyDescent="0.25">
      <c r="A14" s="220" t="s">
        <v>233</v>
      </c>
      <c r="B14" s="214" t="s">
        <v>234</v>
      </c>
      <c r="C14" s="215">
        <f t="shared" si="0"/>
        <v>0</v>
      </c>
      <c r="D14" s="215">
        <f t="shared" si="0"/>
        <v>0</v>
      </c>
      <c r="E14" s="215"/>
      <c r="F14" s="215"/>
      <c r="G14" s="215"/>
      <c r="H14" s="216"/>
      <c r="I14" s="217"/>
      <c r="J14" s="217"/>
      <c r="L14" s="218">
        <f t="shared" si="1"/>
        <v>0</v>
      </c>
      <c r="M14" s="219"/>
      <c r="N14" s="219"/>
    </row>
    <row r="15" spans="1:14" ht="16.149999999999999" customHeight="1" x14ac:dyDescent="0.25">
      <c r="A15" s="220" t="s">
        <v>235</v>
      </c>
      <c r="B15" s="214" t="s">
        <v>236</v>
      </c>
      <c r="C15" s="215">
        <f t="shared" si="0"/>
        <v>0</v>
      </c>
      <c r="D15" s="215">
        <f t="shared" si="0"/>
        <v>0</v>
      </c>
      <c r="E15" s="215"/>
      <c r="F15" s="215"/>
      <c r="G15" s="215"/>
      <c r="H15" s="216"/>
      <c r="I15" s="217"/>
      <c r="J15" s="217"/>
      <c r="L15" s="218"/>
      <c r="M15" s="219"/>
      <c r="N15" s="219"/>
    </row>
    <row r="16" spans="1:14" ht="19.899999999999999" customHeight="1" x14ac:dyDescent="0.25">
      <c r="A16" s="220" t="s">
        <v>237</v>
      </c>
      <c r="B16" s="214" t="s">
        <v>238</v>
      </c>
      <c r="C16" s="215">
        <f t="shared" si="0"/>
        <v>0</v>
      </c>
      <c r="D16" s="215">
        <f t="shared" si="0"/>
        <v>0</v>
      </c>
      <c r="E16" s="215"/>
      <c r="F16" s="215"/>
      <c r="G16" s="215"/>
      <c r="H16" s="216"/>
      <c r="I16" s="217"/>
      <c r="J16" s="217"/>
      <c r="L16" s="218">
        <f t="shared" si="1"/>
        <v>0</v>
      </c>
      <c r="M16" s="219"/>
      <c r="N16" s="219"/>
    </row>
    <row r="17" spans="1:14" ht="19.899999999999999" customHeight="1" x14ac:dyDescent="0.25">
      <c r="A17" s="220" t="s">
        <v>239</v>
      </c>
      <c r="B17" s="214" t="s">
        <v>240</v>
      </c>
      <c r="C17" s="215">
        <f t="shared" si="0"/>
        <v>0</v>
      </c>
      <c r="D17" s="215">
        <f t="shared" si="0"/>
        <v>0</v>
      </c>
      <c r="E17" s="215"/>
      <c r="F17" s="215"/>
      <c r="G17" s="215"/>
      <c r="H17" s="216"/>
      <c r="I17" s="217"/>
      <c r="J17" s="217"/>
      <c r="L17" s="218">
        <f t="shared" si="1"/>
        <v>0</v>
      </c>
      <c r="M17" s="219"/>
      <c r="N17" s="219"/>
    </row>
    <row r="18" spans="1:14" ht="19.899999999999999" customHeight="1" x14ac:dyDescent="0.25">
      <c r="A18" s="220" t="s">
        <v>27</v>
      </c>
      <c r="B18" s="214" t="s">
        <v>28</v>
      </c>
      <c r="C18" s="215">
        <f t="shared" si="0"/>
        <v>0</v>
      </c>
      <c r="D18" s="215">
        <f t="shared" si="0"/>
        <v>0</v>
      </c>
      <c r="E18" s="215"/>
      <c r="F18" s="215"/>
      <c r="G18" s="215"/>
      <c r="H18" s="216"/>
      <c r="I18" s="217"/>
      <c r="J18" s="217"/>
      <c r="L18" s="218">
        <f t="shared" si="1"/>
        <v>0</v>
      </c>
      <c r="M18" s="219"/>
      <c r="N18" s="219"/>
    </row>
    <row r="19" spans="1:14" ht="19.899999999999999" customHeight="1" x14ac:dyDescent="0.25">
      <c r="A19" s="220" t="s">
        <v>241</v>
      </c>
      <c r="B19" s="214" t="s">
        <v>242</v>
      </c>
      <c r="C19" s="215">
        <f t="shared" si="0"/>
        <v>0</v>
      </c>
      <c r="D19" s="215">
        <f t="shared" si="0"/>
        <v>0</v>
      </c>
      <c r="E19" s="215"/>
      <c r="F19" s="215"/>
      <c r="G19" s="215"/>
      <c r="H19" s="216"/>
      <c r="I19" s="217"/>
      <c r="J19" s="217"/>
      <c r="L19" s="218">
        <f t="shared" si="1"/>
        <v>0</v>
      </c>
      <c r="M19" s="219"/>
      <c r="N19" s="219"/>
    </row>
    <row r="20" spans="1:14" ht="19.899999999999999" customHeight="1" x14ac:dyDescent="0.25">
      <c r="A20" s="220" t="s">
        <v>243</v>
      </c>
      <c r="B20" s="214"/>
      <c r="C20" s="215">
        <f t="shared" ref="C20" si="2">SUM(C21:C23)</f>
        <v>0</v>
      </c>
      <c r="D20" s="215"/>
      <c r="E20" s="215">
        <f t="shared" ref="E20:J20" si="3">SUM(E21:E23)</f>
        <v>0</v>
      </c>
      <c r="F20" s="215">
        <f t="shared" si="3"/>
        <v>0</v>
      </c>
      <c r="G20" s="215">
        <f t="shared" si="3"/>
        <v>0</v>
      </c>
      <c r="H20" s="216">
        <f t="shared" si="3"/>
        <v>0</v>
      </c>
      <c r="I20" s="216">
        <f t="shared" si="3"/>
        <v>0</v>
      </c>
      <c r="J20" s="215">
        <f t="shared" si="3"/>
        <v>0</v>
      </c>
      <c r="L20" s="218">
        <f t="shared" si="1"/>
        <v>0</v>
      </c>
      <c r="M20" s="215">
        <f t="shared" ref="M20:N20" si="4">SUM(M21:M23)</f>
        <v>0</v>
      </c>
      <c r="N20" s="215">
        <f t="shared" si="4"/>
        <v>0</v>
      </c>
    </row>
    <row r="21" spans="1:14" ht="19.899999999999999" customHeight="1" x14ac:dyDescent="0.25">
      <c r="A21" s="588" t="s">
        <v>244</v>
      </c>
      <c r="B21" s="222" t="s">
        <v>245</v>
      </c>
      <c r="C21" s="215">
        <f t="shared" ref="C21:D39" si="5">E21+G21+I21</f>
        <v>0</v>
      </c>
      <c r="D21" s="215">
        <f t="shared" si="5"/>
        <v>0</v>
      </c>
      <c r="E21" s="215"/>
      <c r="F21" s="215"/>
      <c r="G21" s="215"/>
      <c r="H21" s="216"/>
      <c r="I21" s="217"/>
      <c r="J21" s="217"/>
      <c r="L21" s="218">
        <f t="shared" si="1"/>
        <v>0</v>
      </c>
      <c r="M21" s="219"/>
      <c r="N21" s="219"/>
    </row>
    <row r="22" spans="1:14" ht="52.15" customHeight="1" x14ac:dyDescent="0.25">
      <c r="A22" s="586"/>
      <c r="B22" s="223" t="s">
        <v>246</v>
      </c>
      <c r="C22" s="215">
        <f t="shared" si="5"/>
        <v>0</v>
      </c>
      <c r="D22" s="215">
        <f t="shared" si="5"/>
        <v>0</v>
      </c>
      <c r="E22" s="215"/>
      <c r="F22" s="215"/>
      <c r="G22" s="215"/>
      <c r="H22" s="216"/>
      <c r="I22" s="217"/>
      <c r="J22" s="217"/>
      <c r="L22" s="218">
        <f t="shared" si="1"/>
        <v>0</v>
      </c>
      <c r="M22" s="219"/>
      <c r="N22" s="219"/>
    </row>
    <row r="23" spans="1:14" ht="32.450000000000003" customHeight="1" x14ac:dyDescent="0.25">
      <c r="A23" s="587"/>
      <c r="B23" s="223" t="s">
        <v>247</v>
      </c>
      <c r="C23" s="215">
        <f t="shared" si="5"/>
        <v>0</v>
      </c>
      <c r="D23" s="215">
        <f t="shared" si="5"/>
        <v>0</v>
      </c>
      <c r="E23" s="215"/>
      <c r="F23" s="215"/>
      <c r="G23" s="215"/>
      <c r="H23" s="216"/>
      <c r="I23" s="217"/>
      <c r="J23" s="217"/>
      <c r="L23" s="218">
        <f t="shared" si="1"/>
        <v>0</v>
      </c>
      <c r="M23" s="219"/>
      <c r="N23" s="219"/>
    </row>
    <row r="24" spans="1:14" ht="25.15" customHeight="1" x14ac:dyDescent="0.25">
      <c r="A24" s="220" t="s">
        <v>248</v>
      </c>
      <c r="B24" s="223" t="s">
        <v>249</v>
      </c>
      <c r="C24" s="215">
        <f t="shared" si="5"/>
        <v>100</v>
      </c>
      <c r="D24" s="215">
        <f t="shared" si="5"/>
        <v>0</v>
      </c>
      <c r="E24" s="215"/>
      <c r="F24" s="215"/>
      <c r="G24" s="215"/>
      <c r="H24" s="216"/>
      <c r="I24" s="217">
        <v>100</v>
      </c>
      <c r="J24" s="217"/>
      <c r="L24" s="218">
        <f t="shared" si="1"/>
        <v>0</v>
      </c>
      <c r="M24" s="219"/>
      <c r="N24" s="219"/>
    </row>
    <row r="25" spans="1:14" ht="19.899999999999999" customHeight="1" x14ac:dyDescent="0.25">
      <c r="A25" s="221" t="s">
        <v>49</v>
      </c>
      <c r="B25" s="214" t="s">
        <v>50</v>
      </c>
      <c r="C25" s="215">
        <f t="shared" si="5"/>
        <v>0</v>
      </c>
      <c r="D25" s="215">
        <f t="shared" si="5"/>
        <v>0</v>
      </c>
      <c r="E25" s="215"/>
      <c r="F25" s="215"/>
      <c r="G25" s="215"/>
      <c r="H25" s="216"/>
      <c r="I25" s="217"/>
      <c r="J25" s="217"/>
      <c r="L25" s="218">
        <f t="shared" si="1"/>
        <v>0</v>
      </c>
      <c r="M25" s="219"/>
      <c r="N25" s="219"/>
    </row>
    <row r="26" spans="1:14" ht="19.899999999999999" customHeight="1" x14ac:dyDescent="0.25">
      <c r="A26" s="220" t="s">
        <v>250</v>
      </c>
      <c r="B26" s="214" t="s">
        <v>52</v>
      </c>
      <c r="C26" s="215">
        <f t="shared" si="5"/>
        <v>0</v>
      </c>
      <c r="D26" s="215">
        <f t="shared" si="5"/>
        <v>0</v>
      </c>
      <c r="E26" s="215"/>
      <c r="F26" s="215"/>
      <c r="G26" s="215"/>
      <c r="H26" s="216"/>
      <c r="I26" s="217"/>
      <c r="J26" s="217"/>
      <c r="L26" s="218">
        <f t="shared" si="1"/>
        <v>0</v>
      </c>
      <c r="M26" s="219"/>
      <c r="N26" s="219"/>
    </row>
    <row r="27" spans="1:14" ht="19.899999999999999" customHeight="1" x14ac:dyDescent="0.25">
      <c r="A27" s="220" t="s">
        <v>251</v>
      </c>
      <c r="B27" s="214" t="s">
        <v>252</v>
      </c>
      <c r="C27" s="215">
        <f t="shared" si="5"/>
        <v>0</v>
      </c>
      <c r="D27" s="215">
        <f t="shared" si="5"/>
        <v>0</v>
      </c>
      <c r="E27" s="215"/>
      <c r="F27" s="215"/>
      <c r="G27" s="215"/>
      <c r="H27" s="216"/>
      <c r="I27" s="217"/>
      <c r="J27" s="217"/>
      <c r="L27" s="218">
        <f t="shared" si="1"/>
        <v>0</v>
      </c>
      <c r="M27" s="219"/>
      <c r="N27" s="219"/>
    </row>
    <row r="28" spans="1:14" ht="19.899999999999999" customHeight="1" x14ac:dyDescent="0.25">
      <c r="A28" s="220" t="s">
        <v>253</v>
      </c>
      <c r="B28" s="214" t="s">
        <v>254</v>
      </c>
      <c r="C28" s="215">
        <f t="shared" si="5"/>
        <v>0</v>
      </c>
      <c r="D28" s="215">
        <f t="shared" si="5"/>
        <v>0</v>
      </c>
      <c r="E28" s="215"/>
      <c r="F28" s="215"/>
      <c r="G28" s="215"/>
      <c r="H28" s="216"/>
      <c r="I28" s="217"/>
      <c r="J28" s="217"/>
      <c r="L28" s="218">
        <f t="shared" si="1"/>
        <v>0</v>
      </c>
      <c r="M28" s="219"/>
      <c r="N28" s="219"/>
    </row>
    <row r="29" spans="1:14" ht="19.899999999999999" customHeight="1" x14ac:dyDescent="0.25">
      <c r="A29" s="220" t="s">
        <v>255</v>
      </c>
      <c r="B29" s="214" t="s">
        <v>256</v>
      </c>
      <c r="C29" s="215">
        <f t="shared" si="5"/>
        <v>0</v>
      </c>
      <c r="D29" s="215">
        <f t="shared" si="5"/>
        <v>0</v>
      </c>
      <c r="E29" s="215"/>
      <c r="F29" s="215"/>
      <c r="G29" s="215"/>
      <c r="H29" s="216"/>
      <c r="I29" s="217"/>
      <c r="J29" s="217"/>
      <c r="L29" s="218">
        <f t="shared" si="1"/>
        <v>0</v>
      </c>
      <c r="M29" s="219"/>
      <c r="N29" s="219"/>
    </row>
    <row r="30" spans="1:14" ht="19.899999999999999" customHeight="1" x14ac:dyDescent="0.25">
      <c r="A30" s="224" t="s">
        <v>257</v>
      </c>
      <c r="B30" s="214" t="s">
        <v>258</v>
      </c>
      <c r="C30" s="215">
        <f t="shared" si="5"/>
        <v>0</v>
      </c>
      <c r="D30" s="215">
        <f t="shared" si="5"/>
        <v>0</v>
      </c>
      <c r="E30" s="215"/>
      <c r="F30" s="215"/>
      <c r="G30" s="215"/>
      <c r="H30" s="216"/>
      <c r="I30" s="217"/>
      <c r="J30" s="217"/>
      <c r="L30" s="218">
        <f t="shared" si="1"/>
        <v>0</v>
      </c>
      <c r="M30" s="219"/>
      <c r="N30" s="219"/>
    </row>
    <row r="31" spans="1:14" ht="19.899999999999999" customHeight="1" x14ac:dyDescent="0.25">
      <c r="A31" s="220" t="s">
        <v>259</v>
      </c>
      <c r="B31" s="214" t="s">
        <v>260</v>
      </c>
      <c r="C31" s="215">
        <f t="shared" si="5"/>
        <v>0</v>
      </c>
      <c r="D31" s="215">
        <f t="shared" si="5"/>
        <v>0</v>
      </c>
      <c r="E31" s="215"/>
      <c r="F31" s="215"/>
      <c r="G31" s="215"/>
      <c r="H31" s="216"/>
      <c r="I31" s="217"/>
      <c r="J31" s="217"/>
      <c r="L31" s="218">
        <f t="shared" si="1"/>
        <v>0</v>
      </c>
      <c r="M31" s="219"/>
      <c r="N31" s="219"/>
    </row>
    <row r="32" spans="1:14" ht="19.899999999999999" customHeight="1" x14ac:dyDescent="0.25">
      <c r="A32" s="225" t="s">
        <v>261</v>
      </c>
      <c r="B32" s="226" t="s">
        <v>262</v>
      </c>
      <c r="C32" s="215">
        <f t="shared" si="5"/>
        <v>0</v>
      </c>
      <c r="D32" s="215">
        <f t="shared" si="5"/>
        <v>0</v>
      </c>
      <c r="E32" s="215"/>
      <c r="F32" s="215"/>
      <c r="G32" s="215"/>
      <c r="H32" s="216"/>
      <c r="I32" s="217"/>
      <c r="J32" s="217"/>
      <c r="L32" s="218"/>
      <c r="M32" s="219"/>
      <c r="N32" s="219"/>
    </row>
    <row r="33" spans="1:14" ht="19.899999999999999" customHeight="1" x14ac:dyDescent="0.25">
      <c r="A33" s="220" t="s">
        <v>263</v>
      </c>
      <c r="B33" s="214" t="s">
        <v>264</v>
      </c>
      <c r="C33" s="215">
        <f t="shared" si="5"/>
        <v>30</v>
      </c>
      <c r="D33" s="215">
        <f t="shared" si="5"/>
        <v>0</v>
      </c>
      <c r="E33" s="215"/>
      <c r="F33" s="215"/>
      <c r="G33" s="215"/>
      <c r="H33" s="216"/>
      <c r="I33" s="217">
        <v>30</v>
      </c>
      <c r="J33" s="217"/>
      <c r="L33" s="218">
        <f t="shared" si="1"/>
        <v>0</v>
      </c>
      <c r="M33" s="219"/>
      <c r="N33" s="219"/>
    </row>
    <row r="34" spans="1:14" ht="19.899999999999999" customHeight="1" x14ac:dyDescent="0.25">
      <c r="A34" s="589" t="s">
        <v>265</v>
      </c>
      <c r="B34" s="214" t="s">
        <v>266</v>
      </c>
      <c r="C34" s="215">
        <f t="shared" si="5"/>
        <v>0</v>
      </c>
      <c r="D34" s="215">
        <f t="shared" si="5"/>
        <v>0</v>
      </c>
      <c r="E34" s="215"/>
      <c r="F34" s="215"/>
      <c r="G34" s="215"/>
      <c r="H34" s="216"/>
      <c r="I34" s="217"/>
      <c r="J34" s="217"/>
      <c r="L34" s="218">
        <f t="shared" si="1"/>
        <v>0</v>
      </c>
      <c r="M34" s="219"/>
      <c r="N34" s="219"/>
    </row>
    <row r="35" spans="1:14" ht="19.899999999999999" customHeight="1" x14ac:dyDescent="0.25">
      <c r="A35" s="590"/>
      <c r="B35" s="214" t="s">
        <v>267</v>
      </c>
      <c r="C35" s="215">
        <f t="shared" si="5"/>
        <v>0</v>
      </c>
      <c r="D35" s="215">
        <f t="shared" si="5"/>
        <v>0</v>
      </c>
      <c r="E35" s="215"/>
      <c r="F35" s="215"/>
      <c r="G35" s="215"/>
      <c r="H35" s="216"/>
      <c r="I35" s="217"/>
      <c r="J35" s="217"/>
      <c r="L35" s="218">
        <f t="shared" si="1"/>
        <v>0</v>
      </c>
      <c r="M35" s="219"/>
      <c r="N35" s="219"/>
    </row>
    <row r="36" spans="1:14" ht="19.899999999999999" customHeight="1" x14ac:dyDescent="0.25">
      <c r="A36" s="224" t="s">
        <v>268</v>
      </c>
      <c r="B36" s="214" t="s">
        <v>269</v>
      </c>
      <c r="C36" s="215">
        <f t="shared" si="5"/>
        <v>0</v>
      </c>
      <c r="D36" s="215">
        <f t="shared" si="5"/>
        <v>0</v>
      </c>
      <c r="E36" s="215"/>
      <c r="F36" s="215"/>
      <c r="G36" s="215"/>
      <c r="H36" s="216"/>
      <c r="I36" s="217"/>
      <c r="J36" s="217"/>
      <c r="L36" s="218">
        <f t="shared" si="1"/>
        <v>0</v>
      </c>
      <c r="M36" s="219"/>
      <c r="N36" s="219"/>
    </row>
    <row r="37" spans="1:14" ht="19.899999999999999" customHeight="1" x14ac:dyDescent="0.25">
      <c r="A37" s="224" t="s">
        <v>270</v>
      </c>
      <c r="B37" s="214" t="s">
        <v>76</v>
      </c>
      <c r="C37" s="215">
        <f t="shared" si="5"/>
        <v>290</v>
      </c>
      <c r="D37" s="215">
        <f t="shared" si="5"/>
        <v>0</v>
      </c>
      <c r="E37" s="215"/>
      <c r="F37" s="215"/>
      <c r="G37" s="215"/>
      <c r="H37" s="216"/>
      <c r="I37" s="217">
        <v>290</v>
      </c>
      <c r="J37" s="217"/>
      <c r="L37" s="218">
        <f t="shared" si="1"/>
        <v>0</v>
      </c>
      <c r="M37" s="219"/>
      <c r="N37" s="219"/>
    </row>
    <row r="38" spans="1:14" ht="19.899999999999999" customHeight="1" x14ac:dyDescent="0.25">
      <c r="A38" s="220" t="s">
        <v>271</v>
      </c>
      <c r="B38" s="214" t="s">
        <v>272</v>
      </c>
      <c r="C38" s="215">
        <f t="shared" si="5"/>
        <v>0</v>
      </c>
      <c r="D38" s="215">
        <f t="shared" si="5"/>
        <v>0</v>
      </c>
      <c r="E38" s="215"/>
      <c r="F38" s="215"/>
      <c r="G38" s="215"/>
      <c r="H38" s="216"/>
      <c r="I38" s="217"/>
      <c r="J38" s="217"/>
      <c r="L38" s="218">
        <f t="shared" si="1"/>
        <v>0</v>
      </c>
      <c r="M38" s="219"/>
      <c r="N38" s="219"/>
    </row>
    <row r="39" spans="1:14" ht="19.899999999999999" customHeight="1" x14ac:dyDescent="0.25">
      <c r="A39" s="220" t="s">
        <v>273</v>
      </c>
      <c r="B39" s="214" t="s">
        <v>274</v>
      </c>
      <c r="C39" s="215">
        <f t="shared" si="5"/>
        <v>0</v>
      </c>
      <c r="D39" s="215">
        <f t="shared" si="5"/>
        <v>0</v>
      </c>
      <c r="E39" s="215"/>
      <c r="F39" s="215"/>
      <c r="G39" s="215"/>
      <c r="H39" s="216"/>
      <c r="I39" s="217"/>
      <c r="J39" s="217"/>
      <c r="L39" s="218">
        <f t="shared" si="1"/>
        <v>0</v>
      </c>
      <c r="M39" s="219"/>
      <c r="N39" s="219"/>
    </row>
    <row r="40" spans="1:14" s="231" customFormat="1" ht="31.9" customHeight="1" x14ac:dyDescent="0.2">
      <c r="A40" s="227" t="s">
        <v>0</v>
      </c>
      <c r="B40" s="228"/>
      <c r="C40" s="229">
        <f t="shared" ref="C40" si="6">SUM(C7:C20)+SUM(C24:C39)</f>
        <v>420</v>
      </c>
      <c r="D40" s="229">
        <f>SUM(D7:D20)+SUM(D24:D39)</f>
        <v>0</v>
      </c>
      <c r="E40" s="229">
        <f t="shared" ref="E40:J40" si="7">SUM(E7:E20)+SUM(E24:E39)</f>
        <v>0</v>
      </c>
      <c r="F40" s="229">
        <f t="shared" si="7"/>
        <v>0</v>
      </c>
      <c r="G40" s="229">
        <f t="shared" si="7"/>
        <v>0</v>
      </c>
      <c r="H40" s="230">
        <f t="shared" si="7"/>
        <v>0</v>
      </c>
      <c r="I40" s="230">
        <f t="shared" si="7"/>
        <v>420</v>
      </c>
      <c r="J40" s="229">
        <f t="shared" si="7"/>
        <v>0</v>
      </c>
      <c r="L40" s="218">
        <f t="shared" si="1"/>
        <v>0</v>
      </c>
      <c r="M40" s="212">
        <f t="shared" ref="M40:N40" si="8">SUM(M7:M20)+SUM(M24:M39)</f>
        <v>0</v>
      </c>
      <c r="N40" s="212">
        <f t="shared" si="8"/>
        <v>0</v>
      </c>
    </row>
  </sheetData>
  <mergeCells count="12">
    <mergeCell ref="L4:N5"/>
    <mergeCell ref="E5:F5"/>
    <mergeCell ref="G5:H5"/>
    <mergeCell ref="I5:J5"/>
    <mergeCell ref="A7:A9"/>
    <mergeCell ref="A21:A23"/>
    <mergeCell ref="A34:A35"/>
    <mergeCell ref="A1:H1"/>
    <mergeCell ref="A4:A6"/>
    <mergeCell ref="B4:B6"/>
    <mergeCell ref="C4:D5"/>
    <mergeCell ref="E4:J4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72"/>
  <sheetViews>
    <sheetView zoomScale="79" zoomScaleNormal="79" workbookViewId="0">
      <pane xSplit="1" ySplit="5" topLeftCell="B47" activePane="bottomRight" state="frozen"/>
      <selection activeCell="F52" sqref="F52"/>
      <selection pane="topRight" activeCell="F52" sqref="F52"/>
      <selection pane="bottomLeft" activeCell="F52" sqref="F52"/>
      <selection pane="bottomRight" activeCell="F52" sqref="F52"/>
    </sheetView>
  </sheetViews>
  <sheetFormatPr defaultColWidth="8.85546875" defaultRowHeight="15" x14ac:dyDescent="0.25"/>
  <cols>
    <col min="1" max="1" width="48.140625" style="51" customWidth="1"/>
    <col min="2" max="2" width="9.28515625" style="52" customWidth="1"/>
    <col min="3" max="3" width="22.85546875" style="52" customWidth="1"/>
    <col min="4" max="4" width="24.7109375" style="52" customWidth="1"/>
    <col min="5" max="5" width="23.28515625" style="52" customWidth="1"/>
    <col min="6" max="6" width="13.5703125" style="51" customWidth="1"/>
    <col min="7" max="7" width="11.85546875" style="51" customWidth="1"/>
    <col min="8" max="8" width="12.28515625" style="51" customWidth="1"/>
    <col min="9" max="242" width="8.85546875" style="51"/>
    <col min="243" max="243" width="34" style="51" customWidth="1"/>
    <col min="244" max="244" width="11.28515625" style="51" customWidth="1"/>
    <col min="245" max="245" width="11" style="51" customWidth="1"/>
    <col min="246" max="252" width="8.85546875" style="51"/>
    <col min="253" max="254" width="10.7109375" style="51" customWidth="1"/>
    <col min="255" max="255" width="8.85546875" style="51"/>
    <col min="256" max="256" width="11.5703125" style="51" customWidth="1"/>
    <col min="257" max="257" width="13.7109375" style="51" customWidth="1"/>
    <col min="258" max="261" width="9.28515625" style="51" customWidth="1"/>
    <col min="262" max="498" width="8.85546875" style="51"/>
    <col min="499" max="499" width="34" style="51" customWidth="1"/>
    <col min="500" max="500" width="11.28515625" style="51" customWidth="1"/>
    <col min="501" max="501" width="11" style="51" customWidth="1"/>
    <col min="502" max="508" width="8.85546875" style="51"/>
    <col min="509" max="510" width="10.7109375" style="51" customWidth="1"/>
    <col min="511" max="511" width="8.85546875" style="51"/>
    <col min="512" max="512" width="11.5703125" style="51" customWidth="1"/>
    <col min="513" max="513" width="13.7109375" style="51" customWidth="1"/>
    <col min="514" max="517" width="9.28515625" style="51" customWidth="1"/>
    <col min="518" max="754" width="8.85546875" style="51"/>
    <col min="755" max="755" width="34" style="51" customWidth="1"/>
    <col min="756" max="756" width="11.28515625" style="51" customWidth="1"/>
    <col min="757" max="757" width="11" style="51" customWidth="1"/>
    <col min="758" max="764" width="8.85546875" style="51"/>
    <col min="765" max="766" width="10.7109375" style="51" customWidth="1"/>
    <col min="767" max="767" width="8.85546875" style="51"/>
    <col min="768" max="768" width="11.5703125" style="51" customWidth="1"/>
    <col min="769" max="769" width="13.7109375" style="51" customWidth="1"/>
    <col min="770" max="773" width="9.28515625" style="51" customWidth="1"/>
    <col min="774" max="1010" width="8.85546875" style="51"/>
    <col min="1011" max="1011" width="34" style="51" customWidth="1"/>
    <col min="1012" max="1012" width="11.28515625" style="51" customWidth="1"/>
    <col min="1013" max="1013" width="11" style="51" customWidth="1"/>
    <col min="1014" max="1020" width="8.85546875" style="51"/>
    <col min="1021" max="1022" width="10.7109375" style="51" customWidth="1"/>
    <col min="1023" max="1023" width="8.85546875" style="51"/>
    <col min="1024" max="1024" width="11.5703125" style="51" customWidth="1"/>
    <col min="1025" max="1025" width="13.7109375" style="51" customWidth="1"/>
    <col min="1026" max="1029" width="9.28515625" style="51" customWidth="1"/>
    <col min="1030" max="1266" width="8.85546875" style="51"/>
    <col min="1267" max="1267" width="34" style="51" customWidth="1"/>
    <col min="1268" max="1268" width="11.28515625" style="51" customWidth="1"/>
    <col min="1269" max="1269" width="11" style="51" customWidth="1"/>
    <col min="1270" max="1276" width="8.85546875" style="51"/>
    <col min="1277" max="1278" width="10.7109375" style="51" customWidth="1"/>
    <col min="1279" max="1279" width="8.85546875" style="51"/>
    <col min="1280" max="1280" width="11.5703125" style="51" customWidth="1"/>
    <col min="1281" max="1281" width="13.7109375" style="51" customWidth="1"/>
    <col min="1282" max="1285" width="9.28515625" style="51" customWidth="1"/>
    <col min="1286" max="1522" width="8.85546875" style="51"/>
    <col min="1523" max="1523" width="34" style="51" customWidth="1"/>
    <col min="1524" max="1524" width="11.28515625" style="51" customWidth="1"/>
    <col min="1525" max="1525" width="11" style="51" customWidth="1"/>
    <col min="1526" max="1532" width="8.85546875" style="51"/>
    <col min="1533" max="1534" width="10.7109375" style="51" customWidth="1"/>
    <col min="1535" max="1535" width="8.85546875" style="51"/>
    <col min="1536" max="1536" width="11.5703125" style="51" customWidth="1"/>
    <col min="1537" max="1537" width="13.7109375" style="51" customWidth="1"/>
    <col min="1538" max="1541" width="9.28515625" style="51" customWidth="1"/>
    <col min="1542" max="1778" width="8.85546875" style="51"/>
    <col min="1779" max="1779" width="34" style="51" customWidth="1"/>
    <col min="1780" max="1780" width="11.28515625" style="51" customWidth="1"/>
    <col min="1781" max="1781" width="11" style="51" customWidth="1"/>
    <col min="1782" max="1788" width="8.85546875" style="51"/>
    <col min="1789" max="1790" width="10.7109375" style="51" customWidth="1"/>
    <col min="1791" max="1791" width="8.85546875" style="51"/>
    <col min="1792" max="1792" width="11.5703125" style="51" customWidth="1"/>
    <col min="1793" max="1793" width="13.7109375" style="51" customWidth="1"/>
    <col min="1794" max="1797" width="9.28515625" style="51" customWidth="1"/>
    <col min="1798" max="2034" width="8.85546875" style="51"/>
    <col min="2035" max="2035" width="34" style="51" customWidth="1"/>
    <col min="2036" max="2036" width="11.28515625" style="51" customWidth="1"/>
    <col min="2037" max="2037" width="11" style="51" customWidth="1"/>
    <col min="2038" max="2044" width="8.85546875" style="51"/>
    <col min="2045" max="2046" width="10.7109375" style="51" customWidth="1"/>
    <col min="2047" max="2047" width="8.85546875" style="51"/>
    <col min="2048" max="2048" width="11.5703125" style="51" customWidth="1"/>
    <col min="2049" max="2049" width="13.7109375" style="51" customWidth="1"/>
    <col min="2050" max="2053" width="9.28515625" style="51" customWidth="1"/>
    <col min="2054" max="2290" width="8.85546875" style="51"/>
    <col min="2291" max="2291" width="34" style="51" customWidth="1"/>
    <col min="2292" max="2292" width="11.28515625" style="51" customWidth="1"/>
    <col min="2293" max="2293" width="11" style="51" customWidth="1"/>
    <col min="2294" max="2300" width="8.85546875" style="51"/>
    <col min="2301" max="2302" width="10.7109375" style="51" customWidth="1"/>
    <col min="2303" max="2303" width="8.85546875" style="51"/>
    <col min="2304" max="2304" width="11.5703125" style="51" customWidth="1"/>
    <col min="2305" max="2305" width="13.7109375" style="51" customWidth="1"/>
    <col min="2306" max="2309" width="9.28515625" style="51" customWidth="1"/>
    <col min="2310" max="2546" width="8.85546875" style="51"/>
    <col min="2547" max="2547" width="34" style="51" customWidth="1"/>
    <col min="2548" max="2548" width="11.28515625" style="51" customWidth="1"/>
    <col min="2549" max="2549" width="11" style="51" customWidth="1"/>
    <col min="2550" max="2556" width="8.85546875" style="51"/>
    <col min="2557" max="2558" width="10.7109375" style="51" customWidth="1"/>
    <col min="2559" max="2559" width="8.85546875" style="51"/>
    <col min="2560" max="2560" width="11.5703125" style="51" customWidth="1"/>
    <col min="2561" max="2561" width="13.7109375" style="51" customWidth="1"/>
    <col min="2562" max="2565" width="9.28515625" style="51" customWidth="1"/>
    <col min="2566" max="2802" width="8.85546875" style="51"/>
    <col min="2803" max="2803" width="34" style="51" customWidth="1"/>
    <col min="2804" max="2804" width="11.28515625" style="51" customWidth="1"/>
    <col min="2805" max="2805" width="11" style="51" customWidth="1"/>
    <col min="2806" max="2812" width="8.85546875" style="51"/>
    <col min="2813" max="2814" width="10.7109375" style="51" customWidth="1"/>
    <col min="2815" max="2815" width="8.85546875" style="51"/>
    <col min="2816" max="2816" width="11.5703125" style="51" customWidth="1"/>
    <col min="2817" max="2817" width="13.7109375" style="51" customWidth="1"/>
    <col min="2818" max="2821" width="9.28515625" style="51" customWidth="1"/>
    <col min="2822" max="3058" width="8.85546875" style="51"/>
    <col min="3059" max="3059" width="34" style="51" customWidth="1"/>
    <col min="3060" max="3060" width="11.28515625" style="51" customWidth="1"/>
    <col min="3061" max="3061" width="11" style="51" customWidth="1"/>
    <col min="3062" max="3068" width="8.85546875" style="51"/>
    <col min="3069" max="3070" width="10.7109375" style="51" customWidth="1"/>
    <col min="3071" max="3071" width="8.85546875" style="51"/>
    <col min="3072" max="3072" width="11.5703125" style="51" customWidth="1"/>
    <col min="3073" max="3073" width="13.7109375" style="51" customWidth="1"/>
    <col min="3074" max="3077" width="9.28515625" style="51" customWidth="1"/>
    <col min="3078" max="3314" width="8.85546875" style="51"/>
    <col min="3315" max="3315" width="34" style="51" customWidth="1"/>
    <col min="3316" max="3316" width="11.28515625" style="51" customWidth="1"/>
    <col min="3317" max="3317" width="11" style="51" customWidth="1"/>
    <col min="3318" max="3324" width="8.85546875" style="51"/>
    <col min="3325" max="3326" width="10.7109375" style="51" customWidth="1"/>
    <col min="3327" max="3327" width="8.85546875" style="51"/>
    <col min="3328" max="3328" width="11.5703125" style="51" customWidth="1"/>
    <col min="3329" max="3329" width="13.7109375" style="51" customWidth="1"/>
    <col min="3330" max="3333" width="9.28515625" style="51" customWidth="1"/>
    <col min="3334" max="3570" width="8.85546875" style="51"/>
    <col min="3571" max="3571" width="34" style="51" customWidth="1"/>
    <col min="3572" max="3572" width="11.28515625" style="51" customWidth="1"/>
    <col min="3573" max="3573" width="11" style="51" customWidth="1"/>
    <col min="3574" max="3580" width="8.85546875" style="51"/>
    <col min="3581" max="3582" width="10.7109375" style="51" customWidth="1"/>
    <col min="3583" max="3583" width="8.85546875" style="51"/>
    <col min="3584" max="3584" width="11.5703125" style="51" customWidth="1"/>
    <col min="3585" max="3585" width="13.7109375" style="51" customWidth="1"/>
    <col min="3586" max="3589" width="9.28515625" style="51" customWidth="1"/>
    <col min="3590" max="3826" width="8.85546875" style="51"/>
    <col min="3827" max="3827" width="34" style="51" customWidth="1"/>
    <col min="3828" max="3828" width="11.28515625" style="51" customWidth="1"/>
    <col min="3829" max="3829" width="11" style="51" customWidth="1"/>
    <col min="3830" max="3836" width="8.85546875" style="51"/>
    <col min="3837" max="3838" width="10.7109375" style="51" customWidth="1"/>
    <col min="3839" max="3839" width="8.85546875" style="51"/>
    <col min="3840" max="3840" width="11.5703125" style="51" customWidth="1"/>
    <col min="3841" max="3841" width="13.7109375" style="51" customWidth="1"/>
    <col min="3842" max="3845" width="9.28515625" style="51" customWidth="1"/>
    <col min="3846" max="4082" width="8.85546875" style="51"/>
    <col min="4083" max="4083" width="34" style="51" customWidth="1"/>
    <col min="4084" max="4084" width="11.28515625" style="51" customWidth="1"/>
    <col min="4085" max="4085" width="11" style="51" customWidth="1"/>
    <col min="4086" max="4092" width="8.85546875" style="51"/>
    <col min="4093" max="4094" width="10.7109375" style="51" customWidth="1"/>
    <col min="4095" max="4095" width="8.85546875" style="51"/>
    <col min="4096" max="4096" width="11.5703125" style="51" customWidth="1"/>
    <col min="4097" max="4097" width="13.7109375" style="51" customWidth="1"/>
    <col min="4098" max="4101" width="9.28515625" style="51" customWidth="1"/>
    <col min="4102" max="4338" width="8.85546875" style="51"/>
    <col min="4339" max="4339" width="34" style="51" customWidth="1"/>
    <col min="4340" max="4340" width="11.28515625" style="51" customWidth="1"/>
    <col min="4341" max="4341" width="11" style="51" customWidth="1"/>
    <col min="4342" max="4348" width="8.85546875" style="51"/>
    <col min="4349" max="4350" width="10.7109375" style="51" customWidth="1"/>
    <col min="4351" max="4351" width="8.85546875" style="51"/>
    <col min="4352" max="4352" width="11.5703125" style="51" customWidth="1"/>
    <col min="4353" max="4353" width="13.7109375" style="51" customWidth="1"/>
    <col min="4354" max="4357" width="9.28515625" style="51" customWidth="1"/>
    <col min="4358" max="4594" width="8.85546875" style="51"/>
    <col min="4595" max="4595" width="34" style="51" customWidth="1"/>
    <col min="4596" max="4596" width="11.28515625" style="51" customWidth="1"/>
    <col min="4597" max="4597" width="11" style="51" customWidth="1"/>
    <col min="4598" max="4604" width="8.85546875" style="51"/>
    <col min="4605" max="4606" width="10.7109375" style="51" customWidth="1"/>
    <col min="4607" max="4607" width="8.85546875" style="51"/>
    <col min="4608" max="4608" width="11.5703125" style="51" customWidth="1"/>
    <col min="4609" max="4609" width="13.7109375" style="51" customWidth="1"/>
    <col min="4610" max="4613" width="9.28515625" style="51" customWidth="1"/>
    <col min="4614" max="4850" width="8.85546875" style="51"/>
    <col min="4851" max="4851" width="34" style="51" customWidth="1"/>
    <col min="4852" max="4852" width="11.28515625" style="51" customWidth="1"/>
    <col min="4853" max="4853" width="11" style="51" customWidth="1"/>
    <col min="4854" max="4860" width="8.85546875" style="51"/>
    <col min="4861" max="4862" width="10.7109375" style="51" customWidth="1"/>
    <col min="4863" max="4863" width="8.85546875" style="51"/>
    <col min="4864" max="4864" width="11.5703125" style="51" customWidth="1"/>
    <col min="4865" max="4865" width="13.7109375" style="51" customWidth="1"/>
    <col min="4866" max="4869" width="9.28515625" style="51" customWidth="1"/>
    <col min="4870" max="5106" width="8.85546875" style="51"/>
    <col min="5107" max="5107" width="34" style="51" customWidth="1"/>
    <col min="5108" max="5108" width="11.28515625" style="51" customWidth="1"/>
    <col min="5109" max="5109" width="11" style="51" customWidth="1"/>
    <col min="5110" max="5116" width="8.85546875" style="51"/>
    <col min="5117" max="5118" width="10.7109375" style="51" customWidth="1"/>
    <col min="5119" max="5119" width="8.85546875" style="51"/>
    <col min="5120" max="5120" width="11.5703125" style="51" customWidth="1"/>
    <col min="5121" max="5121" width="13.7109375" style="51" customWidth="1"/>
    <col min="5122" max="5125" width="9.28515625" style="51" customWidth="1"/>
    <col min="5126" max="5362" width="8.85546875" style="51"/>
    <col min="5363" max="5363" width="34" style="51" customWidth="1"/>
    <col min="5364" max="5364" width="11.28515625" style="51" customWidth="1"/>
    <col min="5365" max="5365" width="11" style="51" customWidth="1"/>
    <col min="5366" max="5372" width="8.85546875" style="51"/>
    <col min="5373" max="5374" width="10.7109375" style="51" customWidth="1"/>
    <col min="5375" max="5375" width="8.85546875" style="51"/>
    <col min="5376" max="5376" width="11.5703125" style="51" customWidth="1"/>
    <col min="5377" max="5377" width="13.7109375" style="51" customWidth="1"/>
    <col min="5378" max="5381" width="9.28515625" style="51" customWidth="1"/>
    <col min="5382" max="5618" width="8.85546875" style="51"/>
    <col min="5619" max="5619" width="34" style="51" customWidth="1"/>
    <col min="5620" max="5620" width="11.28515625" style="51" customWidth="1"/>
    <col min="5621" max="5621" width="11" style="51" customWidth="1"/>
    <col min="5622" max="5628" width="8.85546875" style="51"/>
    <col min="5629" max="5630" width="10.7109375" style="51" customWidth="1"/>
    <col min="5631" max="5631" width="8.85546875" style="51"/>
    <col min="5632" max="5632" width="11.5703125" style="51" customWidth="1"/>
    <col min="5633" max="5633" width="13.7109375" style="51" customWidth="1"/>
    <col min="5634" max="5637" width="9.28515625" style="51" customWidth="1"/>
    <col min="5638" max="5874" width="8.85546875" style="51"/>
    <col min="5875" max="5875" width="34" style="51" customWidth="1"/>
    <col min="5876" max="5876" width="11.28515625" style="51" customWidth="1"/>
    <col min="5877" max="5877" width="11" style="51" customWidth="1"/>
    <col min="5878" max="5884" width="8.85546875" style="51"/>
    <col min="5885" max="5886" width="10.7109375" style="51" customWidth="1"/>
    <col min="5887" max="5887" width="8.85546875" style="51"/>
    <col min="5888" max="5888" width="11.5703125" style="51" customWidth="1"/>
    <col min="5889" max="5889" width="13.7109375" style="51" customWidth="1"/>
    <col min="5890" max="5893" width="9.28515625" style="51" customWidth="1"/>
    <col min="5894" max="6130" width="8.85546875" style="51"/>
    <col min="6131" max="6131" width="34" style="51" customWidth="1"/>
    <col min="6132" max="6132" width="11.28515625" style="51" customWidth="1"/>
    <col min="6133" max="6133" width="11" style="51" customWidth="1"/>
    <col min="6134" max="6140" width="8.85546875" style="51"/>
    <col min="6141" max="6142" width="10.7109375" style="51" customWidth="1"/>
    <col min="6143" max="6143" width="8.85546875" style="51"/>
    <col min="6144" max="6144" width="11.5703125" style="51" customWidth="1"/>
    <col min="6145" max="6145" width="13.7109375" style="51" customWidth="1"/>
    <col min="6146" max="6149" width="9.28515625" style="51" customWidth="1"/>
    <col min="6150" max="6386" width="8.85546875" style="51"/>
    <col min="6387" max="6387" width="34" style="51" customWidth="1"/>
    <col min="6388" max="6388" width="11.28515625" style="51" customWidth="1"/>
    <col min="6389" max="6389" width="11" style="51" customWidth="1"/>
    <col min="6390" max="6396" width="8.85546875" style="51"/>
    <col min="6397" max="6398" width="10.7109375" style="51" customWidth="1"/>
    <col min="6399" max="6399" width="8.85546875" style="51"/>
    <col min="6400" max="6400" width="11.5703125" style="51" customWidth="1"/>
    <col min="6401" max="6401" width="13.7109375" style="51" customWidth="1"/>
    <col min="6402" max="6405" width="9.28515625" style="51" customWidth="1"/>
    <col min="6406" max="6642" width="8.85546875" style="51"/>
    <col min="6643" max="6643" width="34" style="51" customWidth="1"/>
    <col min="6644" max="6644" width="11.28515625" style="51" customWidth="1"/>
    <col min="6645" max="6645" width="11" style="51" customWidth="1"/>
    <col min="6646" max="6652" width="8.85546875" style="51"/>
    <col min="6653" max="6654" width="10.7109375" style="51" customWidth="1"/>
    <col min="6655" max="6655" width="8.85546875" style="51"/>
    <col min="6656" max="6656" width="11.5703125" style="51" customWidth="1"/>
    <col min="6657" max="6657" width="13.7109375" style="51" customWidth="1"/>
    <col min="6658" max="6661" width="9.28515625" style="51" customWidth="1"/>
    <col min="6662" max="6898" width="8.85546875" style="51"/>
    <col min="6899" max="6899" width="34" style="51" customWidth="1"/>
    <col min="6900" max="6900" width="11.28515625" style="51" customWidth="1"/>
    <col min="6901" max="6901" width="11" style="51" customWidth="1"/>
    <col min="6902" max="6908" width="8.85546875" style="51"/>
    <col min="6909" max="6910" width="10.7109375" style="51" customWidth="1"/>
    <col min="6911" max="6911" width="8.85546875" style="51"/>
    <col min="6912" max="6912" width="11.5703125" style="51" customWidth="1"/>
    <col min="6913" max="6913" width="13.7109375" style="51" customWidth="1"/>
    <col min="6914" max="6917" width="9.28515625" style="51" customWidth="1"/>
    <col min="6918" max="7154" width="8.85546875" style="51"/>
    <col min="7155" max="7155" width="34" style="51" customWidth="1"/>
    <col min="7156" max="7156" width="11.28515625" style="51" customWidth="1"/>
    <col min="7157" max="7157" width="11" style="51" customWidth="1"/>
    <col min="7158" max="7164" width="8.85546875" style="51"/>
    <col min="7165" max="7166" width="10.7109375" style="51" customWidth="1"/>
    <col min="7167" max="7167" width="8.85546875" style="51"/>
    <col min="7168" max="7168" width="11.5703125" style="51" customWidth="1"/>
    <col min="7169" max="7169" width="13.7109375" style="51" customWidth="1"/>
    <col min="7170" max="7173" width="9.28515625" style="51" customWidth="1"/>
    <col min="7174" max="7410" width="8.85546875" style="51"/>
    <col min="7411" max="7411" width="34" style="51" customWidth="1"/>
    <col min="7412" max="7412" width="11.28515625" style="51" customWidth="1"/>
    <col min="7413" max="7413" width="11" style="51" customWidth="1"/>
    <col min="7414" max="7420" width="8.85546875" style="51"/>
    <col min="7421" max="7422" width="10.7109375" style="51" customWidth="1"/>
    <col min="7423" max="7423" width="8.85546875" style="51"/>
    <col min="7424" max="7424" width="11.5703125" style="51" customWidth="1"/>
    <col min="7425" max="7425" width="13.7109375" style="51" customWidth="1"/>
    <col min="7426" max="7429" width="9.28515625" style="51" customWidth="1"/>
    <col min="7430" max="7666" width="8.85546875" style="51"/>
    <col min="7667" max="7667" width="34" style="51" customWidth="1"/>
    <col min="7668" max="7668" width="11.28515625" style="51" customWidth="1"/>
    <col min="7669" max="7669" width="11" style="51" customWidth="1"/>
    <col min="7670" max="7676" width="8.85546875" style="51"/>
    <col min="7677" max="7678" width="10.7109375" style="51" customWidth="1"/>
    <col min="7679" max="7679" width="8.85546875" style="51"/>
    <col min="7680" max="7680" width="11.5703125" style="51" customWidth="1"/>
    <col min="7681" max="7681" width="13.7109375" style="51" customWidth="1"/>
    <col min="7682" max="7685" width="9.28515625" style="51" customWidth="1"/>
    <col min="7686" max="7922" width="8.85546875" style="51"/>
    <col min="7923" max="7923" width="34" style="51" customWidth="1"/>
    <col min="7924" max="7924" width="11.28515625" style="51" customWidth="1"/>
    <col min="7925" max="7925" width="11" style="51" customWidth="1"/>
    <col min="7926" max="7932" width="8.85546875" style="51"/>
    <col min="7933" max="7934" width="10.7109375" style="51" customWidth="1"/>
    <col min="7935" max="7935" width="8.85546875" style="51"/>
    <col min="7936" max="7936" width="11.5703125" style="51" customWidth="1"/>
    <col min="7937" max="7937" width="13.7109375" style="51" customWidth="1"/>
    <col min="7938" max="7941" width="9.28515625" style="51" customWidth="1"/>
    <col min="7942" max="8178" width="8.85546875" style="51"/>
    <col min="8179" max="8179" width="34" style="51" customWidth="1"/>
    <col min="8180" max="8180" width="11.28515625" style="51" customWidth="1"/>
    <col min="8181" max="8181" width="11" style="51" customWidth="1"/>
    <col min="8182" max="8188" width="8.85546875" style="51"/>
    <col min="8189" max="8190" width="10.7109375" style="51" customWidth="1"/>
    <col min="8191" max="8191" width="8.85546875" style="51"/>
    <col min="8192" max="8192" width="11.5703125" style="51" customWidth="1"/>
    <col min="8193" max="8193" width="13.7109375" style="51" customWidth="1"/>
    <col min="8194" max="8197" width="9.28515625" style="51" customWidth="1"/>
    <col min="8198" max="8434" width="8.85546875" style="51"/>
    <col min="8435" max="8435" width="34" style="51" customWidth="1"/>
    <col min="8436" max="8436" width="11.28515625" style="51" customWidth="1"/>
    <col min="8437" max="8437" width="11" style="51" customWidth="1"/>
    <col min="8438" max="8444" width="8.85546875" style="51"/>
    <col min="8445" max="8446" width="10.7109375" style="51" customWidth="1"/>
    <col min="8447" max="8447" width="8.85546875" style="51"/>
    <col min="8448" max="8448" width="11.5703125" style="51" customWidth="1"/>
    <col min="8449" max="8449" width="13.7109375" style="51" customWidth="1"/>
    <col min="8450" max="8453" width="9.28515625" style="51" customWidth="1"/>
    <col min="8454" max="8690" width="8.85546875" style="51"/>
    <col min="8691" max="8691" width="34" style="51" customWidth="1"/>
    <col min="8692" max="8692" width="11.28515625" style="51" customWidth="1"/>
    <col min="8693" max="8693" width="11" style="51" customWidth="1"/>
    <col min="8694" max="8700" width="8.85546875" style="51"/>
    <col min="8701" max="8702" width="10.7109375" style="51" customWidth="1"/>
    <col min="8703" max="8703" width="8.85546875" style="51"/>
    <col min="8704" max="8704" width="11.5703125" style="51" customWidth="1"/>
    <col min="8705" max="8705" width="13.7109375" style="51" customWidth="1"/>
    <col min="8706" max="8709" width="9.28515625" style="51" customWidth="1"/>
    <col min="8710" max="8946" width="8.85546875" style="51"/>
    <col min="8947" max="8947" width="34" style="51" customWidth="1"/>
    <col min="8948" max="8948" width="11.28515625" style="51" customWidth="1"/>
    <col min="8949" max="8949" width="11" style="51" customWidth="1"/>
    <col min="8950" max="8956" width="8.85546875" style="51"/>
    <col min="8957" max="8958" width="10.7109375" style="51" customWidth="1"/>
    <col min="8959" max="8959" width="8.85546875" style="51"/>
    <col min="8960" max="8960" width="11.5703125" style="51" customWidth="1"/>
    <col min="8961" max="8961" width="13.7109375" style="51" customWidth="1"/>
    <col min="8962" max="8965" width="9.28515625" style="51" customWidth="1"/>
    <col min="8966" max="9202" width="8.85546875" style="51"/>
    <col min="9203" max="9203" width="34" style="51" customWidth="1"/>
    <col min="9204" max="9204" width="11.28515625" style="51" customWidth="1"/>
    <col min="9205" max="9205" width="11" style="51" customWidth="1"/>
    <col min="9206" max="9212" width="8.85546875" style="51"/>
    <col min="9213" max="9214" width="10.7109375" style="51" customWidth="1"/>
    <col min="9215" max="9215" width="8.85546875" style="51"/>
    <col min="9216" max="9216" width="11.5703125" style="51" customWidth="1"/>
    <col min="9217" max="9217" width="13.7109375" style="51" customWidth="1"/>
    <col min="9218" max="9221" width="9.28515625" style="51" customWidth="1"/>
    <col min="9222" max="9458" width="8.85546875" style="51"/>
    <col min="9459" max="9459" width="34" style="51" customWidth="1"/>
    <col min="9460" max="9460" width="11.28515625" style="51" customWidth="1"/>
    <col min="9461" max="9461" width="11" style="51" customWidth="1"/>
    <col min="9462" max="9468" width="8.85546875" style="51"/>
    <col min="9469" max="9470" width="10.7109375" style="51" customWidth="1"/>
    <col min="9471" max="9471" width="8.85546875" style="51"/>
    <col min="9472" max="9472" width="11.5703125" style="51" customWidth="1"/>
    <col min="9473" max="9473" width="13.7109375" style="51" customWidth="1"/>
    <col min="9474" max="9477" width="9.28515625" style="51" customWidth="1"/>
    <col min="9478" max="9714" width="8.85546875" style="51"/>
    <col min="9715" max="9715" width="34" style="51" customWidth="1"/>
    <col min="9716" max="9716" width="11.28515625" style="51" customWidth="1"/>
    <col min="9717" max="9717" width="11" style="51" customWidth="1"/>
    <col min="9718" max="9724" width="8.85546875" style="51"/>
    <col min="9725" max="9726" width="10.7109375" style="51" customWidth="1"/>
    <col min="9727" max="9727" width="8.85546875" style="51"/>
    <col min="9728" max="9728" width="11.5703125" style="51" customWidth="1"/>
    <col min="9729" max="9729" width="13.7109375" style="51" customWidth="1"/>
    <col min="9730" max="9733" width="9.28515625" style="51" customWidth="1"/>
    <col min="9734" max="9970" width="8.85546875" style="51"/>
    <col min="9971" max="9971" width="34" style="51" customWidth="1"/>
    <col min="9972" max="9972" width="11.28515625" style="51" customWidth="1"/>
    <col min="9973" max="9973" width="11" style="51" customWidth="1"/>
    <col min="9974" max="9980" width="8.85546875" style="51"/>
    <col min="9981" max="9982" width="10.7109375" style="51" customWidth="1"/>
    <col min="9983" max="9983" width="8.85546875" style="51"/>
    <col min="9984" max="9984" width="11.5703125" style="51" customWidth="1"/>
    <col min="9985" max="9985" width="13.7109375" style="51" customWidth="1"/>
    <col min="9986" max="9989" width="9.28515625" style="51" customWidth="1"/>
    <col min="9990" max="10226" width="8.85546875" style="51"/>
    <col min="10227" max="10227" width="34" style="51" customWidth="1"/>
    <col min="10228" max="10228" width="11.28515625" style="51" customWidth="1"/>
    <col min="10229" max="10229" width="11" style="51" customWidth="1"/>
    <col min="10230" max="10236" width="8.85546875" style="51"/>
    <col min="10237" max="10238" width="10.7109375" style="51" customWidth="1"/>
    <col min="10239" max="10239" width="8.85546875" style="51"/>
    <col min="10240" max="10240" width="11.5703125" style="51" customWidth="1"/>
    <col min="10241" max="10241" width="13.7109375" style="51" customWidth="1"/>
    <col min="10242" max="10245" width="9.28515625" style="51" customWidth="1"/>
    <col min="10246" max="10482" width="8.85546875" style="51"/>
    <col min="10483" max="10483" width="34" style="51" customWidth="1"/>
    <col min="10484" max="10484" width="11.28515625" style="51" customWidth="1"/>
    <col min="10485" max="10485" width="11" style="51" customWidth="1"/>
    <col min="10486" max="10492" width="8.85546875" style="51"/>
    <col min="10493" max="10494" width="10.7109375" style="51" customWidth="1"/>
    <col min="10495" max="10495" width="8.85546875" style="51"/>
    <col min="10496" max="10496" width="11.5703125" style="51" customWidth="1"/>
    <col min="10497" max="10497" width="13.7109375" style="51" customWidth="1"/>
    <col min="10498" max="10501" width="9.28515625" style="51" customWidth="1"/>
    <col min="10502" max="10738" width="8.85546875" style="51"/>
    <col min="10739" max="10739" width="34" style="51" customWidth="1"/>
    <col min="10740" max="10740" width="11.28515625" style="51" customWidth="1"/>
    <col min="10741" max="10741" width="11" style="51" customWidth="1"/>
    <col min="10742" max="10748" width="8.85546875" style="51"/>
    <col min="10749" max="10750" width="10.7109375" style="51" customWidth="1"/>
    <col min="10751" max="10751" width="8.85546875" style="51"/>
    <col min="10752" max="10752" width="11.5703125" style="51" customWidth="1"/>
    <col min="10753" max="10753" width="13.7109375" style="51" customWidth="1"/>
    <col min="10754" max="10757" width="9.28515625" style="51" customWidth="1"/>
    <col min="10758" max="10994" width="8.85546875" style="51"/>
    <col min="10995" max="10995" width="34" style="51" customWidth="1"/>
    <col min="10996" max="10996" width="11.28515625" style="51" customWidth="1"/>
    <col min="10997" max="10997" width="11" style="51" customWidth="1"/>
    <col min="10998" max="11004" width="8.85546875" style="51"/>
    <col min="11005" max="11006" width="10.7109375" style="51" customWidth="1"/>
    <col min="11007" max="11007" width="8.85546875" style="51"/>
    <col min="11008" max="11008" width="11.5703125" style="51" customWidth="1"/>
    <col min="11009" max="11009" width="13.7109375" style="51" customWidth="1"/>
    <col min="11010" max="11013" width="9.28515625" style="51" customWidth="1"/>
    <col min="11014" max="11250" width="8.85546875" style="51"/>
    <col min="11251" max="11251" width="34" style="51" customWidth="1"/>
    <col min="11252" max="11252" width="11.28515625" style="51" customWidth="1"/>
    <col min="11253" max="11253" width="11" style="51" customWidth="1"/>
    <col min="11254" max="11260" width="8.85546875" style="51"/>
    <col min="11261" max="11262" width="10.7109375" style="51" customWidth="1"/>
    <col min="11263" max="11263" width="8.85546875" style="51"/>
    <col min="11264" max="11264" width="11.5703125" style="51" customWidth="1"/>
    <col min="11265" max="11265" width="13.7109375" style="51" customWidth="1"/>
    <col min="11266" max="11269" width="9.28515625" style="51" customWidth="1"/>
    <col min="11270" max="11506" width="8.85546875" style="51"/>
    <col min="11507" max="11507" width="34" style="51" customWidth="1"/>
    <col min="11508" max="11508" width="11.28515625" style="51" customWidth="1"/>
    <col min="11509" max="11509" width="11" style="51" customWidth="1"/>
    <col min="11510" max="11516" width="8.85546875" style="51"/>
    <col min="11517" max="11518" width="10.7109375" style="51" customWidth="1"/>
    <col min="11519" max="11519" width="8.85546875" style="51"/>
    <col min="11520" max="11520" width="11.5703125" style="51" customWidth="1"/>
    <col min="11521" max="11521" width="13.7109375" style="51" customWidth="1"/>
    <col min="11522" max="11525" width="9.28515625" style="51" customWidth="1"/>
    <col min="11526" max="11762" width="8.85546875" style="51"/>
    <col min="11763" max="11763" width="34" style="51" customWidth="1"/>
    <col min="11764" max="11764" width="11.28515625" style="51" customWidth="1"/>
    <col min="11765" max="11765" width="11" style="51" customWidth="1"/>
    <col min="11766" max="11772" width="8.85546875" style="51"/>
    <col min="11773" max="11774" width="10.7109375" style="51" customWidth="1"/>
    <col min="11775" max="11775" width="8.85546875" style="51"/>
    <col min="11776" max="11776" width="11.5703125" style="51" customWidth="1"/>
    <col min="11777" max="11777" width="13.7109375" style="51" customWidth="1"/>
    <col min="11778" max="11781" width="9.28515625" style="51" customWidth="1"/>
    <col min="11782" max="12018" width="8.85546875" style="51"/>
    <col min="12019" max="12019" width="34" style="51" customWidth="1"/>
    <col min="12020" max="12020" width="11.28515625" style="51" customWidth="1"/>
    <col min="12021" max="12021" width="11" style="51" customWidth="1"/>
    <col min="12022" max="12028" width="8.85546875" style="51"/>
    <col min="12029" max="12030" width="10.7109375" style="51" customWidth="1"/>
    <col min="12031" max="12031" width="8.85546875" style="51"/>
    <col min="12032" max="12032" width="11.5703125" style="51" customWidth="1"/>
    <col min="12033" max="12033" width="13.7109375" style="51" customWidth="1"/>
    <col min="12034" max="12037" width="9.28515625" style="51" customWidth="1"/>
    <col min="12038" max="12274" width="8.85546875" style="51"/>
    <col min="12275" max="12275" width="34" style="51" customWidth="1"/>
    <col min="12276" max="12276" width="11.28515625" style="51" customWidth="1"/>
    <col min="12277" max="12277" width="11" style="51" customWidth="1"/>
    <col min="12278" max="12284" width="8.85546875" style="51"/>
    <col min="12285" max="12286" width="10.7109375" style="51" customWidth="1"/>
    <col min="12287" max="12287" width="8.85546875" style="51"/>
    <col min="12288" max="12288" width="11.5703125" style="51" customWidth="1"/>
    <col min="12289" max="12289" width="13.7109375" style="51" customWidth="1"/>
    <col min="12290" max="12293" width="9.28515625" style="51" customWidth="1"/>
    <col min="12294" max="12530" width="8.85546875" style="51"/>
    <col min="12531" max="12531" width="34" style="51" customWidth="1"/>
    <col min="12532" max="12532" width="11.28515625" style="51" customWidth="1"/>
    <col min="12533" max="12533" width="11" style="51" customWidth="1"/>
    <col min="12534" max="12540" width="8.85546875" style="51"/>
    <col min="12541" max="12542" width="10.7109375" style="51" customWidth="1"/>
    <col min="12543" max="12543" width="8.85546875" style="51"/>
    <col min="12544" max="12544" width="11.5703125" style="51" customWidth="1"/>
    <col min="12545" max="12545" width="13.7109375" style="51" customWidth="1"/>
    <col min="12546" max="12549" width="9.28515625" style="51" customWidth="1"/>
    <col min="12550" max="12786" width="8.85546875" style="51"/>
    <col min="12787" max="12787" width="34" style="51" customWidth="1"/>
    <col min="12788" max="12788" width="11.28515625" style="51" customWidth="1"/>
    <col min="12789" max="12789" width="11" style="51" customWidth="1"/>
    <col min="12790" max="12796" width="8.85546875" style="51"/>
    <col min="12797" max="12798" width="10.7109375" style="51" customWidth="1"/>
    <col min="12799" max="12799" width="8.85546875" style="51"/>
    <col min="12800" max="12800" width="11.5703125" style="51" customWidth="1"/>
    <col min="12801" max="12801" width="13.7109375" style="51" customWidth="1"/>
    <col min="12802" max="12805" width="9.28515625" style="51" customWidth="1"/>
    <col min="12806" max="13042" width="8.85546875" style="51"/>
    <col min="13043" max="13043" width="34" style="51" customWidth="1"/>
    <col min="13044" max="13044" width="11.28515625" style="51" customWidth="1"/>
    <col min="13045" max="13045" width="11" style="51" customWidth="1"/>
    <col min="13046" max="13052" width="8.85546875" style="51"/>
    <col min="13053" max="13054" width="10.7109375" style="51" customWidth="1"/>
    <col min="13055" max="13055" width="8.85546875" style="51"/>
    <col min="13056" max="13056" width="11.5703125" style="51" customWidth="1"/>
    <col min="13057" max="13057" width="13.7109375" style="51" customWidth="1"/>
    <col min="13058" max="13061" width="9.28515625" style="51" customWidth="1"/>
    <col min="13062" max="13298" width="8.85546875" style="51"/>
    <col min="13299" max="13299" width="34" style="51" customWidth="1"/>
    <col min="13300" max="13300" width="11.28515625" style="51" customWidth="1"/>
    <col min="13301" max="13301" width="11" style="51" customWidth="1"/>
    <col min="13302" max="13308" width="8.85546875" style="51"/>
    <col min="13309" max="13310" width="10.7109375" style="51" customWidth="1"/>
    <col min="13311" max="13311" width="8.85546875" style="51"/>
    <col min="13312" max="13312" width="11.5703125" style="51" customWidth="1"/>
    <col min="13313" max="13313" width="13.7109375" style="51" customWidth="1"/>
    <col min="13314" max="13317" width="9.28515625" style="51" customWidth="1"/>
    <col min="13318" max="13554" width="8.85546875" style="51"/>
    <col min="13555" max="13555" width="34" style="51" customWidth="1"/>
    <col min="13556" max="13556" width="11.28515625" style="51" customWidth="1"/>
    <col min="13557" max="13557" width="11" style="51" customWidth="1"/>
    <col min="13558" max="13564" width="8.85546875" style="51"/>
    <col min="13565" max="13566" width="10.7109375" style="51" customWidth="1"/>
    <col min="13567" max="13567" width="8.85546875" style="51"/>
    <col min="13568" max="13568" width="11.5703125" style="51" customWidth="1"/>
    <col min="13569" max="13569" width="13.7109375" style="51" customWidth="1"/>
    <col min="13570" max="13573" width="9.28515625" style="51" customWidth="1"/>
    <col min="13574" max="13810" width="8.85546875" style="51"/>
    <col min="13811" max="13811" width="34" style="51" customWidth="1"/>
    <col min="13812" max="13812" width="11.28515625" style="51" customWidth="1"/>
    <col min="13813" max="13813" width="11" style="51" customWidth="1"/>
    <col min="13814" max="13820" width="8.85546875" style="51"/>
    <col min="13821" max="13822" width="10.7109375" style="51" customWidth="1"/>
    <col min="13823" max="13823" width="8.85546875" style="51"/>
    <col min="13824" max="13824" width="11.5703125" style="51" customWidth="1"/>
    <col min="13825" max="13825" width="13.7109375" style="51" customWidth="1"/>
    <col min="13826" max="13829" width="9.28515625" style="51" customWidth="1"/>
    <col min="13830" max="14066" width="8.85546875" style="51"/>
    <col min="14067" max="14067" width="34" style="51" customWidth="1"/>
    <col min="14068" max="14068" width="11.28515625" style="51" customWidth="1"/>
    <col min="14069" max="14069" width="11" style="51" customWidth="1"/>
    <col min="14070" max="14076" width="8.85546875" style="51"/>
    <col min="14077" max="14078" width="10.7109375" style="51" customWidth="1"/>
    <col min="14079" max="14079" width="8.85546875" style="51"/>
    <col min="14080" max="14080" width="11.5703125" style="51" customWidth="1"/>
    <col min="14081" max="14081" width="13.7109375" style="51" customWidth="1"/>
    <col min="14082" max="14085" width="9.28515625" style="51" customWidth="1"/>
    <col min="14086" max="14322" width="8.85546875" style="51"/>
    <col min="14323" max="14323" width="34" style="51" customWidth="1"/>
    <col min="14324" max="14324" width="11.28515625" style="51" customWidth="1"/>
    <col min="14325" max="14325" width="11" style="51" customWidth="1"/>
    <col min="14326" max="14332" width="8.85546875" style="51"/>
    <col min="14333" max="14334" width="10.7109375" style="51" customWidth="1"/>
    <col min="14335" max="14335" width="8.85546875" style="51"/>
    <col min="14336" max="14336" width="11.5703125" style="51" customWidth="1"/>
    <col min="14337" max="14337" width="13.7109375" style="51" customWidth="1"/>
    <col min="14338" max="14341" width="9.28515625" style="51" customWidth="1"/>
    <col min="14342" max="14578" width="8.85546875" style="51"/>
    <col min="14579" max="14579" width="34" style="51" customWidth="1"/>
    <col min="14580" max="14580" width="11.28515625" style="51" customWidth="1"/>
    <col min="14581" max="14581" width="11" style="51" customWidth="1"/>
    <col min="14582" max="14588" width="8.85546875" style="51"/>
    <col min="14589" max="14590" width="10.7109375" style="51" customWidth="1"/>
    <col min="14591" max="14591" width="8.85546875" style="51"/>
    <col min="14592" max="14592" width="11.5703125" style="51" customWidth="1"/>
    <col min="14593" max="14593" width="13.7109375" style="51" customWidth="1"/>
    <col min="14594" max="14597" width="9.28515625" style="51" customWidth="1"/>
    <col min="14598" max="14834" width="8.85546875" style="51"/>
    <col min="14835" max="14835" width="34" style="51" customWidth="1"/>
    <col min="14836" max="14836" width="11.28515625" style="51" customWidth="1"/>
    <col min="14837" max="14837" width="11" style="51" customWidth="1"/>
    <col min="14838" max="14844" width="8.85546875" style="51"/>
    <col min="14845" max="14846" width="10.7109375" style="51" customWidth="1"/>
    <col min="14847" max="14847" width="8.85546875" style="51"/>
    <col min="14848" max="14848" width="11.5703125" style="51" customWidth="1"/>
    <col min="14849" max="14849" width="13.7109375" style="51" customWidth="1"/>
    <col min="14850" max="14853" width="9.28515625" style="51" customWidth="1"/>
    <col min="14854" max="15090" width="8.85546875" style="51"/>
    <col min="15091" max="15091" width="34" style="51" customWidth="1"/>
    <col min="15092" max="15092" width="11.28515625" style="51" customWidth="1"/>
    <col min="15093" max="15093" width="11" style="51" customWidth="1"/>
    <col min="15094" max="15100" width="8.85546875" style="51"/>
    <col min="15101" max="15102" width="10.7109375" style="51" customWidth="1"/>
    <col min="15103" max="15103" width="8.85546875" style="51"/>
    <col min="15104" max="15104" width="11.5703125" style="51" customWidth="1"/>
    <col min="15105" max="15105" width="13.7109375" style="51" customWidth="1"/>
    <col min="15106" max="15109" width="9.28515625" style="51" customWidth="1"/>
    <col min="15110" max="15346" width="8.85546875" style="51"/>
    <col min="15347" max="15347" width="34" style="51" customWidth="1"/>
    <col min="15348" max="15348" width="11.28515625" style="51" customWidth="1"/>
    <col min="15349" max="15349" width="11" style="51" customWidth="1"/>
    <col min="15350" max="15356" width="8.85546875" style="51"/>
    <col min="15357" max="15358" width="10.7109375" style="51" customWidth="1"/>
    <col min="15359" max="15359" width="8.85546875" style="51"/>
    <col min="15360" max="15360" width="11.5703125" style="51" customWidth="1"/>
    <col min="15361" max="15361" width="13.7109375" style="51" customWidth="1"/>
    <col min="15362" max="15365" width="9.28515625" style="51" customWidth="1"/>
    <col min="15366" max="15602" width="8.85546875" style="51"/>
    <col min="15603" max="15603" width="34" style="51" customWidth="1"/>
    <col min="15604" max="15604" width="11.28515625" style="51" customWidth="1"/>
    <col min="15605" max="15605" width="11" style="51" customWidth="1"/>
    <col min="15606" max="15612" width="8.85546875" style="51"/>
    <col min="15613" max="15614" width="10.7109375" style="51" customWidth="1"/>
    <col min="15615" max="15615" width="8.85546875" style="51"/>
    <col min="15616" max="15616" width="11.5703125" style="51" customWidth="1"/>
    <col min="15617" max="15617" width="13.7109375" style="51" customWidth="1"/>
    <col min="15618" max="15621" width="9.28515625" style="51" customWidth="1"/>
    <col min="15622" max="15858" width="8.85546875" style="51"/>
    <col min="15859" max="15859" width="34" style="51" customWidth="1"/>
    <col min="15860" max="15860" width="11.28515625" style="51" customWidth="1"/>
    <col min="15861" max="15861" width="11" style="51" customWidth="1"/>
    <col min="15862" max="15868" width="8.85546875" style="51"/>
    <col min="15869" max="15870" width="10.7109375" style="51" customWidth="1"/>
    <col min="15871" max="15871" width="8.85546875" style="51"/>
    <col min="15872" max="15872" width="11.5703125" style="51" customWidth="1"/>
    <col min="15873" max="15873" width="13.7109375" style="51" customWidth="1"/>
    <col min="15874" max="15877" width="9.28515625" style="51" customWidth="1"/>
    <col min="15878" max="16114" width="8.85546875" style="51"/>
    <col min="16115" max="16115" width="34" style="51" customWidth="1"/>
    <col min="16116" max="16116" width="11.28515625" style="51" customWidth="1"/>
    <col min="16117" max="16117" width="11" style="51" customWidth="1"/>
    <col min="16118" max="16124" width="8.85546875" style="51"/>
    <col min="16125" max="16126" width="10.7109375" style="51" customWidth="1"/>
    <col min="16127" max="16127" width="8.85546875" style="51"/>
    <col min="16128" max="16128" width="11.5703125" style="51" customWidth="1"/>
    <col min="16129" max="16129" width="13.7109375" style="51" customWidth="1"/>
    <col min="16130" max="16133" width="9.28515625" style="51" customWidth="1"/>
    <col min="16134" max="16374" width="8.85546875" style="51"/>
    <col min="16375" max="16384" width="8.85546875" style="51" customWidth="1"/>
  </cols>
  <sheetData>
    <row r="1" spans="1:12" ht="25.5" customHeight="1" x14ac:dyDescent="0.25">
      <c r="B1" s="473" t="s">
        <v>276</v>
      </c>
      <c r="C1" s="473"/>
      <c r="D1" s="473"/>
      <c r="E1" s="473"/>
      <c r="F1" s="473"/>
      <c r="G1" s="473"/>
      <c r="H1" s="473"/>
    </row>
    <row r="2" spans="1:12" x14ac:dyDescent="0.25">
      <c r="B2" s="473"/>
      <c r="C2" s="473"/>
      <c r="D2" s="473"/>
      <c r="E2" s="473"/>
      <c r="F2" s="473"/>
      <c r="G2" s="473"/>
      <c r="H2" s="473"/>
    </row>
    <row r="3" spans="1:12" ht="15.75" thickBot="1" x14ac:dyDescent="0.3">
      <c r="A3" s="298" t="s">
        <v>90</v>
      </c>
      <c r="B3" s="50"/>
      <c r="C3" s="50"/>
      <c r="D3" s="50"/>
      <c r="E3" s="50"/>
    </row>
    <row r="4" spans="1:12" ht="19.5" customHeight="1" x14ac:dyDescent="0.25">
      <c r="A4" s="474" t="s">
        <v>278</v>
      </c>
      <c r="B4" s="477" t="s">
        <v>279</v>
      </c>
      <c r="C4" s="477"/>
      <c r="D4" s="477"/>
      <c r="E4" s="477"/>
      <c r="F4" s="479" t="s">
        <v>280</v>
      </c>
      <c r="G4" s="479" t="s">
        <v>281</v>
      </c>
      <c r="H4" s="482" t="s">
        <v>282</v>
      </c>
      <c r="I4" s="467" t="s">
        <v>283</v>
      </c>
      <c r="J4" s="467"/>
      <c r="K4" s="467"/>
      <c r="L4" s="468"/>
    </row>
    <row r="5" spans="1:12" ht="54" customHeight="1" x14ac:dyDescent="0.25">
      <c r="A5" s="475"/>
      <c r="B5" s="601"/>
      <c r="C5" s="601"/>
      <c r="D5" s="601"/>
      <c r="E5" s="601"/>
      <c r="F5" s="602"/>
      <c r="G5" s="602"/>
      <c r="H5" s="603"/>
      <c r="I5" s="598" t="s">
        <v>284</v>
      </c>
      <c r="J5" s="598"/>
      <c r="K5" s="599" t="s">
        <v>285</v>
      </c>
      <c r="L5" s="600"/>
    </row>
    <row r="6" spans="1:12" ht="62.25" customHeight="1" thickBot="1" x14ac:dyDescent="0.3">
      <c r="A6" s="476"/>
      <c r="B6" s="251" t="s">
        <v>109</v>
      </c>
      <c r="C6" s="252" t="s">
        <v>286</v>
      </c>
      <c r="D6" s="252" t="s">
        <v>287</v>
      </c>
      <c r="E6" s="252" t="s">
        <v>288</v>
      </c>
      <c r="F6" s="481"/>
      <c r="G6" s="481"/>
      <c r="H6" s="484"/>
      <c r="I6" s="252" t="s">
        <v>288</v>
      </c>
      <c r="J6" s="253" t="s">
        <v>281</v>
      </c>
      <c r="K6" s="252" t="s">
        <v>288</v>
      </c>
      <c r="L6" s="254" t="s">
        <v>281</v>
      </c>
    </row>
    <row r="7" spans="1:12" ht="16.5" thickBot="1" x14ac:dyDescent="0.3">
      <c r="A7" s="255" t="s">
        <v>148</v>
      </c>
      <c r="B7" s="257">
        <f>C7+D7+E7</f>
        <v>4350</v>
      </c>
      <c r="C7" s="299"/>
      <c r="D7" s="300"/>
      <c r="E7" s="257">
        <v>4350</v>
      </c>
      <c r="F7" s="299"/>
      <c r="G7" s="300">
        <v>4225</v>
      </c>
      <c r="H7" s="258"/>
      <c r="I7" s="301"/>
      <c r="J7" s="302"/>
      <c r="K7" s="302"/>
      <c r="L7" s="303"/>
    </row>
    <row r="8" spans="1:12" ht="16.5" thickBot="1" x14ac:dyDescent="0.3">
      <c r="A8" s="262" t="s">
        <v>149</v>
      </c>
      <c r="B8" s="259">
        <f t="shared" ref="B8:B69" si="0">C8+D8+E8</f>
        <v>0</v>
      </c>
      <c r="C8" s="304"/>
      <c r="D8" s="305"/>
      <c r="E8" s="265"/>
      <c r="F8" s="304"/>
      <c r="G8" s="305"/>
      <c r="H8" s="264"/>
      <c r="I8" s="306"/>
      <c r="J8" s="307"/>
      <c r="K8" s="307"/>
      <c r="L8" s="308"/>
    </row>
    <row r="9" spans="1:12" ht="16.5" thickBot="1" x14ac:dyDescent="0.3">
      <c r="A9" s="262" t="s">
        <v>150</v>
      </c>
      <c r="B9" s="259">
        <f t="shared" si="0"/>
        <v>0</v>
      </c>
      <c r="C9" s="304"/>
      <c r="D9" s="305"/>
      <c r="E9" s="265"/>
      <c r="F9" s="304"/>
      <c r="G9" s="305"/>
      <c r="H9" s="264"/>
      <c r="I9" s="306"/>
      <c r="J9" s="307"/>
      <c r="K9" s="307"/>
      <c r="L9" s="308"/>
    </row>
    <row r="10" spans="1:12" ht="16.5" thickBot="1" x14ac:dyDescent="0.3">
      <c r="A10" s="262" t="s">
        <v>151</v>
      </c>
      <c r="B10" s="259">
        <f t="shared" si="0"/>
        <v>0</v>
      </c>
      <c r="C10" s="309"/>
      <c r="D10" s="310"/>
      <c r="E10" s="265"/>
      <c r="F10" s="309"/>
      <c r="G10" s="310"/>
      <c r="H10" s="264"/>
      <c r="I10" s="306"/>
      <c r="J10" s="307"/>
      <c r="K10" s="307"/>
      <c r="L10" s="308"/>
    </row>
    <row r="11" spans="1:12" ht="16.5" thickBot="1" x14ac:dyDescent="0.3">
      <c r="A11" s="262" t="s">
        <v>152</v>
      </c>
      <c r="B11" s="259">
        <f t="shared" si="0"/>
        <v>0</v>
      </c>
      <c r="C11" s="309"/>
      <c r="D11" s="310"/>
      <c r="E11" s="265"/>
      <c r="F11" s="309"/>
      <c r="G11" s="310"/>
      <c r="H11" s="264"/>
      <c r="I11" s="306"/>
      <c r="J11" s="307"/>
      <c r="K11" s="307"/>
      <c r="L11" s="308"/>
    </row>
    <row r="12" spans="1:12" ht="16.5" thickBot="1" x14ac:dyDescent="0.3">
      <c r="A12" s="262" t="s">
        <v>153</v>
      </c>
      <c r="B12" s="259">
        <f t="shared" si="0"/>
        <v>0</v>
      </c>
      <c r="C12" s="309"/>
      <c r="D12" s="310"/>
      <c r="E12" s="265"/>
      <c r="F12" s="309"/>
      <c r="G12" s="310"/>
      <c r="H12" s="264"/>
      <c r="I12" s="306"/>
      <c r="J12" s="307"/>
      <c r="K12" s="307"/>
      <c r="L12" s="308"/>
    </row>
    <row r="13" spans="1:12" ht="16.5" thickBot="1" x14ac:dyDescent="0.3">
      <c r="A13" s="262" t="s">
        <v>154</v>
      </c>
      <c r="B13" s="259">
        <f t="shared" si="0"/>
        <v>0</v>
      </c>
      <c r="C13" s="309"/>
      <c r="D13" s="310"/>
      <c r="E13" s="265"/>
      <c r="F13" s="309"/>
      <c r="G13" s="310">
        <v>265</v>
      </c>
      <c r="H13" s="311"/>
      <c r="I13" s="306"/>
      <c r="J13" s="307"/>
      <c r="K13" s="307"/>
      <c r="L13" s="308"/>
    </row>
    <row r="14" spans="1:12" ht="14.45" customHeight="1" thickBot="1" x14ac:dyDescent="0.3">
      <c r="A14" s="262" t="s">
        <v>155</v>
      </c>
      <c r="B14" s="259">
        <f t="shared" si="0"/>
        <v>0</v>
      </c>
      <c r="C14" s="266"/>
      <c r="D14" s="267"/>
      <c r="E14" s="265"/>
      <c r="F14" s="266"/>
      <c r="G14" s="267">
        <v>1097</v>
      </c>
      <c r="H14" s="311"/>
      <c r="I14" s="306"/>
      <c r="J14" s="307"/>
      <c r="K14" s="307"/>
      <c r="L14" s="308"/>
    </row>
    <row r="15" spans="1:12" ht="16.5" thickBot="1" x14ac:dyDescent="0.3">
      <c r="A15" s="262" t="s">
        <v>156</v>
      </c>
      <c r="B15" s="259">
        <f t="shared" si="0"/>
        <v>0</v>
      </c>
      <c r="C15" s="266"/>
      <c r="D15" s="267"/>
      <c r="E15" s="265"/>
      <c r="F15" s="266"/>
      <c r="G15" s="267"/>
      <c r="H15" s="311"/>
      <c r="I15" s="306"/>
      <c r="J15" s="307"/>
      <c r="K15" s="307"/>
      <c r="L15" s="308"/>
    </row>
    <row r="16" spans="1:12" ht="16.5" thickBot="1" x14ac:dyDescent="0.3">
      <c r="A16" s="262" t="s">
        <v>157</v>
      </c>
      <c r="B16" s="259">
        <f t="shared" si="0"/>
        <v>0</v>
      </c>
      <c r="C16" s="266"/>
      <c r="D16" s="267"/>
      <c r="E16" s="265"/>
      <c r="F16" s="266"/>
      <c r="G16" s="267">
        <v>1710</v>
      </c>
      <c r="H16" s="311"/>
      <c r="I16" s="306"/>
      <c r="J16" s="307"/>
      <c r="K16" s="307"/>
      <c r="L16" s="308"/>
    </row>
    <row r="17" spans="1:12" ht="16.5" thickBot="1" x14ac:dyDescent="0.3">
      <c r="A17" s="262" t="s">
        <v>158</v>
      </c>
      <c r="B17" s="259">
        <f t="shared" si="0"/>
        <v>1000</v>
      </c>
      <c r="C17" s="266"/>
      <c r="D17" s="267"/>
      <c r="E17" s="265">
        <v>1000</v>
      </c>
      <c r="F17" s="266"/>
      <c r="G17" s="267">
        <v>1958</v>
      </c>
      <c r="H17" s="264"/>
      <c r="I17" s="306"/>
      <c r="J17" s="307"/>
      <c r="K17" s="307"/>
      <c r="L17" s="308"/>
    </row>
    <row r="18" spans="1:12" ht="16.5" thickBot="1" x14ac:dyDescent="0.3">
      <c r="A18" s="262" t="s">
        <v>159</v>
      </c>
      <c r="B18" s="259">
        <f t="shared" si="0"/>
        <v>0</v>
      </c>
      <c r="C18" s="266"/>
      <c r="D18" s="267"/>
      <c r="E18" s="265"/>
      <c r="F18" s="266"/>
      <c r="G18" s="267">
        <v>315</v>
      </c>
      <c r="H18" s="264"/>
      <c r="I18" s="306"/>
      <c r="J18" s="307"/>
      <c r="K18" s="307"/>
      <c r="L18" s="308"/>
    </row>
    <row r="19" spans="1:12" ht="16.5" thickBot="1" x14ac:dyDescent="0.3">
      <c r="A19" s="262" t="s">
        <v>160</v>
      </c>
      <c r="B19" s="259">
        <f t="shared" si="0"/>
        <v>0</v>
      </c>
      <c r="C19" s="266"/>
      <c r="D19" s="267"/>
      <c r="E19" s="265"/>
      <c r="F19" s="266"/>
      <c r="G19" s="267"/>
      <c r="H19" s="264"/>
      <c r="I19" s="306"/>
      <c r="J19" s="307"/>
      <c r="K19" s="307"/>
      <c r="L19" s="308"/>
    </row>
    <row r="20" spans="1:12" ht="16.5" thickBot="1" x14ac:dyDescent="0.3">
      <c r="A20" s="262" t="s">
        <v>161</v>
      </c>
      <c r="B20" s="259">
        <f t="shared" si="0"/>
        <v>0</v>
      </c>
      <c r="C20" s="266"/>
      <c r="D20" s="267"/>
      <c r="E20" s="265"/>
      <c r="F20" s="266"/>
      <c r="G20" s="267"/>
      <c r="H20" s="264"/>
      <c r="I20" s="306"/>
      <c r="J20" s="307"/>
      <c r="K20" s="307"/>
      <c r="L20" s="308"/>
    </row>
    <row r="21" spans="1:12" ht="16.5" thickBot="1" x14ac:dyDescent="0.3">
      <c r="A21" s="262" t="s">
        <v>162</v>
      </c>
      <c r="B21" s="259">
        <f t="shared" si="0"/>
        <v>0</v>
      </c>
      <c r="C21" s="266"/>
      <c r="D21" s="267"/>
      <c r="E21" s="265"/>
      <c r="F21" s="266"/>
      <c r="G21" s="267">
        <v>3910</v>
      </c>
      <c r="H21" s="264"/>
      <c r="I21" s="306"/>
      <c r="J21" s="307"/>
      <c r="K21" s="307"/>
      <c r="L21" s="308"/>
    </row>
    <row r="22" spans="1:12" ht="15.6" customHeight="1" thickBot="1" x14ac:dyDescent="0.3">
      <c r="A22" s="262" t="s">
        <v>163</v>
      </c>
      <c r="B22" s="259">
        <f t="shared" si="0"/>
        <v>0</v>
      </c>
      <c r="C22" s="266"/>
      <c r="D22" s="267"/>
      <c r="E22" s="265"/>
      <c r="F22" s="266"/>
      <c r="G22" s="267"/>
      <c r="H22" s="264"/>
      <c r="I22" s="306"/>
      <c r="J22" s="307"/>
      <c r="K22" s="307"/>
      <c r="L22" s="308"/>
    </row>
    <row r="23" spans="1:12" ht="16.5" thickBot="1" x14ac:dyDescent="0.3">
      <c r="A23" s="262" t="s">
        <v>164</v>
      </c>
      <c r="B23" s="259">
        <f t="shared" si="0"/>
        <v>0</v>
      </c>
      <c r="C23" s="266"/>
      <c r="D23" s="267"/>
      <c r="E23" s="265"/>
      <c r="F23" s="266"/>
      <c r="G23" s="267"/>
      <c r="H23" s="264"/>
      <c r="I23" s="306"/>
      <c r="J23" s="307"/>
      <c r="K23" s="307"/>
      <c r="L23" s="308"/>
    </row>
    <row r="24" spans="1:12" ht="16.5" thickBot="1" x14ac:dyDescent="0.3">
      <c r="A24" s="262" t="s">
        <v>165</v>
      </c>
      <c r="B24" s="259">
        <f t="shared" si="0"/>
        <v>0</v>
      </c>
      <c r="C24" s="266"/>
      <c r="D24" s="267"/>
      <c r="E24" s="265"/>
      <c r="F24" s="266"/>
      <c r="G24" s="267"/>
      <c r="H24" s="264"/>
      <c r="I24" s="306"/>
      <c r="J24" s="307"/>
      <c r="K24" s="307"/>
      <c r="L24" s="308"/>
    </row>
    <row r="25" spans="1:12" ht="15.6" customHeight="1" thickBot="1" x14ac:dyDescent="0.3">
      <c r="A25" s="262" t="s">
        <v>166</v>
      </c>
      <c r="B25" s="259">
        <f t="shared" si="0"/>
        <v>3102</v>
      </c>
      <c r="C25" s="266">
        <v>200</v>
      </c>
      <c r="D25" s="273"/>
      <c r="E25" s="265">
        <v>2902</v>
      </c>
      <c r="F25" s="266">
        <v>900</v>
      </c>
      <c r="G25" s="267">
        <v>1673</v>
      </c>
      <c r="H25" s="264"/>
      <c r="I25" s="306"/>
      <c r="J25" s="307"/>
      <c r="K25" s="307"/>
      <c r="L25" s="308"/>
    </row>
    <row r="26" spans="1:12" ht="15.6" customHeight="1" thickBot="1" x14ac:dyDescent="0.3">
      <c r="A26" s="262" t="s">
        <v>167</v>
      </c>
      <c r="B26" s="259">
        <f t="shared" si="0"/>
        <v>0</v>
      </c>
      <c r="C26" s="266"/>
      <c r="D26" s="267"/>
      <c r="E26" s="265"/>
      <c r="F26" s="266"/>
      <c r="G26" s="267">
        <v>946</v>
      </c>
      <c r="H26" s="264"/>
      <c r="I26" s="306"/>
      <c r="J26" s="307"/>
      <c r="K26" s="307"/>
      <c r="L26" s="308"/>
    </row>
    <row r="27" spans="1:12" ht="15.6" customHeight="1" thickBot="1" x14ac:dyDescent="0.3">
      <c r="A27" s="262" t="s">
        <v>168</v>
      </c>
      <c r="B27" s="259">
        <f t="shared" si="0"/>
        <v>0</v>
      </c>
      <c r="C27" s="266"/>
      <c r="D27" s="267"/>
      <c r="E27" s="265"/>
      <c r="F27" s="266"/>
      <c r="G27" s="267"/>
      <c r="H27" s="264"/>
      <c r="I27" s="306"/>
      <c r="J27" s="307"/>
      <c r="K27" s="307"/>
      <c r="L27" s="308"/>
    </row>
    <row r="28" spans="1:12" ht="15.6" customHeight="1" thickBot="1" x14ac:dyDescent="0.3">
      <c r="A28" s="262" t="s">
        <v>169</v>
      </c>
      <c r="B28" s="259">
        <f t="shared" si="0"/>
        <v>0</v>
      </c>
      <c r="C28" s="266"/>
      <c r="D28" s="267"/>
      <c r="E28" s="265"/>
      <c r="F28" s="266"/>
      <c r="G28" s="267"/>
      <c r="H28" s="311"/>
      <c r="I28" s="306"/>
      <c r="J28" s="307"/>
      <c r="K28" s="307"/>
      <c r="L28" s="308"/>
    </row>
    <row r="29" spans="1:12" ht="15.6" customHeight="1" thickBot="1" x14ac:dyDescent="0.3">
      <c r="A29" s="262" t="s">
        <v>170</v>
      </c>
      <c r="B29" s="259">
        <f t="shared" si="0"/>
        <v>0</v>
      </c>
      <c r="C29" s="266"/>
      <c r="D29" s="267"/>
      <c r="E29" s="265"/>
      <c r="F29" s="266"/>
      <c r="G29" s="267"/>
      <c r="H29" s="264"/>
      <c r="I29" s="306"/>
      <c r="J29" s="307"/>
      <c r="K29" s="307"/>
      <c r="L29" s="308"/>
    </row>
    <row r="30" spans="1:12" ht="15.6" customHeight="1" thickBot="1" x14ac:dyDescent="0.3">
      <c r="A30" s="262" t="s">
        <v>171</v>
      </c>
      <c r="B30" s="259">
        <f t="shared" si="0"/>
        <v>0</v>
      </c>
      <c r="C30" s="285"/>
      <c r="D30" s="286"/>
      <c r="E30" s="265"/>
      <c r="F30" s="285"/>
      <c r="G30" s="286"/>
      <c r="H30" s="264"/>
      <c r="I30" s="306"/>
      <c r="J30" s="307"/>
      <c r="K30" s="307"/>
      <c r="L30" s="308"/>
    </row>
    <row r="31" spans="1:12" ht="15.6" customHeight="1" thickBot="1" x14ac:dyDescent="0.3">
      <c r="A31" s="262" t="s">
        <v>172</v>
      </c>
      <c r="B31" s="259">
        <f t="shared" si="0"/>
        <v>0</v>
      </c>
      <c r="C31" s="309"/>
      <c r="D31" s="310"/>
      <c r="E31" s="265"/>
      <c r="F31" s="309"/>
      <c r="G31" s="310"/>
      <c r="H31" s="264"/>
      <c r="I31" s="306"/>
      <c r="J31" s="307"/>
      <c r="K31" s="307"/>
      <c r="L31" s="308"/>
    </row>
    <row r="32" spans="1:12" ht="15.6" customHeight="1" thickBot="1" x14ac:dyDescent="0.3">
      <c r="A32" s="262" t="s">
        <v>173</v>
      </c>
      <c r="B32" s="259">
        <f t="shared" si="0"/>
        <v>0</v>
      </c>
      <c r="C32" s="309"/>
      <c r="D32" s="310"/>
      <c r="E32" s="265"/>
      <c r="F32" s="309"/>
      <c r="G32" s="310"/>
      <c r="H32" s="264"/>
      <c r="I32" s="306"/>
      <c r="J32" s="307"/>
      <c r="K32" s="307"/>
      <c r="L32" s="308"/>
    </row>
    <row r="33" spans="1:12" ht="17.45" customHeight="1" thickBot="1" x14ac:dyDescent="0.3">
      <c r="A33" s="262" t="s">
        <v>174</v>
      </c>
      <c r="B33" s="259">
        <f t="shared" si="0"/>
        <v>0</v>
      </c>
      <c r="C33" s="309"/>
      <c r="D33" s="310"/>
      <c r="E33" s="265"/>
      <c r="F33" s="309"/>
      <c r="G33" s="310"/>
      <c r="H33" s="264"/>
      <c r="I33" s="306"/>
      <c r="J33" s="307"/>
      <c r="K33" s="307"/>
      <c r="L33" s="308"/>
    </row>
    <row r="34" spans="1:12" ht="16.5" thickBot="1" x14ac:dyDescent="0.3">
      <c r="A34" s="262" t="s">
        <v>175</v>
      </c>
      <c r="B34" s="259">
        <f t="shared" si="0"/>
        <v>0</v>
      </c>
      <c r="C34" s="309"/>
      <c r="D34" s="310"/>
      <c r="E34" s="265"/>
      <c r="F34" s="309"/>
      <c r="G34" s="310"/>
      <c r="H34" s="264"/>
      <c r="I34" s="306"/>
      <c r="J34" s="307"/>
      <c r="K34" s="307"/>
      <c r="L34" s="308"/>
    </row>
    <row r="35" spans="1:12" ht="16.899999999999999" customHeight="1" thickBot="1" x14ac:dyDescent="0.3">
      <c r="A35" s="262" t="s">
        <v>176</v>
      </c>
      <c r="B35" s="259">
        <f t="shared" si="0"/>
        <v>0</v>
      </c>
      <c r="C35" s="309"/>
      <c r="D35" s="310"/>
      <c r="E35" s="265"/>
      <c r="F35" s="309"/>
      <c r="G35" s="310"/>
      <c r="H35" s="264"/>
      <c r="I35" s="306"/>
      <c r="J35" s="307"/>
      <c r="K35" s="307"/>
      <c r="L35" s="308"/>
    </row>
    <row r="36" spans="1:12" s="274" customFormat="1" ht="15.6" customHeight="1" thickBot="1" x14ac:dyDescent="0.3">
      <c r="A36" s="268" t="s">
        <v>177</v>
      </c>
      <c r="B36" s="312">
        <f t="shared" si="0"/>
        <v>0</v>
      </c>
      <c r="C36" s="313"/>
      <c r="D36" s="314"/>
      <c r="E36" s="269"/>
      <c r="F36" s="313"/>
      <c r="G36" s="314"/>
      <c r="H36" s="275">
        <f>ROUND(((B36+F36)*4)+G36*9.4,2)</f>
        <v>0</v>
      </c>
      <c r="I36" s="315"/>
      <c r="J36" s="316"/>
      <c r="K36" s="316"/>
      <c r="L36" s="192"/>
    </row>
    <row r="37" spans="1:12" ht="15.6" customHeight="1" thickBot="1" x14ac:dyDescent="0.3">
      <c r="A37" s="262" t="s">
        <v>178</v>
      </c>
      <c r="B37" s="259">
        <f t="shared" si="0"/>
        <v>0</v>
      </c>
      <c r="C37" s="309"/>
      <c r="D37" s="310"/>
      <c r="E37" s="265"/>
      <c r="F37" s="309">
        <v>100</v>
      </c>
      <c r="G37" s="310">
        <v>2453</v>
      </c>
      <c r="H37" s="275"/>
      <c r="I37" s="306"/>
      <c r="J37" s="307"/>
      <c r="K37" s="307"/>
      <c r="L37" s="308"/>
    </row>
    <row r="38" spans="1:12" ht="16.5" thickBot="1" x14ac:dyDescent="0.3">
      <c r="A38" s="262" t="s">
        <v>179</v>
      </c>
      <c r="B38" s="259">
        <f t="shared" si="0"/>
        <v>0</v>
      </c>
      <c r="C38" s="309"/>
      <c r="D38" s="310"/>
      <c r="E38" s="265"/>
      <c r="F38" s="309"/>
      <c r="G38" s="310"/>
      <c r="H38" s="264"/>
      <c r="I38" s="306"/>
      <c r="J38" s="307"/>
      <c r="K38" s="307"/>
      <c r="L38" s="308"/>
    </row>
    <row r="39" spans="1:12" ht="15.6" customHeight="1" thickBot="1" x14ac:dyDescent="0.3">
      <c r="A39" s="262" t="s">
        <v>180</v>
      </c>
      <c r="B39" s="259">
        <f t="shared" si="0"/>
        <v>0</v>
      </c>
      <c r="C39" s="309"/>
      <c r="D39" s="310"/>
      <c r="E39" s="265"/>
      <c r="F39" s="309"/>
      <c r="G39" s="310">
        <v>4520</v>
      </c>
      <c r="H39" s="264"/>
      <c r="I39" s="306"/>
      <c r="J39" s="307"/>
      <c r="K39" s="307"/>
      <c r="L39" s="308"/>
    </row>
    <row r="40" spans="1:12" ht="15.6" customHeight="1" thickBot="1" x14ac:dyDescent="0.3">
      <c r="A40" s="262" t="s">
        <v>181</v>
      </c>
      <c r="B40" s="259">
        <f t="shared" si="0"/>
        <v>7198</v>
      </c>
      <c r="C40" s="309">
        <v>5300</v>
      </c>
      <c r="D40" s="310"/>
      <c r="E40" s="265">
        <v>1898</v>
      </c>
      <c r="F40" s="309"/>
      <c r="G40" s="310"/>
      <c r="H40" s="264"/>
      <c r="I40" s="306"/>
      <c r="J40" s="307"/>
      <c r="K40" s="307"/>
      <c r="L40" s="308"/>
    </row>
    <row r="41" spans="1:12" ht="15.6" customHeight="1" thickBot="1" x14ac:dyDescent="0.3">
      <c r="A41" s="262" t="s">
        <v>182</v>
      </c>
      <c r="B41" s="259">
        <f t="shared" si="0"/>
        <v>6558</v>
      </c>
      <c r="C41" s="309">
        <v>3382</v>
      </c>
      <c r="D41" s="310">
        <v>176</v>
      </c>
      <c r="E41" s="265">
        <v>3000</v>
      </c>
      <c r="F41" s="309">
        <v>5550</v>
      </c>
      <c r="G41" s="310">
        <v>10219</v>
      </c>
      <c r="H41" s="264"/>
      <c r="I41" s="306"/>
      <c r="J41" s="307"/>
      <c r="K41" s="307"/>
      <c r="L41" s="308"/>
    </row>
    <row r="42" spans="1:12" ht="15.6" customHeight="1" thickBot="1" x14ac:dyDescent="0.3">
      <c r="A42" s="262" t="s">
        <v>183</v>
      </c>
      <c r="B42" s="259">
        <f t="shared" si="0"/>
        <v>16000</v>
      </c>
      <c r="C42" s="309"/>
      <c r="D42" s="310"/>
      <c r="E42" s="265">
        <v>16000</v>
      </c>
      <c r="F42" s="309"/>
      <c r="G42" s="310"/>
      <c r="H42" s="264"/>
      <c r="I42" s="306"/>
      <c r="J42" s="307"/>
      <c r="K42" s="307"/>
      <c r="L42" s="308"/>
    </row>
    <row r="43" spans="1:12" ht="15.6" customHeight="1" thickBot="1" x14ac:dyDescent="0.3">
      <c r="A43" s="262" t="s">
        <v>184</v>
      </c>
      <c r="B43" s="259">
        <f t="shared" si="0"/>
        <v>0</v>
      </c>
      <c r="C43" s="309"/>
      <c r="D43" s="310"/>
      <c r="E43" s="265"/>
      <c r="F43" s="309"/>
      <c r="G43" s="310"/>
      <c r="H43" s="264"/>
      <c r="I43" s="306"/>
      <c r="J43" s="307"/>
      <c r="K43" s="307"/>
      <c r="L43" s="308"/>
    </row>
    <row r="44" spans="1:12" ht="15" customHeight="1" thickBot="1" x14ac:dyDescent="0.3">
      <c r="A44" s="262" t="s">
        <v>185</v>
      </c>
      <c r="B44" s="259">
        <f t="shared" si="0"/>
        <v>0</v>
      </c>
      <c r="C44" s="309"/>
      <c r="D44" s="310"/>
      <c r="E44" s="265"/>
      <c r="F44" s="309"/>
      <c r="G44" s="310"/>
      <c r="H44" s="264"/>
      <c r="I44" s="306"/>
      <c r="J44" s="307"/>
      <c r="K44" s="307"/>
      <c r="L44" s="308"/>
    </row>
    <row r="45" spans="1:12" s="282" customFormat="1" ht="30.6" customHeight="1" thickBot="1" x14ac:dyDescent="0.3">
      <c r="A45" s="276" t="s">
        <v>186</v>
      </c>
      <c r="B45" s="317">
        <f t="shared" si="0"/>
        <v>16000</v>
      </c>
      <c r="C45" s="318"/>
      <c r="D45" s="319"/>
      <c r="E45" s="277">
        <v>16000</v>
      </c>
      <c r="F45" s="318"/>
      <c r="G45" s="319"/>
      <c r="H45" s="279"/>
      <c r="I45" s="320"/>
      <c r="J45" s="321"/>
      <c r="K45" s="321"/>
      <c r="L45" s="322"/>
    </row>
    <row r="46" spans="1:12" ht="15.6" customHeight="1" thickBot="1" x14ac:dyDescent="0.3">
      <c r="A46" s="262" t="s">
        <v>187</v>
      </c>
      <c r="B46" s="259">
        <f t="shared" si="0"/>
        <v>0</v>
      </c>
      <c r="C46" s="309"/>
      <c r="D46" s="310"/>
      <c r="E46" s="265"/>
      <c r="F46" s="309"/>
      <c r="G46" s="310"/>
      <c r="H46" s="264"/>
      <c r="I46" s="306"/>
      <c r="J46" s="307"/>
      <c r="K46" s="307"/>
      <c r="L46" s="308"/>
    </row>
    <row r="47" spans="1:12" ht="32.25" thickBot="1" x14ac:dyDescent="0.3">
      <c r="A47" s="262" t="s">
        <v>188</v>
      </c>
      <c r="B47" s="259">
        <f t="shared" si="0"/>
        <v>0</v>
      </c>
      <c r="C47" s="304"/>
      <c r="D47" s="305"/>
      <c r="E47" s="265"/>
      <c r="F47" s="304"/>
      <c r="G47" s="305"/>
      <c r="H47" s="264"/>
      <c r="I47" s="306"/>
      <c r="J47" s="307"/>
      <c r="K47" s="307"/>
      <c r="L47" s="308"/>
    </row>
    <row r="48" spans="1:12" s="52" customFormat="1" ht="16.5" thickBot="1" x14ac:dyDescent="0.3">
      <c r="A48" s="262" t="s">
        <v>189</v>
      </c>
      <c r="B48" s="259">
        <f t="shared" si="0"/>
        <v>0</v>
      </c>
      <c r="C48" s="304"/>
      <c r="D48" s="305"/>
      <c r="E48" s="265"/>
      <c r="F48" s="304"/>
      <c r="G48" s="305"/>
      <c r="H48" s="264"/>
      <c r="I48" s="306"/>
      <c r="J48" s="307"/>
      <c r="K48" s="307"/>
      <c r="L48" s="308"/>
    </row>
    <row r="49" spans="1:12" ht="16.5" thickBot="1" x14ac:dyDescent="0.3">
      <c r="A49" s="262" t="s">
        <v>190</v>
      </c>
      <c r="B49" s="259">
        <f t="shared" si="0"/>
        <v>0</v>
      </c>
      <c r="C49" s="309"/>
      <c r="D49" s="310"/>
      <c r="E49" s="265"/>
      <c r="F49" s="309"/>
      <c r="G49" s="310"/>
      <c r="H49" s="264"/>
      <c r="I49" s="306"/>
      <c r="J49" s="307"/>
      <c r="K49" s="307"/>
      <c r="L49" s="308"/>
    </row>
    <row r="50" spans="1:12" ht="16.5" thickBot="1" x14ac:dyDescent="0.3">
      <c r="A50" s="262" t="s">
        <v>191</v>
      </c>
      <c r="B50" s="259">
        <f t="shared" si="0"/>
        <v>0</v>
      </c>
      <c r="C50" s="309"/>
      <c r="D50" s="310"/>
      <c r="E50" s="265"/>
      <c r="F50" s="309"/>
      <c r="G50" s="310"/>
      <c r="H50" s="264"/>
      <c r="I50" s="306"/>
      <c r="J50" s="307"/>
      <c r="K50" s="307"/>
      <c r="L50" s="308"/>
    </row>
    <row r="51" spans="1:12" ht="17.45" customHeight="1" thickBot="1" x14ac:dyDescent="0.3">
      <c r="A51" s="262" t="s">
        <v>192</v>
      </c>
      <c r="B51" s="259">
        <f t="shared" si="0"/>
        <v>0</v>
      </c>
      <c r="C51" s="309"/>
      <c r="D51" s="310"/>
      <c r="E51" s="265"/>
      <c r="F51" s="309"/>
      <c r="G51" s="310"/>
      <c r="H51" s="264"/>
      <c r="I51" s="306"/>
      <c r="J51" s="307"/>
      <c r="K51" s="307"/>
      <c r="L51" s="308"/>
    </row>
    <row r="52" spans="1:12" s="274" customFormat="1" ht="15" customHeight="1" thickBot="1" x14ac:dyDescent="0.3">
      <c r="A52" s="268" t="s">
        <v>193</v>
      </c>
      <c r="B52" s="312">
        <f t="shared" si="0"/>
        <v>1000</v>
      </c>
      <c r="C52" s="313"/>
      <c r="D52" s="314"/>
      <c r="E52" s="269">
        <v>1000</v>
      </c>
      <c r="F52" s="313">
        <v>1100</v>
      </c>
      <c r="G52" s="314">
        <v>710</v>
      </c>
      <c r="H52" s="275">
        <f t="shared" ref="H52:H55" si="1">ROUND(((B52+F52)*4)+G52*9.4,2)</f>
        <v>15074</v>
      </c>
      <c r="I52" s="315"/>
      <c r="J52" s="316"/>
      <c r="K52" s="316"/>
      <c r="L52" s="192"/>
    </row>
    <row r="53" spans="1:12" s="274" customFormat="1" ht="16.5" thickBot="1" x14ac:dyDescent="0.3">
      <c r="A53" s="268" t="s">
        <v>194</v>
      </c>
      <c r="B53" s="312">
        <f t="shared" si="0"/>
        <v>0</v>
      </c>
      <c r="C53" s="272"/>
      <c r="D53" s="273"/>
      <c r="E53" s="269"/>
      <c r="F53" s="272"/>
      <c r="G53" s="273"/>
      <c r="H53" s="275">
        <f t="shared" si="1"/>
        <v>0</v>
      </c>
      <c r="I53" s="315"/>
      <c r="J53" s="316"/>
      <c r="K53" s="316"/>
      <c r="L53" s="192"/>
    </row>
    <row r="54" spans="1:12" s="274" customFormat="1" ht="16.5" thickBot="1" x14ac:dyDescent="0.3">
      <c r="A54" s="268" t="s">
        <v>195</v>
      </c>
      <c r="B54" s="312">
        <f t="shared" si="0"/>
        <v>0</v>
      </c>
      <c r="C54" s="272"/>
      <c r="D54" s="273"/>
      <c r="E54" s="269"/>
      <c r="F54" s="272"/>
      <c r="G54" s="273"/>
      <c r="H54" s="275">
        <f t="shared" si="1"/>
        <v>0</v>
      </c>
      <c r="I54" s="315"/>
      <c r="J54" s="316"/>
      <c r="K54" s="316"/>
      <c r="L54" s="192"/>
    </row>
    <row r="55" spans="1:12" s="274" customFormat="1" ht="16.5" thickBot="1" x14ac:dyDescent="0.3">
      <c r="A55" s="268" t="s">
        <v>196</v>
      </c>
      <c r="B55" s="312">
        <f t="shared" si="0"/>
        <v>0</v>
      </c>
      <c r="C55" s="272"/>
      <c r="D55" s="273"/>
      <c r="E55" s="269"/>
      <c r="F55" s="272"/>
      <c r="G55" s="273"/>
      <c r="H55" s="275">
        <f t="shared" si="1"/>
        <v>0</v>
      </c>
      <c r="I55" s="315"/>
      <c r="J55" s="316"/>
      <c r="K55" s="316"/>
      <c r="L55" s="192"/>
    </row>
    <row r="56" spans="1:12" ht="16.5" thickBot="1" x14ac:dyDescent="0.3">
      <c r="A56" s="262" t="s">
        <v>197</v>
      </c>
      <c r="B56" s="259">
        <f t="shared" si="0"/>
        <v>0</v>
      </c>
      <c r="C56" s="266"/>
      <c r="D56" s="267"/>
      <c r="E56" s="265"/>
      <c r="F56" s="266"/>
      <c r="G56" s="267"/>
      <c r="H56" s="264"/>
      <c r="I56" s="306"/>
      <c r="J56" s="307"/>
      <c r="K56" s="307"/>
      <c r="L56" s="308"/>
    </row>
    <row r="57" spans="1:12" ht="16.5" thickBot="1" x14ac:dyDescent="0.3">
      <c r="A57" s="323" t="s">
        <v>198</v>
      </c>
      <c r="B57" s="259">
        <f t="shared" si="0"/>
        <v>5300</v>
      </c>
      <c r="C57" s="266"/>
      <c r="D57" s="267">
        <v>5300</v>
      </c>
      <c r="E57" s="265"/>
      <c r="F57" s="266"/>
      <c r="G57" s="267"/>
      <c r="H57" s="264"/>
      <c r="I57" s="306"/>
      <c r="J57" s="307"/>
      <c r="K57" s="307"/>
      <c r="L57" s="308"/>
    </row>
    <row r="58" spans="1:12" ht="16.5" thickBot="1" x14ac:dyDescent="0.3">
      <c r="A58" s="323" t="s">
        <v>199</v>
      </c>
      <c r="B58" s="259">
        <f t="shared" si="0"/>
        <v>21367</v>
      </c>
      <c r="C58" s="266">
        <v>1610</v>
      </c>
      <c r="D58" s="267">
        <v>707</v>
      </c>
      <c r="E58" s="265">
        <v>19050</v>
      </c>
      <c r="F58" s="266">
        <v>11550</v>
      </c>
      <c r="G58" s="267">
        <v>13506</v>
      </c>
      <c r="H58" s="264"/>
      <c r="I58" s="306"/>
      <c r="J58" s="307"/>
      <c r="K58" s="307"/>
      <c r="L58" s="308"/>
    </row>
    <row r="59" spans="1:12" ht="16.149999999999999" customHeight="1" thickBot="1" x14ac:dyDescent="0.3">
      <c r="A59" s="262" t="s">
        <v>200</v>
      </c>
      <c r="B59" s="259">
        <f t="shared" si="0"/>
        <v>0</v>
      </c>
      <c r="C59" s="266"/>
      <c r="D59" s="267"/>
      <c r="E59" s="265"/>
      <c r="F59" s="266"/>
      <c r="G59" s="267"/>
      <c r="H59" s="264"/>
      <c r="I59" s="306"/>
      <c r="J59" s="307"/>
      <c r="K59" s="307"/>
      <c r="L59" s="308"/>
    </row>
    <row r="60" spans="1:12" ht="16.5" thickBot="1" x14ac:dyDescent="0.3">
      <c r="A60" s="262" t="s">
        <v>201</v>
      </c>
      <c r="B60" s="259">
        <f t="shared" si="0"/>
        <v>0</v>
      </c>
      <c r="C60" s="266"/>
      <c r="D60" s="267"/>
      <c r="E60" s="265"/>
      <c r="F60" s="266"/>
      <c r="G60" s="267"/>
      <c r="H60" s="264"/>
      <c r="I60" s="306"/>
      <c r="J60" s="307"/>
      <c r="K60" s="307"/>
      <c r="L60" s="308"/>
    </row>
    <row r="61" spans="1:12" ht="15.6" customHeight="1" thickBot="1" x14ac:dyDescent="0.3">
      <c r="A61" s="262" t="s">
        <v>202</v>
      </c>
      <c r="B61" s="259">
        <f t="shared" si="0"/>
        <v>0</v>
      </c>
      <c r="C61" s="266"/>
      <c r="D61" s="267"/>
      <c r="E61" s="265"/>
      <c r="F61" s="266"/>
      <c r="G61" s="267">
        <v>645</v>
      </c>
      <c r="H61" s="264"/>
      <c r="I61" s="306"/>
      <c r="J61" s="307"/>
      <c r="K61" s="307"/>
      <c r="L61" s="308"/>
    </row>
    <row r="62" spans="1:12" ht="32.25" thickBot="1" x14ac:dyDescent="0.3">
      <c r="A62" s="262" t="s">
        <v>203</v>
      </c>
      <c r="B62" s="259">
        <f t="shared" si="0"/>
        <v>0</v>
      </c>
      <c r="C62" s="266"/>
      <c r="D62" s="267"/>
      <c r="E62" s="265"/>
      <c r="F62" s="266"/>
      <c r="G62" s="267"/>
      <c r="H62" s="264"/>
      <c r="I62" s="306"/>
      <c r="J62" s="307"/>
      <c r="K62" s="307"/>
      <c r="L62" s="308"/>
    </row>
    <row r="63" spans="1:12" ht="16.5" thickBot="1" x14ac:dyDescent="0.3">
      <c r="A63" s="262" t="s">
        <v>204</v>
      </c>
      <c r="B63" s="259">
        <f t="shared" si="0"/>
        <v>0</v>
      </c>
      <c r="C63" s="266"/>
      <c r="D63" s="267"/>
      <c r="E63" s="265"/>
      <c r="F63" s="266"/>
      <c r="G63" s="267"/>
      <c r="H63" s="264"/>
      <c r="I63" s="306"/>
      <c r="J63" s="307"/>
      <c r="K63" s="307"/>
      <c r="L63" s="308"/>
    </row>
    <row r="64" spans="1:12" ht="15.6" customHeight="1" thickBot="1" x14ac:dyDescent="0.3">
      <c r="A64" s="262" t="s">
        <v>205</v>
      </c>
      <c r="B64" s="259">
        <f t="shared" si="0"/>
        <v>0</v>
      </c>
      <c r="C64" s="266"/>
      <c r="D64" s="273"/>
      <c r="E64" s="265"/>
      <c r="F64" s="266">
        <v>100</v>
      </c>
      <c r="G64" s="273">
        <v>4238</v>
      </c>
      <c r="H64" s="264"/>
      <c r="I64" s="306"/>
      <c r="J64" s="307"/>
      <c r="K64" s="307"/>
      <c r="L64" s="308"/>
    </row>
    <row r="65" spans="1:12" ht="16.5" thickBot="1" x14ac:dyDescent="0.3">
      <c r="A65" s="262" t="s">
        <v>206</v>
      </c>
      <c r="B65" s="259">
        <f t="shared" si="0"/>
        <v>0</v>
      </c>
      <c r="C65" s="266"/>
      <c r="D65" s="267"/>
      <c r="E65" s="265"/>
      <c r="F65" s="266"/>
      <c r="G65" s="267"/>
      <c r="H65" s="264"/>
      <c r="I65" s="306"/>
      <c r="J65" s="307"/>
      <c r="K65" s="307"/>
      <c r="L65" s="308"/>
    </row>
    <row r="66" spans="1:12" ht="16.5" thickBot="1" x14ac:dyDescent="0.3">
      <c r="A66" s="323" t="s">
        <v>207</v>
      </c>
      <c r="B66" s="259">
        <f t="shared" si="0"/>
        <v>0</v>
      </c>
      <c r="C66" s="266"/>
      <c r="D66" s="267"/>
      <c r="E66" s="265"/>
      <c r="F66" s="266"/>
      <c r="G66" s="267">
        <v>2593</v>
      </c>
      <c r="H66" s="264"/>
      <c r="I66" s="306"/>
      <c r="J66" s="307"/>
      <c r="K66" s="307"/>
      <c r="L66" s="308"/>
    </row>
    <row r="67" spans="1:12" s="274" customFormat="1" ht="16.5" thickBot="1" x14ac:dyDescent="0.3">
      <c r="A67" s="268" t="s">
        <v>208</v>
      </c>
      <c r="B67" s="312">
        <f t="shared" si="0"/>
        <v>3000</v>
      </c>
      <c r="C67" s="272"/>
      <c r="D67" s="273"/>
      <c r="E67" s="269">
        <v>3000</v>
      </c>
      <c r="F67" s="272">
        <v>1018</v>
      </c>
      <c r="G67" s="273">
        <v>1341</v>
      </c>
      <c r="H67" s="275">
        <f>ROUND(((B67+F67)*4)+G67*9.4,2)</f>
        <v>28677.4</v>
      </c>
      <c r="I67" s="315"/>
      <c r="J67" s="316"/>
      <c r="K67" s="316"/>
      <c r="L67" s="192"/>
    </row>
    <row r="68" spans="1:12" ht="16.5" thickBot="1" x14ac:dyDescent="0.3">
      <c r="A68" s="262" t="s">
        <v>209</v>
      </c>
      <c r="B68" s="259">
        <f t="shared" si="0"/>
        <v>543</v>
      </c>
      <c r="C68" s="266"/>
      <c r="D68" s="267"/>
      <c r="E68" s="265">
        <v>543</v>
      </c>
      <c r="F68" s="266">
        <v>400</v>
      </c>
      <c r="G68" s="267">
        <v>3259</v>
      </c>
      <c r="H68" s="264"/>
      <c r="I68" s="306"/>
      <c r="J68" s="307"/>
      <c r="K68" s="307"/>
      <c r="L68" s="308"/>
    </row>
    <row r="69" spans="1:12" ht="16.5" thickBot="1" x14ac:dyDescent="0.3">
      <c r="A69" s="283" t="s">
        <v>210</v>
      </c>
      <c r="B69" s="259">
        <f t="shared" si="0"/>
        <v>0</v>
      </c>
      <c r="C69" s="285"/>
      <c r="D69" s="286"/>
      <c r="E69" s="265"/>
      <c r="F69" s="285"/>
      <c r="G69" s="286"/>
      <c r="H69" s="324"/>
      <c r="I69" s="325"/>
      <c r="J69" s="326"/>
      <c r="K69" s="326"/>
      <c r="L69" s="327"/>
    </row>
    <row r="70" spans="1:12" ht="16.5" thickBot="1" x14ac:dyDescent="0.3">
      <c r="A70" s="328" t="s">
        <v>0</v>
      </c>
      <c r="B70" s="329">
        <f>SUM(B7:B69)</f>
        <v>85418</v>
      </c>
      <c r="C70" s="329">
        <f t="shared" ref="C70:L70" si="2">SUM(C7:C69)</f>
        <v>10492</v>
      </c>
      <c r="D70" s="329">
        <f t="shared" si="2"/>
        <v>6183</v>
      </c>
      <c r="E70" s="329">
        <f t="shared" si="2"/>
        <v>68743</v>
      </c>
      <c r="F70" s="329">
        <f t="shared" si="2"/>
        <v>20718</v>
      </c>
      <c r="G70" s="329">
        <f t="shared" si="2"/>
        <v>59583</v>
      </c>
      <c r="H70" s="330">
        <f t="shared" si="2"/>
        <v>43751.4</v>
      </c>
      <c r="I70" s="329">
        <f t="shared" si="2"/>
        <v>0</v>
      </c>
      <c r="J70" s="329">
        <f t="shared" si="2"/>
        <v>0</v>
      </c>
      <c r="K70" s="329">
        <f t="shared" si="2"/>
        <v>0</v>
      </c>
      <c r="L70" s="331">
        <f t="shared" si="2"/>
        <v>0</v>
      </c>
    </row>
    <row r="72" spans="1:12" ht="22.15" customHeight="1" x14ac:dyDescent="0.25">
      <c r="A72" s="297" t="s">
        <v>289</v>
      </c>
    </row>
  </sheetData>
  <mergeCells count="9">
    <mergeCell ref="I4:L4"/>
    <mergeCell ref="I5:J5"/>
    <mergeCell ref="K5:L5"/>
    <mergeCell ref="B1:H2"/>
    <mergeCell ref="A4:A6"/>
    <mergeCell ref="B4:E5"/>
    <mergeCell ref="F4:F6"/>
    <mergeCell ref="G4:G6"/>
    <mergeCell ref="H4:H6"/>
  </mergeCells>
  <pageMargins left="0.78740157480314965" right="0" top="0.78740157480314965" bottom="0" header="0.31496062992125984" footer="0.31496062992125984"/>
  <pageSetup paperSize="9" scale="46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72"/>
  <sheetViews>
    <sheetView topLeftCell="A40" zoomScale="80" zoomScaleNormal="80" workbookViewId="0">
      <selection activeCell="F52" sqref="F52"/>
    </sheetView>
  </sheetViews>
  <sheetFormatPr defaultColWidth="8.85546875" defaultRowHeight="15" x14ac:dyDescent="0.25"/>
  <cols>
    <col min="1" max="1" width="48.140625" style="51" customWidth="1"/>
    <col min="2" max="2" width="10.7109375" style="52" customWidth="1"/>
    <col min="3" max="3" width="24.42578125" style="52" customWidth="1"/>
    <col min="4" max="4" width="21.5703125" style="52" customWidth="1"/>
    <col min="5" max="5" width="16.5703125" style="52" customWidth="1"/>
    <col min="6" max="6" width="16.42578125" style="51" customWidth="1"/>
    <col min="7" max="7" width="16.140625" style="51" customWidth="1"/>
    <col min="8" max="8" width="14" style="51" customWidth="1"/>
    <col min="9" max="242" width="8.85546875" style="51"/>
    <col min="243" max="243" width="34" style="51" customWidth="1"/>
    <col min="244" max="244" width="11.28515625" style="51" customWidth="1"/>
    <col min="245" max="245" width="11" style="51" customWidth="1"/>
    <col min="246" max="252" width="8.85546875" style="51"/>
    <col min="253" max="254" width="10.7109375" style="51" customWidth="1"/>
    <col min="255" max="255" width="8.85546875" style="51"/>
    <col min="256" max="256" width="11.5703125" style="51" customWidth="1"/>
    <col min="257" max="257" width="13.7109375" style="51" customWidth="1"/>
    <col min="258" max="261" width="9.28515625" style="51" customWidth="1"/>
    <col min="262" max="498" width="8.85546875" style="51"/>
    <col min="499" max="499" width="34" style="51" customWidth="1"/>
    <col min="500" max="500" width="11.28515625" style="51" customWidth="1"/>
    <col min="501" max="501" width="11" style="51" customWidth="1"/>
    <col min="502" max="508" width="8.85546875" style="51"/>
    <col min="509" max="510" width="10.7109375" style="51" customWidth="1"/>
    <col min="511" max="511" width="8.85546875" style="51"/>
    <col min="512" max="512" width="11.5703125" style="51" customWidth="1"/>
    <col min="513" max="513" width="13.7109375" style="51" customWidth="1"/>
    <col min="514" max="517" width="9.28515625" style="51" customWidth="1"/>
    <col min="518" max="754" width="8.85546875" style="51"/>
    <col min="755" max="755" width="34" style="51" customWidth="1"/>
    <col min="756" max="756" width="11.28515625" style="51" customWidth="1"/>
    <col min="757" max="757" width="11" style="51" customWidth="1"/>
    <col min="758" max="764" width="8.85546875" style="51"/>
    <col min="765" max="766" width="10.7109375" style="51" customWidth="1"/>
    <col min="767" max="767" width="8.85546875" style="51"/>
    <col min="768" max="768" width="11.5703125" style="51" customWidth="1"/>
    <col min="769" max="769" width="13.7109375" style="51" customWidth="1"/>
    <col min="770" max="773" width="9.28515625" style="51" customWidth="1"/>
    <col min="774" max="1010" width="8.85546875" style="51"/>
    <col min="1011" max="1011" width="34" style="51" customWidth="1"/>
    <col min="1012" max="1012" width="11.28515625" style="51" customWidth="1"/>
    <col min="1013" max="1013" width="11" style="51" customWidth="1"/>
    <col min="1014" max="1020" width="8.85546875" style="51"/>
    <col min="1021" max="1022" width="10.7109375" style="51" customWidth="1"/>
    <col min="1023" max="1023" width="8.85546875" style="51"/>
    <col min="1024" max="1024" width="11.5703125" style="51" customWidth="1"/>
    <col min="1025" max="1025" width="13.7109375" style="51" customWidth="1"/>
    <col min="1026" max="1029" width="9.28515625" style="51" customWidth="1"/>
    <col min="1030" max="1266" width="8.85546875" style="51"/>
    <col min="1267" max="1267" width="34" style="51" customWidth="1"/>
    <col min="1268" max="1268" width="11.28515625" style="51" customWidth="1"/>
    <col min="1269" max="1269" width="11" style="51" customWidth="1"/>
    <col min="1270" max="1276" width="8.85546875" style="51"/>
    <col min="1277" max="1278" width="10.7109375" style="51" customWidth="1"/>
    <col min="1279" max="1279" width="8.85546875" style="51"/>
    <col min="1280" max="1280" width="11.5703125" style="51" customWidth="1"/>
    <col min="1281" max="1281" width="13.7109375" style="51" customWidth="1"/>
    <col min="1282" max="1285" width="9.28515625" style="51" customWidth="1"/>
    <col min="1286" max="1522" width="8.85546875" style="51"/>
    <col min="1523" max="1523" width="34" style="51" customWidth="1"/>
    <col min="1524" max="1524" width="11.28515625" style="51" customWidth="1"/>
    <col min="1525" max="1525" width="11" style="51" customWidth="1"/>
    <col min="1526" max="1532" width="8.85546875" style="51"/>
    <col min="1533" max="1534" width="10.7109375" style="51" customWidth="1"/>
    <col min="1535" max="1535" width="8.85546875" style="51"/>
    <col min="1536" max="1536" width="11.5703125" style="51" customWidth="1"/>
    <col min="1537" max="1537" width="13.7109375" style="51" customWidth="1"/>
    <col min="1538" max="1541" width="9.28515625" style="51" customWidth="1"/>
    <col min="1542" max="1778" width="8.85546875" style="51"/>
    <col min="1779" max="1779" width="34" style="51" customWidth="1"/>
    <col min="1780" max="1780" width="11.28515625" style="51" customWidth="1"/>
    <col min="1781" max="1781" width="11" style="51" customWidth="1"/>
    <col min="1782" max="1788" width="8.85546875" style="51"/>
    <col min="1789" max="1790" width="10.7109375" style="51" customWidth="1"/>
    <col min="1791" max="1791" width="8.85546875" style="51"/>
    <col min="1792" max="1792" width="11.5703125" style="51" customWidth="1"/>
    <col min="1793" max="1793" width="13.7109375" style="51" customWidth="1"/>
    <col min="1794" max="1797" width="9.28515625" style="51" customWidth="1"/>
    <col min="1798" max="2034" width="8.85546875" style="51"/>
    <col min="2035" max="2035" width="34" style="51" customWidth="1"/>
    <col min="2036" max="2036" width="11.28515625" style="51" customWidth="1"/>
    <col min="2037" max="2037" width="11" style="51" customWidth="1"/>
    <col min="2038" max="2044" width="8.85546875" style="51"/>
    <col min="2045" max="2046" width="10.7109375" style="51" customWidth="1"/>
    <col min="2047" max="2047" width="8.85546875" style="51"/>
    <col min="2048" max="2048" width="11.5703125" style="51" customWidth="1"/>
    <col min="2049" max="2049" width="13.7109375" style="51" customWidth="1"/>
    <col min="2050" max="2053" width="9.28515625" style="51" customWidth="1"/>
    <col min="2054" max="2290" width="8.85546875" style="51"/>
    <col min="2291" max="2291" width="34" style="51" customWidth="1"/>
    <col min="2292" max="2292" width="11.28515625" style="51" customWidth="1"/>
    <col min="2293" max="2293" width="11" style="51" customWidth="1"/>
    <col min="2294" max="2300" width="8.85546875" style="51"/>
    <col min="2301" max="2302" width="10.7109375" style="51" customWidth="1"/>
    <col min="2303" max="2303" width="8.85546875" style="51"/>
    <col min="2304" max="2304" width="11.5703125" style="51" customWidth="1"/>
    <col min="2305" max="2305" width="13.7109375" style="51" customWidth="1"/>
    <col min="2306" max="2309" width="9.28515625" style="51" customWidth="1"/>
    <col min="2310" max="2546" width="8.85546875" style="51"/>
    <col min="2547" max="2547" width="34" style="51" customWidth="1"/>
    <col min="2548" max="2548" width="11.28515625" style="51" customWidth="1"/>
    <col min="2549" max="2549" width="11" style="51" customWidth="1"/>
    <col min="2550" max="2556" width="8.85546875" style="51"/>
    <col min="2557" max="2558" width="10.7109375" style="51" customWidth="1"/>
    <col min="2559" max="2559" width="8.85546875" style="51"/>
    <col min="2560" max="2560" width="11.5703125" style="51" customWidth="1"/>
    <col min="2561" max="2561" width="13.7109375" style="51" customWidth="1"/>
    <col min="2562" max="2565" width="9.28515625" style="51" customWidth="1"/>
    <col min="2566" max="2802" width="8.85546875" style="51"/>
    <col min="2803" max="2803" width="34" style="51" customWidth="1"/>
    <col min="2804" max="2804" width="11.28515625" style="51" customWidth="1"/>
    <col min="2805" max="2805" width="11" style="51" customWidth="1"/>
    <col min="2806" max="2812" width="8.85546875" style="51"/>
    <col min="2813" max="2814" width="10.7109375" style="51" customWidth="1"/>
    <col min="2815" max="2815" width="8.85546875" style="51"/>
    <col min="2816" max="2816" width="11.5703125" style="51" customWidth="1"/>
    <col min="2817" max="2817" width="13.7109375" style="51" customWidth="1"/>
    <col min="2818" max="2821" width="9.28515625" style="51" customWidth="1"/>
    <col min="2822" max="3058" width="8.85546875" style="51"/>
    <col min="3059" max="3059" width="34" style="51" customWidth="1"/>
    <col min="3060" max="3060" width="11.28515625" style="51" customWidth="1"/>
    <col min="3061" max="3061" width="11" style="51" customWidth="1"/>
    <col min="3062" max="3068" width="8.85546875" style="51"/>
    <col min="3069" max="3070" width="10.7109375" style="51" customWidth="1"/>
    <col min="3071" max="3071" width="8.85546875" style="51"/>
    <col min="3072" max="3072" width="11.5703125" style="51" customWidth="1"/>
    <col min="3073" max="3073" width="13.7109375" style="51" customWidth="1"/>
    <col min="3074" max="3077" width="9.28515625" style="51" customWidth="1"/>
    <col min="3078" max="3314" width="8.85546875" style="51"/>
    <col min="3315" max="3315" width="34" style="51" customWidth="1"/>
    <col min="3316" max="3316" width="11.28515625" style="51" customWidth="1"/>
    <col min="3317" max="3317" width="11" style="51" customWidth="1"/>
    <col min="3318" max="3324" width="8.85546875" style="51"/>
    <col min="3325" max="3326" width="10.7109375" style="51" customWidth="1"/>
    <col min="3327" max="3327" width="8.85546875" style="51"/>
    <col min="3328" max="3328" width="11.5703125" style="51" customWidth="1"/>
    <col min="3329" max="3329" width="13.7109375" style="51" customWidth="1"/>
    <col min="3330" max="3333" width="9.28515625" style="51" customWidth="1"/>
    <col min="3334" max="3570" width="8.85546875" style="51"/>
    <col min="3571" max="3571" width="34" style="51" customWidth="1"/>
    <col min="3572" max="3572" width="11.28515625" style="51" customWidth="1"/>
    <col min="3573" max="3573" width="11" style="51" customWidth="1"/>
    <col min="3574" max="3580" width="8.85546875" style="51"/>
    <col min="3581" max="3582" width="10.7109375" style="51" customWidth="1"/>
    <col min="3583" max="3583" width="8.85546875" style="51"/>
    <col min="3584" max="3584" width="11.5703125" style="51" customWidth="1"/>
    <col min="3585" max="3585" width="13.7109375" style="51" customWidth="1"/>
    <col min="3586" max="3589" width="9.28515625" style="51" customWidth="1"/>
    <col min="3590" max="3826" width="8.85546875" style="51"/>
    <col min="3827" max="3827" width="34" style="51" customWidth="1"/>
    <col min="3828" max="3828" width="11.28515625" style="51" customWidth="1"/>
    <col min="3829" max="3829" width="11" style="51" customWidth="1"/>
    <col min="3830" max="3836" width="8.85546875" style="51"/>
    <col min="3837" max="3838" width="10.7109375" style="51" customWidth="1"/>
    <col min="3839" max="3839" width="8.85546875" style="51"/>
    <col min="3840" max="3840" width="11.5703125" style="51" customWidth="1"/>
    <col min="3841" max="3841" width="13.7109375" style="51" customWidth="1"/>
    <col min="3842" max="3845" width="9.28515625" style="51" customWidth="1"/>
    <col min="3846" max="4082" width="8.85546875" style="51"/>
    <col min="4083" max="4083" width="34" style="51" customWidth="1"/>
    <col min="4084" max="4084" width="11.28515625" style="51" customWidth="1"/>
    <col min="4085" max="4085" width="11" style="51" customWidth="1"/>
    <col min="4086" max="4092" width="8.85546875" style="51"/>
    <col min="4093" max="4094" width="10.7109375" style="51" customWidth="1"/>
    <col min="4095" max="4095" width="8.85546875" style="51"/>
    <col min="4096" max="4096" width="11.5703125" style="51" customWidth="1"/>
    <col min="4097" max="4097" width="13.7109375" style="51" customWidth="1"/>
    <col min="4098" max="4101" width="9.28515625" style="51" customWidth="1"/>
    <col min="4102" max="4338" width="8.85546875" style="51"/>
    <col min="4339" max="4339" width="34" style="51" customWidth="1"/>
    <col min="4340" max="4340" width="11.28515625" style="51" customWidth="1"/>
    <col min="4341" max="4341" width="11" style="51" customWidth="1"/>
    <col min="4342" max="4348" width="8.85546875" style="51"/>
    <col min="4349" max="4350" width="10.7109375" style="51" customWidth="1"/>
    <col min="4351" max="4351" width="8.85546875" style="51"/>
    <col min="4352" max="4352" width="11.5703125" style="51" customWidth="1"/>
    <col min="4353" max="4353" width="13.7109375" style="51" customWidth="1"/>
    <col min="4354" max="4357" width="9.28515625" style="51" customWidth="1"/>
    <col min="4358" max="4594" width="8.85546875" style="51"/>
    <col min="4595" max="4595" width="34" style="51" customWidth="1"/>
    <col min="4596" max="4596" width="11.28515625" style="51" customWidth="1"/>
    <col min="4597" max="4597" width="11" style="51" customWidth="1"/>
    <col min="4598" max="4604" width="8.85546875" style="51"/>
    <col min="4605" max="4606" width="10.7109375" style="51" customWidth="1"/>
    <col min="4607" max="4607" width="8.85546875" style="51"/>
    <col min="4608" max="4608" width="11.5703125" style="51" customWidth="1"/>
    <col min="4609" max="4609" width="13.7109375" style="51" customWidth="1"/>
    <col min="4610" max="4613" width="9.28515625" style="51" customWidth="1"/>
    <col min="4614" max="4850" width="8.85546875" style="51"/>
    <col min="4851" max="4851" width="34" style="51" customWidth="1"/>
    <col min="4852" max="4852" width="11.28515625" style="51" customWidth="1"/>
    <col min="4853" max="4853" width="11" style="51" customWidth="1"/>
    <col min="4854" max="4860" width="8.85546875" style="51"/>
    <col min="4861" max="4862" width="10.7109375" style="51" customWidth="1"/>
    <col min="4863" max="4863" width="8.85546875" style="51"/>
    <col min="4864" max="4864" width="11.5703125" style="51" customWidth="1"/>
    <col min="4865" max="4865" width="13.7109375" style="51" customWidth="1"/>
    <col min="4866" max="4869" width="9.28515625" style="51" customWidth="1"/>
    <col min="4870" max="5106" width="8.85546875" style="51"/>
    <col min="5107" max="5107" width="34" style="51" customWidth="1"/>
    <col min="5108" max="5108" width="11.28515625" style="51" customWidth="1"/>
    <col min="5109" max="5109" width="11" style="51" customWidth="1"/>
    <col min="5110" max="5116" width="8.85546875" style="51"/>
    <col min="5117" max="5118" width="10.7109375" style="51" customWidth="1"/>
    <col min="5119" max="5119" width="8.85546875" style="51"/>
    <col min="5120" max="5120" width="11.5703125" style="51" customWidth="1"/>
    <col min="5121" max="5121" width="13.7109375" style="51" customWidth="1"/>
    <col min="5122" max="5125" width="9.28515625" style="51" customWidth="1"/>
    <col min="5126" max="5362" width="8.85546875" style="51"/>
    <col min="5363" max="5363" width="34" style="51" customWidth="1"/>
    <col min="5364" max="5364" width="11.28515625" style="51" customWidth="1"/>
    <col min="5365" max="5365" width="11" style="51" customWidth="1"/>
    <col min="5366" max="5372" width="8.85546875" style="51"/>
    <col min="5373" max="5374" width="10.7109375" style="51" customWidth="1"/>
    <col min="5375" max="5375" width="8.85546875" style="51"/>
    <col min="5376" max="5376" width="11.5703125" style="51" customWidth="1"/>
    <col min="5377" max="5377" width="13.7109375" style="51" customWidth="1"/>
    <col min="5378" max="5381" width="9.28515625" style="51" customWidth="1"/>
    <col min="5382" max="5618" width="8.85546875" style="51"/>
    <col min="5619" max="5619" width="34" style="51" customWidth="1"/>
    <col min="5620" max="5620" width="11.28515625" style="51" customWidth="1"/>
    <col min="5621" max="5621" width="11" style="51" customWidth="1"/>
    <col min="5622" max="5628" width="8.85546875" style="51"/>
    <col min="5629" max="5630" width="10.7109375" style="51" customWidth="1"/>
    <col min="5631" max="5631" width="8.85546875" style="51"/>
    <col min="5632" max="5632" width="11.5703125" style="51" customWidth="1"/>
    <col min="5633" max="5633" width="13.7109375" style="51" customWidth="1"/>
    <col min="5634" max="5637" width="9.28515625" style="51" customWidth="1"/>
    <col min="5638" max="5874" width="8.85546875" style="51"/>
    <col min="5875" max="5875" width="34" style="51" customWidth="1"/>
    <col min="5876" max="5876" width="11.28515625" style="51" customWidth="1"/>
    <col min="5877" max="5877" width="11" style="51" customWidth="1"/>
    <col min="5878" max="5884" width="8.85546875" style="51"/>
    <col min="5885" max="5886" width="10.7109375" style="51" customWidth="1"/>
    <col min="5887" max="5887" width="8.85546875" style="51"/>
    <col min="5888" max="5888" width="11.5703125" style="51" customWidth="1"/>
    <col min="5889" max="5889" width="13.7109375" style="51" customWidth="1"/>
    <col min="5890" max="5893" width="9.28515625" style="51" customWidth="1"/>
    <col min="5894" max="6130" width="8.85546875" style="51"/>
    <col min="6131" max="6131" width="34" style="51" customWidth="1"/>
    <col min="6132" max="6132" width="11.28515625" style="51" customWidth="1"/>
    <col min="6133" max="6133" width="11" style="51" customWidth="1"/>
    <col min="6134" max="6140" width="8.85546875" style="51"/>
    <col min="6141" max="6142" width="10.7109375" style="51" customWidth="1"/>
    <col min="6143" max="6143" width="8.85546875" style="51"/>
    <col min="6144" max="6144" width="11.5703125" style="51" customWidth="1"/>
    <col min="6145" max="6145" width="13.7109375" style="51" customWidth="1"/>
    <col min="6146" max="6149" width="9.28515625" style="51" customWidth="1"/>
    <col min="6150" max="6386" width="8.85546875" style="51"/>
    <col min="6387" max="6387" width="34" style="51" customWidth="1"/>
    <col min="6388" max="6388" width="11.28515625" style="51" customWidth="1"/>
    <col min="6389" max="6389" width="11" style="51" customWidth="1"/>
    <col min="6390" max="6396" width="8.85546875" style="51"/>
    <col min="6397" max="6398" width="10.7109375" style="51" customWidth="1"/>
    <col min="6399" max="6399" width="8.85546875" style="51"/>
    <col min="6400" max="6400" width="11.5703125" style="51" customWidth="1"/>
    <col min="6401" max="6401" width="13.7109375" style="51" customWidth="1"/>
    <col min="6402" max="6405" width="9.28515625" style="51" customWidth="1"/>
    <col min="6406" max="6642" width="8.85546875" style="51"/>
    <col min="6643" max="6643" width="34" style="51" customWidth="1"/>
    <col min="6644" max="6644" width="11.28515625" style="51" customWidth="1"/>
    <col min="6645" max="6645" width="11" style="51" customWidth="1"/>
    <col min="6646" max="6652" width="8.85546875" style="51"/>
    <col min="6653" max="6654" width="10.7109375" style="51" customWidth="1"/>
    <col min="6655" max="6655" width="8.85546875" style="51"/>
    <col min="6656" max="6656" width="11.5703125" style="51" customWidth="1"/>
    <col min="6657" max="6657" width="13.7109375" style="51" customWidth="1"/>
    <col min="6658" max="6661" width="9.28515625" style="51" customWidth="1"/>
    <col min="6662" max="6898" width="8.85546875" style="51"/>
    <col min="6899" max="6899" width="34" style="51" customWidth="1"/>
    <col min="6900" max="6900" width="11.28515625" style="51" customWidth="1"/>
    <col min="6901" max="6901" width="11" style="51" customWidth="1"/>
    <col min="6902" max="6908" width="8.85546875" style="51"/>
    <col min="6909" max="6910" width="10.7109375" style="51" customWidth="1"/>
    <col min="6911" max="6911" width="8.85546875" style="51"/>
    <col min="6912" max="6912" width="11.5703125" style="51" customWidth="1"/>
    <col min="6913" max="6913" width="13.7109375" style="51" customWidth="1"/>
    <col min="6914" max="6917" width="9.28515625" style="51" customWidth="1"/>
    <col min="6918" max="7154" width="8.85546875" style="51"/>
    <col min="7155" max="7155" width="34" style="51" customWidth="1"/>
    <col min="7156" max="7156" width="11.28515625" style="51" customWidth="1"/>
    <col min="7157" max="7157" width="11" style="51" customWidth="1"/>
    <col min="7158" max="7164" width="8.85546875" style="51"/>
    <col min="7165" max="7166" width="10.7109375" style="51" customWidth="1"/>
    <col min="7167" max="7167" width="8.85546875" style="51"/>
    <col min="7168" max="7168" width="11.5703125" style="51" customWidth="1"/>
    <col min="7169" max="7169" width="13.7109375" style="51" customWidth="1"/>
    <col min="7170" max="7173" width="9.28515625" style="51" customWidth="1"/>
    <col min="7174" max="7410" width="8.85546875" style="51"/>
    <col min="7411" max="7411" width="34" style="51" customWidth="1"/>
    <col min="7412" max="7412" width="11.28515625" style="51" customWidth="1"/>
    <col min="7413" max="7413" width="11" style="51" customWidth="1"/>
    <col min="7414" max="7420" width="8.85546875" style="51"/>
    <col min="7421" max="7422" width="10.7109375" style="51" customWidth="1"/>
    <col min="7423" max="7423" width="8.85546875" style="51"/>
    <col min="7424" max="7424" width="11.5703125" style="51" customWidth="1"/>
    <col min="7425" max="7425" width="13.7109375" style="51" customWidth="1"/>
    <col min="7426" max="7429" width="9.28515625" style="51" customWidth="1"/>
    <col min="7430" max="7666" width="8.85546875" style="51"/>
    <col min="7667" max="7667" width="34" style="51" customWidth="1"/>
    <col min="7668" max="7668" width="11.28515625" style="51" customWidth="1"/>
    <col min="7669" max="7669" width="11" style="51" customWidth="1"/>
    <col min="7670" max="7676" width="8.85546875" style="51"/>
    <col min="7677" max="7678" width="10.7109375" style="51" customWidth="1"/>
    <col min="7679" max="7679" width="8.85546875" style="51"/>
    <col min="7680" max="7680" width="11.5703125" style="51" customWidth="1"/>
    <col min="7681" max="7681" width="13.7109375" style="51" customWidth="1"/>
    <col min="7682" max="7685" width="9.28515625" style="51" customWidth="1"/>
    <col min="7686" max="7922" width="8.85546875" style="51"/>
    <col min="7923" max="7923" width="34" style="51" customWidth="1"/>
    <col min="7924" max="7924" width="11.28515625" style="51" customWidth="1"/>
    <col min="7925" max="7925" width="11" style="51" customWidth="1"/>
    <col min="7926" max="7932" width="8.85546875" style="51"/>
    <col min="7933" max="7934" width="10.7109375" style="51" customWidth="1"/>
    <col min="7935" max="7935" width="8.85546875" style="51"/>
    <col min="7936" max="7936" width="11.5703125" style="51" customWidth="1"/>
    <col min="7937" max="7937" width="13.7109375" style="51" customWidth="1"/>
    <col min="7938" max="7941" width="9.28515625" style="51" customWidth="1"/>
    <col min="7942" max="8178" width="8.85546875" style="51"/>
    <col min="8179" max="8179" width="34" style="51" customWidth="1"/>
    <col min="8180" max="8180" width="11.28515625" style="51" customWidth="1"/>
    <col min="8181" max="8181" width="11" style="51" customWidth="1"/>
    <col min="8182" max="8188" width="8.85546875" style="51"/>
    <col min="8189" max="8190" width="10.7109375" style="51" customWidth="1"/>
    <col min="8191" max="8191" width="8.85546875" style="51"/>
    <col min="8192" max="8192" width="11.5703125" style="51" customWidth="1"/>
    <col min="8193" max="8193" width="13.7109375" style="51" customWidth="1"/>
    <col min="8194" max="8197" width="9.28515625" style="51" customWidth="1"/>
    <col min="8198" max="8434" width="8.85546875" style="51"/>
    <col min="8435" max="8435" width="34" style="51" customWidth="1"/>
    <col min="8436" max="8436" width="11.28515625" style="51" customWidth="1"/>
    <col min="8437" max="8437" width="11" style="51" customWidth="1"/>
    <col min="8438" max="8444" width="8.85546875" style="51"/>
    <col min="8445" max="8446" width="10.7109375" style="51" customWidth="1"/>
    <col min="8447" max="8447" width="8.85546875" style="51"/>
    <col min="8448" max="8448" width="11.5703125" style="51" customWidth="1"/>
    <col min="8449" max="8449" width="13.7109375" style="51" customWidth="1"/>
    <col min="8450" max="8453" width="9.28515625" style="51" customWidth="1"/>
    <col min="8454" max="8690" width="8.85546875" style="51"/>
    <col min="8691" max="8691" width="34" style="51" customWidth="1"/>
    <col min="8692" max="8692" width="11.28515625" style="51" customWidth="1"/>
    <col min="8693" max="8693" width="11" style="51" customWidth="1"/>
    <col min="8694" max="8700" width="8.85546875" style="51"/>
    <col min="8701" max="8702" width="10.7109375" style="51" customWidth="1"/>
    <col min="8703" max="8703" width="8.85546875" style="51"/>
    <col min="8704" max="8704" width="11.5703125" style="51" customWidth="1"/>
    <col min="8705" max="8705" width="13.7109375" style="51" customWidth="1"/>
    <col min="8706" max="8709" width="9.28515625" style="51" customWidth="1"/>
    <col min="8710" max="8946" width="8.85546875" style="51"/>
    <col min="8947" max="8947" width="34" style="51" customWidth="1"/>
    <col min="8948" max="8948" width="11.28515625" style="51" customWidth="1"/>
    <col min="8949" max="8949" width="11" style="51" customWidth="1"/>
    <col min="8950" max="8956" width="8.85546875" style="51"/>
    <col min="8957" max="8958" width="10.7109375" style="51" customWidth="1"/>
    <col min="8959" max="8959" width="8.85546875" style="51"/>
    <col min="8960" max="8960" width="11.5703125" style="51" customWidth="1"/>
    <col min="8961" max="8961" width="13.7109375" style="51" customWidth="1"/>
    <col min="8962" max="8965" width="9.28515625" style="51" customWidth="1"/>
    <col min="8966" max="9202" width="8.85546875" style="51"/>
    <col min="9203" max="9203" width="34" style="51" customWidth="1"/>
    <col min="9204" max="9204" width="11.28515625" style="51" customWidth="1"/>
    <col min="9205" max="9205" width="11" style="51" customWidth="1"/>
    <col min="9206" max="9212" width="8.85546875" style="51"/>
    <col min="9213" max="9214" width="10.7109375" style="51" customWidth="1"/>
    <col min="9215" max="9215" width="8.85546875" style="51"/>
    <col min="9216" max="9216" width="11.5703125" style="51" customWidth="1"/>
    <col min="9217" max="9217" width="13.7109375" style="51" customWidth="1"/>
    <col min="9218" max="9221" width="9.28515625" style="51" customWidth="1"/>
    <col min="9222" max="9458" width="8.85546875" style="51"/>
    <col min="9459" max="9459" width="34" style="51" customWidth="1"/>
    <col min="9460" max="9460" width="11.28515625" style="51" customWidth="1"/>
    <col min="9461" max="9461" width="11" style="51" customWidth="1"/>
    <col min="9462" max="9468" width="8.85546875" style="51"/>
    <col min="9469" max="9470" width="10.7109375" style="51" customWidth="1"/>
    <col min="9471" max="9471" width="8.85546875" style="51"/>
    <col min="9472" max="9472" width="11.5703125" style="51" customWidth="1"/>
    <col min="9473" max="9473" width="13.7109375" style="51" customWidth="1"/>
    <col min="9474" max="9477" width="9.28515625" style="51" customWidth="1"/>
    <col min="9478" max="9714" width="8.85546875" style="51"/>
    <col min="9715" max="9715" width="34" style="51" customWidth="1"/>
    <col min="9716" max="9716" width="11.28515625" style="51" customWidth="1"/>
    <col min="9717" max="9717" width="11" style="51" customWidth="1"/>
    <col min="9718" max="9724" width="8.85546875" style="51"/>
    <col min="9725" max="9726" width="10.7109375" style="51" customWidth="1"/>
    <col min="9727" max="9727" width="8.85546875" style="51"/>
    <col min="9728" max="9728" width="11.5703125" style="51" customWidth="1"/>
    <col min="9729" max="9729" width="13.7109375" style="51" customWidth="1"/>
    <col min="9730" max="9733" width="9.28515625" style="51" customWidth="1"/>
    <col min="9734" max="9970" width="8.85546875" style="51"/>
    <col min="9971" max="9971" width="34" style="51" customWidth="1"/>
    <col min="9972" max="9972" width="11.28515625" style="51" customWidth="1"/>
    <col min="9973" max="9973" width="11" style="51" customWidth="1"/>
    <col min="9974" max="9980" width="8.85546875" style="51"/>
    <col min="9981" max="9982" width="10.7109375" style="51" customWidth="1"/>
    <col min="9983" max="9983" width="8.85546875" style="51"/>
    <col min="9984" max="9984" width="11.5703125" style="51" customWidth="1"/>
    <col min="9985" max="9985" width="13.7109375" style="51" customWidth="1"/>
    <col min="9986" max="9989" width="9.28515625" style="51" customWidth="1"/>
    <col min="9990" max="10226" width="8.85546875" style="51"/>
    <col min="10227" max="10227" width="34" style="51" customWidth="1"/>
    <col min="10228" max="10228" width="11.28515625" style="51" customWidth="1"/>
    <col min="10229" max="10229" width="11" style="51" customWidth="1"/>
    <col min="10230" max="10236" width="8.85546875" style="51"/>
    <col min="10237" max="10238" width="10.7109375" style="51" customWidth="1"/>
    <col min="10239" max="10239" width="8.85546875" style="51"/>
    <col min="10240" max="10240" width="11.5703125" style="51" customWidth="1"/>
    <col min="10241" max="10241" width="13.7109375" style="51" customWidth="1"/>
    <col min="10242" max="10245" width="9.28515625" style="51" customWidth="1"/>
    <col min="10246" max="10482" width="8.85546875" style="51"/>
    <col min="10483" max="10483" width="34" style="51" customWidth="1"/>
    <col min="10484" max="10484" width="11.28515625" style="51" customWidth="1"/>
    <col min="10485" max="10485" width="11" style="51" customWidth="1"/>
    <col min="10486" max="10492" width="8.85546875" style="51"/>
    <col min="10493" max="10494" width="10.7109375" style="51" customWidth="1"/>
    <col min="10495" max="10495" width="8.85546875" style="51"/>
    <col min="10496" max="10496" width="11.5703125" style="51" customWidth="1"/>
    <col min="10497" max="10497" width="13.7109375" style="51" customWidth="1"/>
    <col min="10498" max="10501" width="9.28515625" style="51" customWidth="1"/>
    <col min="10502" max="10738" width="8.85546875" style="51"/>
    <col min="10739" max="10739" width="34" style="51" customWidth="1"/>
    <col min="10740" max="10740" width="11.28515625" style="51" customWidth="1"/>
    <col min="10741" max="10741" width="11" style="51" customWidth="1"/>
    <col min="10742" max="10748" width="8.85546875" style="51"/>
    <col min="10749" max="10750" width="10.7109375" style="51" customWidth="1"/>
    <col min="10751" max="10751" width="8.85546875" style="51"/>
    <col min="10752" max="10752" width="11.5703125" style="51" customWidth="1"/>
    <col min="10753" max="10753" width="13.7109375" style="51" customWidth="1"/>
    <col min="10754" max="10757" width="9.28515625" style="51" customWidth="1"/>
    <col min="10758" max="10994" width="8.85546875" style="51"/>
    <col min="10995" max="10995" width="34" style="51" customWidth="1"/>
    <col min="10996" max="10996" width="11.28515625" style="51" customWidth="1"/>
    <col min="10997" max="10997" width="11" style="51" customWidth="1"/>
    <col min="10998" max="11004" width="8.85546875" style="51"/>
    <col min="11005" max="11006" width="10.7109375" style="51" customWidth="1"/>
    <col min="11007" max="11007" width="8.85546875" style="51"/>
    <col min="11008" max="11008" width="11.5703125" style="51" customWidth="1"/>
    <col min="11009" max="11009" width="13.7109375" style="51" customWidth="1"/>
    <col min="11010" max="11013" width="9.28515625" style="51" customWidth="1"/>
    <col min="11014" max="11250" width="8.85546875" style="51"/>
    <col min="11251" max="11251" width="34" style="51" customWidth="1"/>
    <col min="11252" max="11252" width="11.28515625" style="51" customWidth="1"/>
    <col min="11253" max="11253" width="11" style="51" customWidth="1"/>
    <col min="11254" max="11260" width="8.85546875" style="51"/>
    <col min="11261" max="11262" width="10.7109375" style="51" customWidth="1"/>
    <col min="11263" max="11263" width="8.85546875" style="51"/>
    <col min="11264" max="11264" width="11.5703125" style="51" customWidth="1"/>
    <col min="11265" max="11265" width="13.7109375" style="51" customWidth="1"/>
    <col min="11266" max="11269" width="9.28515625" style="51" customWidth="1"/>
    <col min="11270" max="11506" width="8.85546875" style="51"/>
    <col min="11507" max="11507" width="34" style="51" customWidth="1"/>
    <col min="11508" max="11508" width="11.28515625" style="51" customWidth="1"/>
    <col min="11509" max="11509" width="11" style="51" customWidth="1"/>
    <col min="11510" max="11516" width="8.85546875" style="51"/>
    <col min="11517" max="11518" width="10.7109375" style="51" customWidth="1"/>
    <col min="11519" max="11519" width="8.85546875" style="51"/>
    <col min="11520" max="11520" width="11.5703125" style="51" customWidth="1"/>
    <col min="11521" max="11521" width="13.7109375" style="51" customWidth="1"/>
    <col min="11522" max="11525" width="9.28515625" style="51" customWidth="1"/>
    <col min="11526" max="11762" width="8.85546875" style="51"/>
    <col min="11763" max="11763" width="34" style="51" customWidth="1"/>
    <col min="11764" max="11764" width="11.28515625" style="51" customWidth="1"/>
    <col min="11765" max="11765" width="11" style="51" customWidth="1"/>
    <col min="11766" max="11772" width="8.85546875" style="51"/>
    <col min="11773" max="11774" width="10.7109375" style="51" customWidth="1"/>
    <col min="11775" max="11775" width="8.85546875" style="51"/>
    <col min="11776" max="11776" width="11.5703125" style="51" customWidth="1"/>
    <col min="11777" max="11777" width="13.7109375" style="51" customWidth="1"/>
    <col min="11778" max="11781" width="9.28515625" style="51" customWidth="1"/>
    <col min="11782" max="12018" width="8.85546875" style="51"/>
    <col min="12019" max="12019" width="34" style="51" customWidth="1"/>
    <col min="12020" max="12020" width="11.28515625" style="51" customWidth="1"/>
    <col min="12021" max="12021" width="11" style="51" customWidth="1"/>
    <col min="12022" max="12028" width="8.85546875" style="51"/>
    <col min="12029" max="12030" width="10.7109375" style="51" customWidth="1"/>
    <col min="12031" max="12031" width="8.85546875" style="51"/>
    <col min="12032" max="12032" width="11.5703125" style="51" customWidth="1"/>
    <col min="12033" max="12033" width="13.7109375" style="51" customWidth="1"/>
    <col min="12034" max="12037" width="9.28515625" style="51" customWidth="1"/>
    <col min="12038" max="12274" width="8.85546875" style="51"/>
    <col min="12275" max="12275" width="34" style="51" customWidth="1"/>
    <col min="12276" max="12276" width="11.28515625" style="51" customWidth="1"/>
    <col min="12277" max="12277" width="11" style="51" customWidth="1"/>
    <col min="12278" max="12284" width="8.85546875" style="51"/>
    <col min="12285" max="12286" width="10.7109375" style="51" customWidth="1"/>
    <col min="12287" max="12287" width="8.85546875" style="51"/>
    <col min="12288" max="12288" width="11.5703125" style="51" customWidth="1"/>
    <col min="12289" max="12289" width="13.7109375" style="51" customWidth="1"/>
    <col min="12290" max="12293" width="9.28515625" style="51" customWidth="1"/>
    <col min="12294" max="12530" width="8.85546875" style="51"/>
    <col min="12531" max="12531" width="34" style="51" customWidth="1"/>
    <col min="12532" max="12532" width="11.28515625" style="51" customWidth="1"/>
    <col min="12533" max="12533" width="11" style="51" customWidth="1"/>
    <col min="12534" max="12540" width="8.85546875" style="51"/>
    <col min="12541" max="12542" width="10.7109375" style="51" customWidth="1"/>
    <col min="12543" max="12543" width="8.85546875" style="51"/>
    <col min="12544" max="12544" width="11.5703125" style="51" customWidth="1"/>
    <col min="12545" max="12545" width="13.7109375" style="51" customWidth="1"/>
    <col min="12546" max="12549" width="9.28515625" style="51" customWidth="1"/>
    <col min="12550" max="12786" width="8.85546875" style="51"/>
    <col min="12787" max="12787" width="34" style="51" customWidth="1"/>
    <col min="12788" max="12788" width="11.28515625" style="51" customWidth="1"/>
    <col min="12789" max="12789" width="11" style="51" customWidth="1"/>
    <col min="12790" max="12796" width="8.85546875" style="51"/>
    <col min="12797" max="12798" width="10.7109375" style="51" customWidth="1"/>
    <col min="12799" max="12799" width="8.85546875" style="51"/>
    <col min="12800" max="12800" width="11.5703125" style="51" customWidth="1"/>
    <col min="12801" max="12801" width="13.7109375" style="51" customWidth="1"/>
    <col min="12802" max="12805" width="9.28515625" style="51" customWidth="1"/>
    <col min="12806" max="13042" width="8.85546875" style="51"/>
    <col min="13043" max="13043" width="34" style="51" customWidth="1"/>
    <col min="13044" max="13044" width="11.28515625" style="51" customWidth="1"/>
    <col min="13045" max="13045" width="11" style="51" customWidth="1"/>
    <col min="13046" max="13052" width="8.85546875" style="51"/>
    <col min="13053" max="13054" width="10.7109375" style="51" customWidth="1"/>
    <col min="13055" max="13055" width="8.85546875" style="51"/>
    <col min="13056" max="13056" width="11.5703125" style="51" customWidth="1"/>
    <col min="13057" max="13057" width="13.7109375" style="51" customWidth="1"/>
    <col min="13058" max="13061" width="9.28515625" style="51" customWidth="1"/>
    <col min="13062" max="13298" width="8.85546875" style="51"/>
    <col min="13299" max="13299" width="34" style="51" customWidth="1"/>
    <col min="13300" max="13300" width="11.28515625" style="51" customWidth="1"/>
    <col min="13301" max="13301" width="11" style="51" customWidth="1"/>
    <col min="13302" max="13308" width="8.85546875" style="51"/>
    <col min="13309" max="13310" width="10.7109375" style="51" customWidth="1"/>
    <col min="13311" max="13311" width="8.85546875" style="51"/>
    <col min="13312" max="13312" width="11.5703125" style="51" customWidth="1"/>
    <col min="13313" max="13313" width="13.7109375" style="51" customWidth="1"/>
    <col min="13314" max="13317" width="9.28515625" style="51" customWidth="1"/>
    <col min="13318" max="13554" width="8.85546875" style="51"/>
    <col min="13555" max="13555" width="34" style="51" customWidth="1"/>
    <col min="13556" max="13556" width="11.28515625" style="51" customWidth="1"/>
    <col min="13557" max="13557" width="11" style="51" customWidth="1"/>
    <col min="13558" max="13564" width="8.85546875" style="51"/>
    <col min="13565" max="13566" width="10.7109375" style="51" customWidth="1"/>
    <col min="13567" max="13567" width="8.85546875" style="51"/>
    <col min="13568" max="13568" width="11.5703125" style="51" customWidth="1"/>
    <col min="13569" max="13569" width="13.7109375" style="51" customWidth="1"/>
    <col min="13570" max="13573" width="9.28515625" style="51" customWidth="1"/>
    <col min="13574" max="13810" width="8.85546875" style="51"/>
    <col min="13811" max="13811" width="34" style="51" customWidth="1"/>
    <col min="13812" max="13812" width="11.28515625" style="51" customWidth="1"/>
    <col min="13813" max="13813" width="11" style="51" customWidth="1"/>
    <col min="13814" max="13820" width="8.85546875" style="51"/>
    <col min="13821" max="13822" width="10.7109375" style="51" customWidth="1"/>
    <col min="13823" max="13823" width="8.85546875" style="51"/>
    <col min="13824" max="13824" width="11.5703125" style="51" customWidth="1"/>
    <col min="13825" max="13825" width="13.7109375" style="51" customWidth="1"/>
    <col min="13826" max="13829" width="9.28515625" style="51" customWidth="1"/>
    <col min="13830" max="14066" width="8.85546875" style="51"/>
    <col min="14067" max="14067" width="34" style="51" customWidth="1"/>
    <col min="14068" max="14068" width="11.28515625" style="51" customWidth="1"/>
    <col min="14069" max="14069" width="11" style="51" customWidth="1"/>
    <col min="14070" max="14076" width="8.85546875" style="51"/>
    <col min="14077" max="14078" width="10.7109375" style="51" customWidth="1"/>
    <col min="14079" max="14079" width="8.85546875" style="51"/>
    <col min="14080" max="14080" width="11.5703125" style="51" customWidth="1"/>
    <col min="14081" max="14081" width="13.7109375" style="51" customWidth="1"/>
    <col min="14082" max="14085" width="9.28515625" style="51" customWidth="1"/>
    <col min="14086" max="14322" width="8.85546875" style="51"/>
    <col min="14323" max="14323" width="34" style="51" customWidth="1"/>
    <col min="14324" max="14324" width="11.28515625" style="51" customWidth="1"/>
    <col min="14325" max="14325" width="11" style="51" customWidth="1"/>
    <col min="14326" max="14332" width="8.85546875" style="51"/>
    <col min="14333" max="14334" width="10.7109375" style="51" customWidth="1"/>
    <col min="14335" max="14335" width="8.85546875" style="51"/>
    <col min="14336" max="14336" width="11.5703125" style="51" customWidth="1"/>
    <col min="14337" max="14337" width="13.7109375" style="51" customWidth="1"/>
    <col min="14338" max="14341" width="9.28515625" style="51" customWidth="1"/>
    <col min="14342" max="14578" width="8.85546875" style="51"/>
    <col min="14579" max="14579" width="34" style="51" customWidth="1"/>
    <col min="14580" max="14580" width="11.28515625" style="51" customWidth="1"/>
    <col min="14581" max="14581" width="11" style="51" customWidth="1"/>
    <col min="14582" max="14588" width="8.85546875" style="51"/>
    <col min="14589" max="14590" width="10.7109375" style="51" customWidth="1"/>
    <col min="14591" max="14591" width="8.85546875" style="51"/>
    <col min="14592" max="14592" width="11.5703125" style="51" customWidth="1"/>
    <col min="14593" max="14593" width="13.7109375" style="51" customWidth="1"/>
    <col min="14594" max="14597" width="9.28515625" style="51" customWidth="1"/>
    <col min="14598" max="14834" width="8.85546875" style="51"/>
    <col min="14835" max="14835" width="34" style="51" customWidth="1"/>
    <col min="14836" max="14836" width="11.28515625" style="51" customWidth="1"/>
    <col min="14837" max="14837" width="11" style="51" customWidth="1"/>
    <col min="14838" max="14844" width="8.85546875" style="51"/>
    <col min="14845" max="14846" width="10.7109375" style="51" customWidth="1"/>
    <col min="14847" max="14847" width="8.85546875" style="51"/>
    <col min="14848" max="14848" width="11.5703125" style="51" customWidth="1"/>
    <col min="14849" max="14849" width="13.7109375" style="51" customWidth="1"/>
    <col min="14850" max="14853" width="9.28515625" style="51" customWidth="1"/>
    <col min="14854" max="15090" width="8.85546875" style="51"/>
    <col min="15091" max="15091" width="34" style="51" customWidth="1"/>
    <col min="15092" max="15092" width="11.28515625" style="51" customWidth="1"/>
    <col min="15093" max="15093" width="11" style="51" customWidth="1"/>
    <col min="15094" max="15100" width="8.85546875" style="51"/>
    <col min="15101" max="15102" width="10.7109375" style="51" customWidth="1"/>
    <col min="15103" max="15103" width="8.85546875" style="51"/>
    <col min="15104" max="15104" width="11.5703125" style="51" customWidth="1"/>
    <col min="15105" max="15105" width="13.7109375" style="51" customWidth="1"/>
    <col min="15106" max="15109" width="9.28515625" style="51" customWidth="1"/>
    <col min="15110" max="15346" width="8.85546875" style="51"/>
    <col min="15347" max="15347" width="34" style="51" customWidth="1"/>
    <col min="15348" max="15348" width="11.28515625" style="51" customWidth="1"/>
    <col min="15349" max="15349" width="11" style="51" customWidth="1"/>
    <col min="15350" max="15356" width="8.85546875" style="51"/>
    <col min="15357" max="15358" width="10.7109375" style="51" customWidth="1"/>
    <col min="15359" max="15359" width="8.85546875" style="51"/>
    <col min="15360" max="15360" width="11.5703125" style="51" customWidth="1"/>
    <col min="15361" max="15361" width="13.7109375" style="51" customWidth="1"/>
    <col min="15362" max="15365" width="9.28515625" style="51" customWidth="1"/>
    <col min="15366" max="15602" width="8.85546875" style="51"/>
    <col min="15603" max="15603" width="34" style="51" customWidth="1"/>
    <col min="15604" max="15604" width="11.28515625" style="51" customWidth="1"/>
    <col min="15605" max="15605" width="11" style="51" customWidth="1"/>
    <col min="15606" max="15612" width="8.85546875" style="51"/>
    <col min="15613" max="15614" width="10.7109375" style="51" customWidth="1"/>
    <col min="15615" max="15615" width="8.85546875" style="51"/>
    <col min="15616" max="15616" width="11.5703125" style="51" customWidth="1"/>
    <col min="15617" max="15617" width="13.7109375" style="51" customWidth="1"/>
    <col min="15618" max="15621" width="9.28515625" style="51" customWidth="1"/>
    <col min="15622" max="15858" width="8.85546875" style="51"/>
    <col min="15859" max="15859" width="34" style="51" customWidth="1"/>
    <col min="15860" max="15860" width="11.28515625" style="51" customWidth="1"/>
    <col min="15861" max="15861" width="11" style="51" customWidth="1"/>
    <col min="15862" max="15868" width="8.85546875" style="51"/>
    <col min="15869" max="15870" width="10.7109375" style="51" customWidth="1"/>
    <col min="15871" max="15871" width="8.85546875" style="51"/>
    <col min="15872" max="15872" width="11.5703125" style="51" customWidth="1"/>
    <col min="15873" max="15873" width="13.7109375" style="51" customWidth="1"/>
    <col min="15874" max="15877" width="9.28515625" style="51" customWidth="1"/>
    <col min="15878" max="16114" width="8.85546875" style="51"/>
    <col min="16115" max="16115" width="34" style="51" customWidth="1"/>
    <col min="16116" max="16116" width="11.28515625" style="51" customWidth="1"/>
    <col min="16117" max="16117" width="11" style="51" customWidth="1"/>
    <col min="16118" max="16124" width="8.85546875" style="51"/>
    <col min="16125" max="16126" width="10.7109375" style="51" customWidth="1"/>
    <col min="16127" max="16127" width="8.85546875" style="51"/>
    <col min="16128" max="16128" width="11.5703125" style="51" customWidth="1"/>
    <col min="16129" max="16129" width="13.7109375" style="51" customWidth="1"/>
    <col min="16130" max="16133" width="9.28515625" style="51" customWidth="1"/>
    <col min="16134" max="16374" width="8.85546875" style="51"/>
    <col min="16375" max="16384" width="8.85546875" style="51" customWidth="1"/>
  </cols>
  <sheetData>
    <row r="1" spans="1:12" ht="27" customHeight="1" x14ac:dyDescent="0.25">
      <c r="B1" s="473" t="s">
        <v>276</v>
      </c>
      <c r="C1" s="473"/>
      <c r="D1" s="473"/>
      <c r="E1" s="473"/>
      <c r="F1" s="473"/>
      <c r="G1" s="473"/>
      <c r="H1" s="473"/>
    </row>
    <row r="2" spans="1:12" x14ac:dyDescent="0.25">
      <c r="B2" s="473"/>
      <c r="C2" s="473"/>
      <c r="D2" s="473"/>
      <c r="E2" s="473"/>
      <c r="F2" s="473"/>
      <c r="G2" s="473"/>
      <c r="H2" s="473"/>
    </row>
    <row r="3" spans="1:12" ht="16.5" thickBot="1" x14ac:dyDescent="0.3">
      <c r="A3" s="3" t="s">
        <v>290</v>
      </c>
      <c r="B3" s="50"/>
      <c r="C3" s="50"/>
      <c r="D3" s="50"/>
      <c r="E3" s="50"/>
    </row>
    <row r="4" spans="1:12" ht="32.450000000000003" customHeight="1" x14ac:dyDescent="0.25">
      <c r="A4" s="474" t="s">
        <v>278</v>
      </c>
      <c r="B4" s="477" t="s">
        <v>279</v>
      </c>
      <c r="C4" s="477"/>
      <c r="D4" s="477"/>
      <c r="E4" s="477"/>
      <c r="F4" s="479" t="s">
        <v>280</v>
      </c>
      <c r="G4" s="479" t="s">
        <v>281</v>
      </c>
      <c r="H4" s="482" t="s">
        <v>282</v>
      </c>
      <c r="I4" s="467" t="s">
        <v>283</v>
      </c>
      <c r="J4" s="467"/>
      <c r="K4" s="467"/>
      <c r="L4" s="468"/>
    </row>
    <row r="5" spans="1:12" ht="42.6" customHeight="1" x14ac:dyDescent="0.25">
      <c r="A5" s="475"/>
      <c r="B5" s="601"/>
      <c r="C5" s="601"/>
      <c r="D5" s="601"/>
      <c r="E5" s="601"/>
      <c r="F5" s="602"/>
      <c r="G5" s="602"/>
      <c r="H5" s="603"/>
      <c r="I5" s="598" t="s">
        <v>284</v>
      </c>
      <c r="J5" s="598"/>
      <c r="K5" s="599" t="s">
        <v>285</v>
      </c>
      <c r="L5" s="600"/>
    </row>
    <row r="6" spans="1:12" ht="53.25" customHeight="1" thickBot="1" x14ac:dyDescent="0.3">
      <c r="A6" s="476"/>
      <c r="B6" s="251" t="s">
        <v>109</v>
      </c>
      <c r="C6" s="252" t="s">
        <v>286</v>
      </c>
      <c r="D6" s="252" t="s">
        <v>287</v>
      </c>
      <c r="E6" s="252" t="s">
        <v>288</v>
      </c>
      <c r="F6" s="481"/>
      <c r="G6" s="481"/>
      <c r="H6" s="484"/>
      <c r="I6" s="252" t="s">
        <v>288</v>
      </c>
      <c r="J6" s="253" t="s">
        <v>281</v>
      </c>
      <c r="K6" s="252" t="s">
        <v>288</v>
      </c>
      <c r="L6" s="254" t="s">
        <v>281</v>
      </c>
    </row>
    <row r="7" spans="1:12" ht="15.75" x14ac:dyDescent="0.25">
      <c r="A7" s="255" t="s">
        <v>148</v>
      </c>
      <c r="B7" s="332">
        <f>C7+D7+E7</f>
        <v>1400</v>
      </c>
      <c r="C7" s="299"/>
      <c r="D7" s="300"/>
      <c r="E7" s="257">
        <v>1400</v>
      </c>
      <c r="F7" s="299"/>
      <c r="G7" s="300">
        <v>1200</v>
      </c>
      <c r="H7" s="258"/>
      <c r="I7" s="301"/>
      <c r="J7" s="302"/>
      <c r="K7" s="302"/>
      <c r="L7" s="303"/>
    </row>
    <row r="8" spans="1:12" ht="15.75" x14ac:dyDescent="0.25">
      <c r="A8" s="262" t="s">
        <v>149</v>
      </c>
      <c r="B8" s="266">
        <f t="shared" ref="B8:B69" si="0">C8+D8+E8</f>
        <v>2200</v>
      </c>
      <c r="C8" s="309"/>
      <c r="D8" s="310"/>
      <c r="E8" s="265">
        <v>2200</v>
      </c>
      <c r="F8" s="309"/>
      <c r="G8" s="310">
        <v>1900</v>
      </c>
      <c r="H8" s="264"/>
      <c r="I8" s="306"/>
      <c r="J8" s="307"/>
      <c r="K8" s="307"/>
      <c r="L8" s="308"/>
    </row>
    <row r="9" spans="1:12" ht="15.75" x14ac:dyDescent="0.25">
      <c r="A9" s="262" t="s">
        <v>150</v>
      </c>
      <c r="B9" s="266">
        <f t="shared" si="0"/>
        <v>7700</v>
      </c>
      <c r="C9" s="309"/>
      <c r="D9" s="310"/>
      <c r="E9" s="265">
        <v>7700</v>
      </c>
      <c r="F9" s="309"/>
      <c r="G9" s="310">
        <v>4230</v>
      </c>
      <c r="H9" s="264"/>
      <c r="I9" s="306"/>
      <c r="J9" s="307"/>
      <c r="K9" s="307"/>
      <c r="L9" s="308"/>
    </row>
    <row r="10" spans="1:12" ht="15.75" x14ac:dyDescent="0.25">
      <c r="A10" s="262" t="s">
        <v>151</v>
      </c>
      <c r="B10" s="266">
        <f t="shared" si="0"/>
        <v>0</v>
      </c>
      <c r="C10" s="309"/>
      <c r="D10" s="310"/>
      <c r="E10" s="265"/>
      <c r="F10" s="309"/>
      <c r="G10" s="310"/>
      <c r="H10" s="264"/>
      <c r="I10" s="306"/>
      <c r="J10" s="307"/>
      <c r="K10" s="307"/>
      <c r="L10" s="308"/>
    </row>
    <row r="11" spans="1:12" ht="15.75" x14ac:dyDescent="0.25">
      <c r="A11" s="262" t="s">
        <v>152</v>
      </c>
      <c r="B11" s="266">
        <f t="shared" si="0"/>
        <v>100</v>
      </c>
      <c r="C11" s="309"/>
      <c r="D11" s="310"/>
      <c r="E11" s="265">
        <v>100</v>
      </c>
      <c r="F11" s="309"/>
      <c r="G11" s="310">
        <v>200</v>
      </c>
      <c r="H11" s="264"/>
      <c r="I11" s="306"/>
      <c r="J11" s="307"/>
      <c r="K11" s="307"/>
      <c r="L11" s="308"/>
    </row>
    <row r="12" spans="1:12" ht="15.75" x14ac:dyDescent="0.25">
      <c r="A12" s="268" t="s">
        <v>153</v>
      </c>
      <c r="B12" s="266">
        <f t="shared" si="0"/>
        <v>0</v>
      </c>
      <c r="C12" s="309"/>
      <c r="D12" s="310"/>
      <c r="E12" s="265"/>
      <c r="F12" s="309"/>
      <c r="G12" s="310"/>
      <c r="H12" s="264"/>
      <c r="I12" s="306"/>
      <c r="J12" s="307"/>
      <c r="K12" s="307"/>
      <c r="L12" s="308"/>
    </row>
    <row r="13" spans="1:12" ht="15.75" x14ac:dyDescent="0.25">
      <c r="A13" s="268" t="s">
        <v>154</v>
      </c>
      <c r="B13" s="266">
        <f t="shared" si="0"/>
        <v>1100</v>
      </c>
      <c r="C13" s="309"/>
      <c r="D13" s="310"/>
      <c r="E13" s="265">
        <v>1100</v>
      </c>
      <c r="F13" s="309"/>
      <c r="G13" s="310">
        <v>900</v>
      </c>
      <c r="H13" s="264"/>
      <c r="I13" s="306"/>
      <c r="J13" s="307"/>
      <c r="K13" s="307"/>
      <c r="L13" s="308"/>
    </row>
    <row r="14" spans="1:12" ht="14.45" customHeight="1" x14ac:dyDescent="0.25">
      <c r="A14" s="268" t="s">
        <v>155</v>
      </c>
      <c r="B14" s="266">
        <f t="shared" si="0"/>
        <v>2300</v>
      </c>
      <c r="C14" s="309"/>
      <c r="D14" s="310"/>
      <c r="E14" s="265">
        <v>2300</v>
      </c>
      <c r="F14" s="309"/>
      <c r="G14" s="310">
        <v>900</v>
      </c>
      <c r="H14" s="264"/>
      <c r="I14" s="306"/>
      <c r="J14" s="307"/>
      <c r="K14" s="307"/>
      <c r="L14" s="308"/>
    </row>
    <row r="15" spans="1:12" ht="15.75" x14ac:dyDescent="0.25">
      <c r="A15" s="268" t="s">
        <v>156</v>
      </c>
      <c r="B15" s="266">
        <f t="shared" si="0"/>
        <v>2500</v>
      </c>
      <c r="C15" s="309"/>
      <c r="D15" s="310"/>
      <c r="E15" s="265">
        <v>2500</v>
      </c>
      <c r="F15" s="309"/>
      <c r="G15" s="310">
        <v>300</v>
      </c>
      <c r="H15" s="264"/>
      <c r="I15" s="306"/>
      <c r="J15" s="307"/>
      <c r="K15" s="307"/>
      <c r="L15" s="308"/>
    </row>
    <row r="16" spans="1:12" ht="15.75" x14ac:dyDescent="0.25">
      <c r="A16" s="268" t="s">
        <v>157</v>
      </c>
      <c r="B16" s="266">
        <f t="shared" si="0"/>
        <v>1600</v>
      </c>
      <c r="C16" s="309"/>
      <c r="D16" s="310"/>
      <c r="E16" s="265">
        <v>1600</v>
      </c>
      <c r="F16" s="309"/>
      <c r="G16" s="310">
        <v>900</v>
      </c>
      <c r="H16" s="264"/>
      <c r="I16" s="306"/>
      <c r="J16" s="307"/>
      <c r="K16" s="307"/>
      <c r="L16" s="308"/>
    </row>
    <row r="17" spans="1:12" ht="15.75" x14ac:dyDescent="0.25">
      <c r="A17" s="268" t="s">
        <v>158</v>
      </c>
      <c r="B17" s="266">
        <f t="shared" si="0"/>
        <v>4000</v>
      </c>
      <c r="C17" s="309"/>
      <c r="D17" s="310"/>
      <c r="E17" s="265">
        <v>4000</v>
      </c>
      <c r="F17" s="309"/>
      <c r="G17" s="310">
        <v>1200</v>
      </c>
      <c r="H17" s="264"/>
      <c r="I17" s="306"/>
      <c r="J17" s="307"/>
      <c r="K17" s="307"/>
      <c r="L17" s="308"/>
    </row>
    <row r="18" spans="1:12" ht="15.75" x14ac:dyDescent="0.25">
      <c r="A18" s="268" t="s">
        <v>159</v>
      </c>
      <c r="B18" s="266">
        <f t="shared" si="0"/>
        <v>0</v>
      </c>
      <c r="C18" s="309"/>
      <c r="D18" s="310"/>
      <c r="E18" s="265"/>
      <c r="F18" s="309"/>
      <c r="G18" s="310"/>
      <c r="H18" s="264"/>
      <c r="I18" s="306"/>
      <c r="J18" s="307"/>
      <c r="K18" s="307"/>
      <c r="L18" s="308"/>
    </row>
    <row r="19" spans="1:12" ht="15.75" x14ac:dyDescent="0.25">
      <c r="A19" s="268" t="s">
        <v>160</v>
      </c>
      <c r="B19" s="266">
        <f t="shared" si="0"/>
        <v>1200</v>
      </c>
      <c r="C19" s="309"/>
      <c r="D19" s="310"/>
      <c r="E19" s="265">
        <v>1200</v>
      </c>
      <c r="F19" s="309"/>
      <c r="G19" s="310">
        <v>1500</v>
      </c>
      <c r="H19" s="264"/>
      <c r="I19" s="306"/>
      <c r="J19" s="307"/>
      <c r="K19" s="307"/>
      <c r="L19" s="308"/>
    </row>
    <row r="20" spans="1:12" ht="15.75" x14ac:dyDescent="0.25">
      <c r="A20" s="262" t="s">
        <v>161</v>
      </c>
      <c r="B20" s="266">
        <f t="shared" si="0"/>
        <v>0</v>
      </c>
      <c r="C20" s="309"/>
      <c r="D20" s="310"/>
      <c r="E20" s="265"/>
      <c r="F20" s="309"/>
      <c r="G20" s="310"/>
      <c r="H20" s="264"/>
      <c r="I20" s="306"/>
      <c r="J20" s="307"/>
      <c r="K20" s="307"/>
      <c r="L20" s="308"/>
    </row>
    <row r="21" spans="1:12" ht="15.75" x14ac:dyDescent="0.25">
      <c r="A21" s="262" t="s">
        <v>162</v>
      </c>
      <c r="B21" s="266">
        <f t="shared" si="0"/>
        <v>8200</v>
      </c>
      <c r="C21" s="309"/>
      <c r="D21" s="310"/>
      <c r="E21" s="265">
        <v>8200</v>
      </c>
      <c r="F21" s="309">
        <v>1800</v>
      </c>
      <c r="G21" s="310">
        <v>11700</v>
      </c>
      <c r="H21" s="264"/>
      <c r="I21" s="306"/>
      <c r="J21" s="307"/>
      <c r="K21" s="307"/>
      <c r="L21" s="308"/>
    </row>
    <row r="22" spans="1:12" ht="15.6" customHeight="1" x14ac:dyDescent="0.25">
      <c r="A22" s="262" t="s">
        <v>163</v>
      </c>
      <c r="B22" s="266">
        <f t="shared" si="0"/>
        <v>0</v>
      </c>
      <c r="C22" s="309"/>
      <c r="D22" s="310"/>
      <c r="E22" s="265"/>
      <c r="F22" s="309"/>
      <c r="G22" s="310"/>
      <c r="H22" s="264"/>
      <c r="I22" s="306"/>
      <c r="J22" s="307"/>
      <c r="K22" s="307"/>
      <c r="L22" s="308"/>
    </row>
    <row r="23" spans="1:12" ht="15.75" x14ac:dyDescent="0.25">
      <c r="A23" s="262" t="s">
        <v>164</v>
      </c>
      <c r="B23" s="266">
        <f t="shared" si="0"/>
        <v>0</v>
      </c>
      <c r="C23" s="309"/>
      <c r="D23" s="310"/>
      <c r="E23" s="265"/>
      <c r="F23" s="309"/>
      <c r="G23" s="310"/>
      <c r="H23" s="264"/>
      <c r="I23" s="306"/>
      <c r="J23" s="307"/>
      <c r="K23" s="307"/>
      <c r="L23" s="308"/>
    </row>
    <row r="24" spans="1:12" ht="15.75" x14ac:dyDescent="0.25">
      <c r="A24" s="262" t="s">
        <v>165</v>
      </c>
      <c r="B24" s="266">
        <f t="shared" si="0"/>
        <v>1200</v>
      </c>
      <c r="C24" s="309"/>
      <c r="D24" s="310"/>
      <c r="E24" s="265">
        <v>1200</v>
      </c>
      <c r="F24" s="309"/>
      <c r="G24" s="310">
        <v>2300</v>
      </c>
      <c r="H24" s="264"/>
      <c r="I24" s="306"/>
      <c r="J24" s="307"/>
      <c r="K24" s="307"/>
      <c r="L24" s="308"/>
    </row>
    <row r="25" spans="1:12" ht="15.6" customHeight="1" x14ac:dyDescent="0.25">
      <c r="A25" s="262" t="s">
        <v>166</v>
      </c>
      <c r="B25" s="266">
        <f t="shared" si="0"/>
        <v>0</v>
      </c>
      <c r="C25" s="309"/>
      <c r="D25" s="310"/>
      <c r="E25" s="265"/>
      <c r="F25" s="309"/>
      <c r="G25" s="310"/>
      <c r="H25" s="264"/>
      <c r="I25" s="306"/>
      <c r="J25" s="307"/>
      <c r="K25" s="307"/>
      <c r="L25" s="308"/>
    </row>
    <row r="26" spans="1:12" ht="15.6" customHeight="1" x14ac:dyDescent="0.25">
      <c r="A26" s="262" t="s">
        <v>167</v>
      </c>
      <c r="B26" s="266">
        <f t="shared" si="0"/>
        <v>0</v>
      </c>
      <c r="C26" s="309"/>
      <c r="D26" s="310"/>
      <c r="E26" s="265"/>
      <c r="F26" s="309"/>
      <c r="G26" s="310"/>
      <c r="H26" s="264"/>
      <c r="I26" s="306"/>
      <c r="J26" s="307"/>
      <c r="K26" s="307"/>
      <c r="L26" s="308"/>
    </row>
    <row r="27" spans="1:12" ht="15.6" customHeight="1" x14ac:dyDescent="0.25">
      <c r="A27" s="262" t="s">
        <v>168</v>
      </c>
      <c r="B27" s="266">
        <f t="shared" si="0"/>
        <v>0</v>
      </c>
      <c r="C27" s="309"/>
      <c r="D27" s="310"/>
      <c r="E27" s="265"/>
      <c r="F27" s="309"/>
      <c r="G27" s="310"/>
      <c r="H27" s="264"/>
      <c r="I27" s="306"/>
      <c r="J27" s="307"/>
      <c r="K27" s="307"/>
      <c r="L27" s="308"/>
    </row>
    <row r="28" spans="1:12" ht="15.6" customHeight="1" x14ac:dyDescent="0.25">
      <c r="A28" s="262" t="s">
        <v>169</v>
      </c>
      <c r="B28" s="266">
        <f t="shared" si="0"/>
        <v>0</v>
      </c>
      <c r="C28" s="309"/>
      <c r="D28" s="310"/>
      <c r="E28" s="265"/>
      <c r="F28" s="309"/>
      <c r="G28" s="310"/>
      <c r="H28" s="264"/>
      <c r="I28" s="306"/>
      <c r="J28" s="307"/>
      <c r="K28" s="307"/>
      <c r="L28" s="308"/>
    </row>
    <row r="29" spans="1:12" ht="15.6" customHeight="1" x14ac:dyDescent="0.25">
      <c r="A29" s="262" t="s">
        <v>170</v>
      </c>
      <c r="B29" s="266">
        <f t="shared" si="0"/>
        <v>0</v>
      </c>
      <c r="C29" s="309"/>
      <c r="D29" s="310"/>
      <c r="E29" s="265"/>
      <c r="F29" s="309"/>
      <c r="G29" s="310"/>
      <c r="H29" s="264"/>
      <c r="I29" s="306"/>
      <c r="J29" s="307"/>
      <c r="K29" s="307"/>
      <c r="L29" s="308"/>
    </row>
    <row r="30" spans="1:12" ht="15.6" customHeight="1" x14ac:dyDescent="0.25">
      <c r="A30" s="262" t="s">
        <v>171</v>
      </c>
      <c r="B30" s="266">
        <f t="shared" si="0"/>
        <v>0</v>
      </c>
      <c r="C30" s="309"/>
      <c r="D30" s="310"/>
      <c r="E30" s="265"/>
      <c r="F30" s="309"/>
      <c r="G30" s="310"/>
      <c r="H30" s="264"/>
      <c r="I30" s="306"/>
      <c r="J30" s="307"/>
      <c r="K30" s="307"/>
      <c r="L30" s="308"/>
    </row>
    <row r="31" spans="1:12" ht="15.6" customHeight="1" x14ac:dyDescent="0.25">
      <c r="A31" s="262" t="s">
        <v>172</v>
      </c>
      <c r="B31" s="266">
        <f t="shared" si="0"/>
        <v>0</v>
      </c>
      <c r="C31" s="309"/>
      <c r="D31" s="310"/>
      <c r="E31" s="265"/>
      <c r="F31" s="309"/>
      <c r="G31" s="310"/>
      <c r="H31" s="264"/>
      <c r="I31" s="306"/>
      <c r="J31" s="307"/>
      <c r="K31" s="307"/>
      <c r="L31" s="308"/>
    </row>
    <row r="32" spans="1:12" ht="15.6" customHeight="1" x14ac:dyDescent="0.25">
      <c r="A32" s="262" t="s">
        <v>173</v>
      </c>
      <c r="B32" s="266">
        <f t="shared" si="0"/>
        <v>0</v>
      </c>
      <c r="C32" s="309"/>
      <c r="D32" s="310"/>
      <c r="E32" s="265"/>
      <c r="F32" s="309"/>
      <c r="G32" s="310"/>
      <c r="H32" s="264"/>
      <c r="I32" s="306"/>
      <c r="J32" s="307"/>
      <c r="K32" s="307"/>
      <c r="L32" s="308"/>
    </row>
    <row r="33" spans="1:12" ht="17.45" customHeight="1" x14ac:dyDescent="0.25">
      <c r="A33" s="262" t="s">
        <v>174</v>
      </c>
      <c r="B33" s="266">
        <f t="shared" si="0"/>
        <v>0</v>
      </c>
      <c r="C33" s="309"/>
      <c r="D33" s="310"/>
      <c r="E33" s="265"/>
      <c r="F33" s="309"/>
      <c r="G33" s="310"/>
      <c r="H33" s="264"/>
      <c r="I33" s="306"/>
      <c r="J33" s="307"/>
      <c r="K33" s="307"/>
      <c r="L33" s="308"/>
    </row>
    <row r="34" spans="1:12" ht="15.75" x14ac:dyDescent="0.25">
      <c r="A34" s="262" t="s">
        <v>175</v>
      </c>
      <c r="B34" s="266">
        <f t="shared" si="0"/>
        <v>0</v>
      </c>
      <c r="C34" s="309"/>
      <c r="D34" s="310"/>
      <c r="E34" s="265"/>
      <c r="F34" s="309"/>
      <c r="G34" s="310"/>
      <c r="H34" s="264"/>
      <c r="I34" s="306"/>
      <c r="J34" s="307"/>
      <c r="K34" s="307"/>
      <c r="L34" s="308"/>
    </row>
    <row r="35" spans="1:12" ht="16.899999999999999" customHeight="1" x14ac:dyDescent="0.25">
      <c r="A35" s="262" t="s">
        <v>176</v>
      </c>
      <c r="B35" s="266">
        <f t="shared" si="0"/>
        <v>0</v>
      </c>
      <c r="C35" s="309"/>
      <c r="D35" s="310"/>
      <c r="E35" s="265"/>
      <c r="F35" s="309"/>
      <c r="G35" s="310"/>
      <c r="H35" s="264"/>
      <c r="I35" s="306"/>
      <c r="J35" s="307"/>
      <c r="K35" s="307"/>
      <c r="L35" s="308"/>
    </row>
    <row r="36" spans="1:12" s="274" customFormat="1" ht="15.6" customHeight="1" x14ac:dyDescent="0.25">
      <c r="A36" s="268" t="s">
        <v>177</v>
      </c>
      <c r="B36" s="272">
        <f t="shared" si="0"/>
        <v>0</v>
      </c>
      <c r="C36" s="313"/>
      <c r="D36" s="314"/>
      <c r="E36" s="269"/>
      <c r="F36" s="313"/>
      <c r="G36" s="314"/>
      <c r="H36" s="275">
        <v>0</v>
      </c>
      <c r="I36" s="315"/>
      <c r="J36" s="316"/>
      <c r="K36" s="316"/>
      <c r="L36" s="192"/>
    </row>
    <row r="37" spans="1:12" ht="15.6" customHeight="1" x14ac:dyDescent="0.25">
      <c r="A37" s="262" t="s">
        <v>178</v>
      </c>
      <c r="B37" s="266">
        <f t="shared" si="0"/>
        <v>5600</v>
      </c>
      <c r="C37" s="309"/>
      <c r="D37" s="310"/>
      <c r="E37" s="265">
        <v>5600</v>
      </c>
      <c r="F37" s="309">
        <v>1400</v>
      </c>
      <c r="G37" s="310">
        <v>7500</v>
      </c>
      <c r="H37" s="275"/>
      <c r="I37" s="306"/>
      <c r="J37" s="307"/>
      <c r="K37" s="307"/>
      <c r="L37" s="308"/>
    </row>
    <row r="38" spans="1:12" ht="15.75" x14ac:dyDescent="0.25">
      <c r="A38" s="262" t="s">
        <v>179</v>
      </c>
      <c r="B38" s="266">
        <f t="shared" si="0"/>
        <v>0</v>
      </c>
      <c r="C38" s="309"/>
      <c r="D38" s="310"/>
      <c r="E38" s="265"/>
      <c r="F38" s="309"/>
      <c r="G38" s="310"/>
      <c r="H38" s="264"/>
      <c r="I38" s="306"/>
      <c r="J38" s="307"/>
      <c r="K38" s="307"/>
      <c r="L38" s="308"/>
    </row>
    <row r="39" spans="1:12" ht="15.6" customHeight="1" x14ac:dyDescent="0.25">
      <c r="A39" s="262" t="s">
        <v>180</v>
      </c>
      <c r="B39" s="266">
        <f t="shared" si="0"/>
        <v>10000</v>
      </c>
      <c r="C39" s="309"/>
      <c r="D39" s="310"/>
      <c r="E39" s="265">
        <v>10000</v>
      </c>
      <c r="F39" s="309">
        <v>4323</v>
      </c>
      <c r="G39" s="310">
        <v>6700</v>
      </c>
      <c r="H39" s="264"/>
      <c r="I39" s="306"/>
      <c r="J39" s="307"/>
      <c r="K39" s="307"/>
      <c r="L39" s="308"/>
    </row>
    <row r="40" spans="1:12" ht="15.6" customHeight="1" x14ac:dyDescent="0.25">
      <c r="A40" s="262" t="s">
        <v>181</v>
      </c>
      <c r="B40" s="266">
        <f t="shared" si="0"/>
        <v>0</v>
      </c>
      <c r="C40" s="309"/>
      <c r="D40" s="310"/>
      <c r="E40" s="265"/>
      <c r="F40" s="309"/>
      <c r="G40" s="310"/>
      <c r="H40" s="264"/>
      <c r="I40" s="306"/>
      <c r="J40" s="307"/>
      <c r="K40" s="307"/>
      <c r="L40" s="308"/>
    </row>
    <row r="41" spans="1:12" ht="15.6" customHeight="1" x14ac:dyDescent="0.25">
      <c r="A41" s="262" t="s">
        <v>182</v>
      </c>
      <c r="B41" s="266">
        <f t="shared" si="0"/>
        <v>61875</v>
      </c>
      <c r="C41" s="309">
        <v>23000</v>
      </c>
      <c r="D41" s="310">
        <v>275</v>
      </c>
      <c r="E41" s="265">
        <v>38600</v>
      </c>
      <c r="F41" s="309">
        <v>17000</v>
      </c>
      <c r="G41" s="310">
        <v>31600</v>
      </c>
      <c r="H41" s="264"/>
      <c r="I41" s="306"/>
      <c r="J41" s="307"/>
      <c r="K41" s="307"/>
      <c r="L41" s="308"/>
    </row>
    <row r="42" spans="1:12" ht="15.6" customHeight="1" x14ac:dyDescent="0.25">
      <c r="A42" s="262" t="s">
        <v>183</v>
      </c>
      <c r="B42" s="266">
        <f t="shared" si="0"/>
        <v>0</v>
      </c>
      <c r="C42" s="309"/>
      <c r="D42" s="310"/>
      <c r="E42" s="265"/>
      <c r="F42" s="309"/>
      <c r="G42" s="310"/>
      <c r="H42" s="264"/>
      <c r="I42" s="306"/>
      <c r="J42" s="307"/>
      <c r="K42" s="307"/>
      <c r="L42" s="308"/>
    </row>
    <row r="43" spans="1:12" ht="15.6" customHeight="1" x14ac:dyDescent="0.25">
      <c r="A43" s="262" t="s">
        <v>184</v>
      </c>
      <c r="B43" s="266">
        <f t="shared" si="0"/>
        <v>0</v>
      </c>
      <c r="C43" s="309"/>
      <c r="D43" s="310"/>
      <c r="E43" s="265"/>
      <c r="F43" s="309"/>
      <c r="G43" s="310"/>
      <c r="H43" s="264"/>
      <c r="I43" s="306"/>
      <c r="J43" s="307"/>
      <c r="K43" s="307"/>
      <c r="L43" s="308"/>
    </row>
    <row r="44" spans="1:12" ht="15" customHeight="1" x14ac:dyDescent="0.25">
      <c r="A44" s="262" t="s">
        <v>185</v>
      </c>
      <c r="B44" s="266">
        <f t="shared" si="0"/>
        <v>0</v>
      </c>
      <c r="C44" s="309"/>
      <c r="D44" s="310"/>
      <c r="E44" s="265"/>
      <c r="F44" s="309"/>
      <c r="G44" s="310"/>
      <c r="H44" s="264"/>
      <c r="I44" s="306"/>
      <c r="J44" s="307"/>
      <c r="K44" s="307"/>
      <c r="L44" s="308"/>
    </row>
    <row r="45" spans="1:12" s="282" customFormat="1" ht="30.6" customHeight="1" x14ac:dyDescent="0.25">
      <c r="A45" s="276" t="s">
        <v>186</v>
      </c>
      <c r="B45" s="280">
        <f t="shared" si="0"/>
        <v>10000</v>
      </c>
      <c r="C45" s="318"/>
      <c r="D45" s="319"/>
      <c r="E45" s="277">
        <v>10000</v>
      </c>
      <c r="F45" s="318"/>
      <c r="G45" s="319"/>
      <c r="H45" s="279"/>
      <c r="I45" s="320"/>
      <c r="J45" s="321"/>
      <c r="K45" s="321"/>
      <c r="L45" s="322"/>
    </row>
    <row r="46" spans="1:12" ht="15.6" customHeight="1" x14ac:dyDescent="0.25">
      <c r="A46" s="262" t="s">
        <v>187</v>
      </c>
      <c r="B46" s="266">
        <f t="shared" si="0"/>
        <v>0</v>
      </c>
      <c r="C46" s="309"/>
      <c r="D46" s="310"/>
      <c r="E46" s="265"/>
      <c r="F46" s="309"/>
      <c r="G46" s="310"/>
      <c r="H46" s="264"/>
      <c r="I46" s="306"/>
      <c r="J46" s="307"/>
      <c r="K46" s="307"/>
      <c r="L46" s="308"/>
    </row>
    <row r="47" spans="1:12" ht="15.6" customHeight="1" x14ac:dyDescent="0.25">
      <c r="A47" s="262" t="s">
        <v>188</v>
      </c>
      <c r="B47" s="266">
        <f t="shared" si="0"/>
        <v>0</v>
      </c>
      <c r="C47" s="304"/>
      <c r="D47" s="305"/>
      <c r="E47" s="265"/>
      <c r="F47" s="304"/>
      <c r="G47" s="305"/>
      <c r="H47" s="264"/>
      <c r="I47" s="306"/>
      <c r="J47" s="307"/>
      <c r="K47" s="307"/>
      <c r="L47" s="308"/>
    </row>
    <row r="48" spans="1:12" s="52" customFormat="1" ht="15.75" x14ac:dyDescent="0.25">
      <c r="A48" s="262" t="s">
        <v>189</v>
      </c>
      <c r="B48" s="266">
        <f t="shared" si="0"/>
        <v>1400</v>
      </c>
      <c r="C48" s="304"/>
      <c r="D48" s="305"/>
      <c r="E48" s="265">
        <v>1400</v>
      </c>
      <c r="F48" s="304"/>
      <c r="G48" s="305">
        <v>2900</v>
      </c>
      <c r="H48" s="264"/>
      <c r="I48" s="306"/>
      <c r="J48" s="307"/>
      <c r="K48" s="307"/>
      <c r="L48" s="308"/>
    </row>
    <row r="49" spans="1:12" ht="15.75" x14ac:dyDescent="0.25">
      <c r="A49" s="262" t="s">
        <v>190</v>
      </c>
      <c r="B49" s="266">
        <f t="shared" si="0"/>
        <v>0</v>
      </c>
      <c r="C49" s="309"/>
      <c r="D49" s="310"/>
      <c r="E49" s="265"/>
      <c r="F49" s="309"/>
      <c r="G49" s="310"/>
      <c r="H49" s="264"/>
      <c r="I49" s="306"/>
      <c r="J49" s="307"/>
      <c r="K49" s="307"/>
      <c r="L49" s="308"/>
    </row>
    <row r="50" spans="1:12" ht="15.75" x14ac:dyDescent="0.25">
      <c r="A50" s="262" t="s">
        <v>191</v>
      </c>
      <c r="B50" s="266">
        <f t="shared" si="0"/>
        <v>3000</v>
      </c>
      <c r="C50" s="309"/>
      <c r="D50" s="310"/>
      <c r="E50" s="265">
        <v>3000</v>
      </c>
      <c r="F50" s="309"/>
      <c r="G50" s="310">
        <v>580</v>
      </c>
      <c r="H50" s="264"/>
      <c r="I50" s="306"/>
      <c r="J50" s="307"/>
      <c r="K50" s="307"/>
      <c r="L50" s="308"/>
    </row>
    <row r="51" spans="1:12" ht="17.45" customHeight="1" x14ac:dyDescent="0.25">
      <c r="A51" s="262" t="s">
        <v>192</v>
      </c>
      <c r="B51" s="266">
        <f t="shared" si="0"/>
        <v>0</v>
      </c>
      <c r="C51" s="309"/>
      <c r="D51" s="310"/>
      <c r="E51" s="265"/>
      <c r="F51" s="309"/>
      <c r="G51" s="310"/>
      <c r="H51" s="264"/>
      <c r="I51" s="306"/>
      <c r="J51" s="307"/>
      <c r="K51" s="307"/>
      <c r="L51" s="308"/>
    </row>
    <row r="52" spans="1:12" s="274" customFormat="1" ht="15" customHeight="1" x14ac:dyDescent="0.25">
      <c r="A52" s="268" t="s">
        <v>193</v>
      </c>
      <c r="B52" s="272">
        <f t="shared" si="0"/>
        <v>7100</v>
      </c>
      <c r="C52" s="313"/>
      <c r="D52" s="314"/>
      <c r="E52" s="269">
        <v>7100</v>
      </c>
      <c r="F52" s="313">
        <v>2000</v>
      </c>
      <c r="G52" s="314">
        <v>2100</v>
      </c>
      <c r="H52" s="275">
        <f t="shared" ref="H52" si="1">ROUND(((B52+F52)*4)+G52*9.4,2)</f>
        <v>56140</v>
      </c>
      <c r="I52" s="315"/>
      <c r="J52" s="316"/>
      <c r="K52" s="316"/>
      <c r="L52" s="192"/>
    </row>
    <row r="53" spans="1:12" s="274" customFormat="1" ht="15.75" x14ac:dyDescent="0.25">
      <c r="A53" s="268" t="s">
        <v>194</v>
      </c>
      <c r="B53" s="272">
        <f t="shared" si="0"/>
        <v>0</v>
      </c>
      <c r="C53" s="272"/>
      <c r="D53" s="273"/>
      <c r="E53" s="269"/>
      <c r="F53" s="272"/>
      <c r="G53" s="273"/>
      <c r="H53" s="275">
        <v>0</v>
      </c>
      <c r="I53" s="315"/>
      <c r="J53" s="316"/>
      <c r="K53" s="316"/>
      <c r="L53" s="192"/>
    </row>
    <row r="54" spans="1:12" s="274" customFormat="1" ht="15.75" x14ac:dyDescent="0.25">
      <c r="A54" s="268" t="s">
        <v>195</v>
      </c>
      <c r="B54" s="272">
        <f t="shared" si="0"/>
        <v>0</v>
      </c>
      <c r="C54" s="272"/>
      <c r="D54" s="273"/>
      <c r="E54" s="269"/>
      <c r="F54" s="272"/>
      <c r="G54" s="273"/>
      <c r="H54" s="275">
        <v>0</v>
      </c>
      <c r="I54" s="315"/>
      <c r="J54" s="316"/>
      <c r="K54" s="316"/>
      <c r="L54" s="192"/>
    </row>
    <row r="55" spans="1:12" s="274" customFormat="1" ht="15.75" x14ac:dyDescent="0.25">
      <c r="A55" s="268" t="s">
        <v>196</v>
      </c>
      <c r="B55" s="272">
        <f t="shared" si="0"/>
        <v>0</v>
      </c>
      <c r="C55" s="272"/>
      <c r="D55" s="273"/>
      <c r="E55" s="269"/>
      <c r="F55" s="272"/>
      <c r="G55" s="273"/>
      <c r="H55" s="275">
        <v>0</v>
      </c>
      <c r="I55" s="315"/>
      <c r="J55" s="316"/>
      <c r="K55" s="316"/>
      <c r="L55" s="192"/>
    </row>
    <row r="56" spans="1:12" ht="15.75" x14ac:dyDescent="0.25">
      <c r="A56" s="262" t="s">
        <v>197</v>
      </c>
      <c r="B56" s="266">
        <f t="shared" si="0"/>
        <v>0</v>
      </c>
      <c r="C56" s="266"/>
      <c r="D56" s="267"/>
      <c r="E56" s="265"/>
      <c r="F56" s="266"/>
      <c r="G56" s="267"/>
      <c r="H56" s="264"/>
      <c r="I56" s="306"/>
      <c r="J56" s="307"/>
      <c r="K56" s="307"/>
      <c r="L56" s="308"/>
    </row>
    <row r="57" spans="1:12" ht="15.75" x14ac:dyDescent="0.25">
      <c r="A57" s="262" t="s">
        <v>198</v>
      </c>
      <c r="B57" s="266">
        <f t="shared" si="0"/>
        <v>0</v>
      </c>
      <c r="C57" s="266"/>
      <c r="D57" s="267"/>
      <c r="E57" s="265"/>
      <c r="F57" s="266"/>
      <c r="G57" s="267"/>
      <c r="H57" s="264"/>
      <c r="I57" s="306"/>
      <c r="J57" s="307"/>
      <c r="K57" s="307"/>
      <c r="L57" s="308"/>
    </row>
    <row r="58" spans="1:12" ht="15.75" x14ac:dyDescent="0.25">
      <c r="A58" s="262" t="s">
        <v>199</v>
      </c>
      <c r="B58" s="266">
        <f t="shared" si="0"/>
        <v>56671</v>
      </c>
      <c r="C58" s="266">
        <v>2087</v>
      </c>
      <c r="D58" s="267">
        <v>16584</v>
      </c>
      <c r="E58" s="265">
        <v>38000</v>
      </c>
      <c r="F58" s="266">
        <v>26050</v>
      </c>
      <c r="G58" s="267">
        <v>40372</v>
      </c>
      <c r="H58" s="264"/>
      <c r="I58" s="306"/>
      <c r="J58" s="307"/>
      <c r="K58" s="307"/>
      <c r="L58" s="308"/>
    </row>
    <row r="59" spans="1:12" ht="16.149999999999999" customHeight="1" x14ac:dyDescent="0.25">
      <c r="A59" s="262" t="s">
        <v>200</v>
      </c>
      <c r="B59" s="266">
        <f t="shared" si="0"/>
        <v>0</v>
      </c>
      <c r="C59" s="266"/>
      <c r="D59" s="267"/>
      <c r="E59" s="265"/>
      <c r="F59" s="266"/>
      <c r="G59" s="267"/>
      <c r="H59" s="264"/>
      <c r="I59" s="306"/>
      <c r="J59" s="307"/>
      <c r="K59" s="307"/>
      <c r="L59" s="308"/>
    </row>
    <row r="60" spans="1:12" ht="15.75" x14ac:dyDescent="0.25">
      <c r="A60" s="262" t="s">
        <v>201</v>
      </c>
      <c r="B60" s="266">
        <f t="shared" si="0"/>
        <v>0</v>
      </c>
      <c r="C60" s="266"/>
      <c r="D60" s="267"/>
      <c r="E60" s="265"/>
      <c r="F60" s="266"/>
      <c r="G60" s="267"/>
      <c r="H60" s="264"/>
      <c r="I60" s="306"/>
      <c r="J60" s="307"/>
      <c r="K60" s="307"/>
      <c r="L60" s="308"/>
    </row>
    <row r="61" spans="1:12" ht="15.6" customHeight="1" x14ac:dyDescent="0.25">
      <c r="A61" s="262" t="s">
        <v>202</v>
      </c>
      <c r="B61" s="266">
        <f t="shared" si="0"/>
        <v>2200</v>
      </c>
      <c r="C61" s="266"/>
      <c r="D61" s="267"/>
      <c r="E61" s="265">
        <v>2200</v>
      </c>
      <c r="F61" s="266"/>
      <c r="G61" s="267">
        <v>300</v>
      </c>
      <c r="H61" s="264"/>
      <c r="I61" s="306"/>
      <c r="J61" s="307"/>
      <c r="K61" s="307"/>
      <c r="L61" s="308"/>
    </row>
    <row r="62" spans="1:12" ht="29.45" customHeight="1" x14ac:dyDescent="0.25">
      <c r="A62" s="262" t="s">
        <v>203</v>
      </c>
      <c r="B62" s="266">
        <f t="shared" si="0"/>
        <v>0</v>
      </c>
      <c r="C62" s="266"/>
      <c r="D62" s="267"/>
      <c r="E62" s="265"/>
      <c r="F62" s="266"/>
      <c r="G62" s="267"/>
      <c r="H62" s="264"/>
      <c r="I62" s="306"/>
      <c r="J62" s="307"/>
      <c r="K62" s="307"/>
      <c r="L62" s="308"/>
    </row>
    <row r="63" spans="1:12" ht="15.75" x14ac:dyDescent="0.25">
      <c r="A63" s="262" t="s">
        <v>204</v>
      </c>
      <c r="B63" s="266">
        <f t="shared" si="0"/>
        <v>0</v>
      </c>
      <c r="C63" s="266"/>
      <c r="D63" s="267"/>
      <c r="E63" s="265"/>
      <c r="F63" s="266"/>
      <c r="G63" s="267"/>
      <c r="H63" s="264"/>
      <c r="I63" s="306"/>
      <c r="J63" s="307"/>
      <c r="K63" s="307"/>
      <c r="L63" s="308"/>
    </row>
    <row r="64" spans="1:12" ht="15.6" customHeight="1" x14ac:dyDescent="0.25">
      <c r="A64" s="262" t="s">
        <v>205</v>
      </c>
      <c r="B64" s="266">
        <f t="shared" si="0"/>
        <v>4900</v>
      </c>
      <c r="C64" s="266"/>
      <c r="D64" s="273"/>
      <c r="E64" s="265">
        <v>4900</v>
      </c>
      <c r="F64" s="266">
        <v>300</v>
      </c>
      <c r="G64" s="273">
        <v>4800</v>
      </c>
      <c r="H64" s="264"/>
      <c r="I64" s="306"/>
      <c r="J64" s="307"/>
      <c r="K64" s="307"/>
      <c r="L64" s="308"/>
    </row>
    <row r="65" spans="1:12" ht="15.75" x14ac:dyDescent="0.25">
      <c r="A65" s="262" t="s">
        <v>206</v>
      </c>
      <c r="B65" s="266">
        <f t="shared" si="0"/>
        <v>0</v>
      </c>
      <c r="C65" s="266"/>
      <c r="D65" s="267"/>
      <c r="E65" s="265"/>
      <c r="F65" s="266"/>
      <c r="G65" s="267"/>
      <c r="H65" s="264"/>
      <c r="I65" s="306"/>
      <c r="J65" s="307"/>
      <c r="K65" s="307"/>
      <c r="L65" s="308"/>
    </row>
    <row r="66" spans="1:12" ht="15.75" x14ac:dyDescent="0.25">
      <c r="A66" s="262" t="s">
        <v>207</v>
      </c>
      <c r="B66" s="266">
        <f t="shared" si="0"/>
        <v>17495</v>
      </c>
      <c r="C66" s="266"/>
      <c r="D66" s="267"/>
      <c r="E66" s="265">
        <v>17495</v>
      </c>
      <c r="F66" s="266"/>
      <c r="G66" s="267">
        <v>2200</v>
      </c>
      <c r="H66" s="264"/>
      <c r="I66" s="306"/>
      <c r="J66" s="307"/>
      <c r="K66" s="307"/>
      <c r="L66" s="308"/>
    </row>
    <row r="67" spans="1:12" s="274" customFormat="1" ht="15.75" x14ac:dyDescent="0.25">
      <c r="A67" s="268" t="s">
        <v>208</v>
      </c>
      <c r="B67" s="272">
        <f t="shared" si="0"/>
        <v>0</v>
      </c>
      <c r="C67" s="272"/>
      <c r="D67" s="273"/>
      <c r="E67" s="269"/>
      <c r="F67" s="272"/>
      <c r="G67" s="273"/>
      <c r="H67" s="275">
        <v>0</v>
      </c>
      <c r="I67" s="315"/>
      <c r="J67" s="316"/>
      <c r="K67" s="316"/>
      <c r="L67" s="192"/>
    </row>
    <row r="68" spans="1:12" ht="15.75" x14ac:dyDescent="0.25">
      <c r="A68" s="262" t="s">
        <v>209</v>
      </c>
      <c r="B68" s="266">
        <f t="shared" si="0"/>
        <v>350</v>
      </c>
      <c r="C68" s="266"/>
      <c r="D68" s="267"/>
      <c r="E68" s="265">
        <v>350</v>
      </c>
      <c r="F68" s="266">
        <v>50</v>
      </c>
      <c r="G68" s="267">
        <v>50</v>
      </c>
      <c r="H68" s="264"/>
      <c r="I68" s="306"/>
      <c r="J68" s="307"/>
      <c r="K68" s="307"/>
      <c r="L68" s="308"/>
    </row>
    <row r="69" spans="1:12" ht="16.5" thickBot="1" x14ac:dyDescent="0.3">
      <c r="A69" s="283" t="s">
        <v>210</v>
      </c>
      <c r="B69" s="266">
        <f t="shared" si="0"/>
        <v>0</v>
      </c>
      <c r="C69" s="285"/>
      <c r="D69" s="286"/>
      <c r="E69" s="265"/>
      <c r="F69" s="285"/>
      <c r="G69" s="286"/>
      <c r="H69" s="324"/>
      <c r="I69" s="325"/>
      <c r="J69" s="326"/>
      <c r="K69" s="326"/>
      <c r="L69" s="327"/>
    </row>
    <row r="70" spans="1:12" ht="16.5" thickBot="1" x14ac:dyDescent="0.3">
      <c r="A70" s="328" t="s">
        <v>0</v>
      </c>
      <c r="B70" s="329">
        <f>SUM(B7:B69)</f>
        <v>214091</v>
      </c>
      <c r="C70" s="329">
        <f t="shared" ref="C70:L70" si="2">SUM(C7:C69)</f>
        <v>25087</v>
      </c>
      <c r="D70" s="329">
        <f t="shared" si="2"/>
        <v>16859</v>
      </c>
      <c r="E70" s="329">
        <f t="shared" si="2"/>
        <v>172145</v>
      </c>
      <c r="F70" s="329">
        <f t="shared" si="2"/>
        <v>52923</v>
      </c>
      <c r="G70" s="329">
        <f t="shared" si="2"/>
        <v>126332</v>
      </c>
      <c r="H70" s="330">
        <f t="shared" si="2"/>
        <v>56140</v>
      </c>
      <c r="I70" s="329">
        <f t="shared" si="2"/>
        <v>0</v>
      </c>
      <c r="J70" s="329">
        <f t="shared" si="2"/>
        <v>0</v>
      </c>
      <c r="K70" s="329">
        <f t="shared" si="2"/>
        <v>0</v>
      </c>
      <c r="L70" s="331">
        <f t="shared" si="2"/>
        <v>0</v>
      </c>
    </row>
    <row r="72" spans="1:12" ht="22.15" customHeight="1" x14ac:dyDescent="0.25">
      <c r="A72" s="297" t="s">
        <v>289</v>
      </c>
    </row>
  </sheetData>
  <mergeCells count="9">
    <mergeCell ref="I4:L4"/>
    <mergeCell ref="I5:J5"/>
    <mergeCell ref="K5:L5"/>
    <mergeCell ref="B1:H2"/>
    <mergeCell ref="A4:A6"/>
    <mergeCell ref="B4:E5"/>
    <mergeCell ref="F4:F6"/>
    <mergeCell ref="G4:G6"/>
    <mergeCell ref="H4:H6"/>
  </mergeCells>
  <pageMargins left="0.78740157480314965" right="0" top="0.78740157480314965" bottom="0" header="0.31496062992125984" footer="0.31496062992125984"/>
  <pageSetup paperSize="9" scale="45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72"/>
  <sheetViews>
    <sheetView topLeftCell="A37" zoomScale="70" zoomScaleNormal="70" workbookViewId="0">
      <selection activeCell="F52" sqref="F52"/>
    </sheetView>
  </sheetViews>
  <sheetFormatPr defaultColWidth="8.85546875" defaultRowHeight="15" x14ac:dyDescent="0.25"/>
  <cols>
    <col min="1" max="1" width="48.140625" style="51" customWidth="1"/>
    <col min="2" max="2" width="12.42578125" style="52" customWidth="1"/>
    <col min="3" max="3" width="24.42578125" style="52" customWidth="1"/>
    <col min="4" max="4" width="21.5703125" style="52" customWidth="1"/>
    <col min="5" max="5" width="16.5703125" style="52" customWidth="1"/>
    <col min="6" max="6" width="16.42578125" style="51" customWidth="1"/>
    <col min="7" max="7" width="16.140625" style="51" customWidth="1"/>
    <col min="8" max="8" width="14" style="51" customWidth="1"/>
    <col min="9" max="242" width="8.85546875" style="51"/>
    <col min="243" max="243" width="34" style="51" customWidth="1"/>
    <col min="244" max="244" width="11.28515625" style="51" customWidth="1"/>
    <col min="245" max="245" width="11" style="51" customWidth="1"/>
    <col min="246" max="252" width="8.85546875" style="51"/>
    <col min="253" max="254" width="10.7109375" style="51" customWidth="1"/>
    <col min="255" max="255" width="8.85546875" style="51"/>
    <col min="256" max="256" width="11.5703125" style="51" customWidth="1"/>
    <col min="257" max="257" width="13.7109375" style="51" customWidth="1"/>
    <col min="258" max="261" width="9.28515625" style="51" customWidth="1"/>
    <col min="262" max="498" width="8.85546875" style="51"/>
    <col min="499" max="499" width="34" style="51" customWidth="1"/>
    <col min="500" max="500" width="11.28515625" style="51" customWidth="1"/>
    <col min="501" max="501" width="11" style="51" customWidth="1"/>
    <col min="502" max="508" width="8.85546875" style="51"/>
    <col min="509" max="510" width="10.7109375" style="51" customWidth="1"/>
    <col min="511" max="511" width="8.85546875" style="51"/>
    <col min="512" max="512" width="11.5703125" style="51" customWidth="1"/>
    <col min="513" max="513" width="13.7109375" style="51" customWidth="1"/>
    <col min="514" max="517" width="9.28515625" style="51" customWidth="1"/>
    <col min="518" max="754" width="8.85546875" style="51"/>
    <col min="755" max="755" width="34" style="51" customWidth="1"/>
    <col min="756" max="756" width="11.28515625" style="51" customWidth="1"/>
    <col min="757" max="757" width="11" style="51" customWidth="1"/>
    <col min="758" max="764" width="8.85546875" style="51"/>
    <col min="765" max="766" width="10.7109375" style="51" customWidth="1"/>
    <col min="767" max="767" width="8.85546875" style="51"/>
    <col min="768" max="768" width="11.5703125" style="51" customWidth="1"/>
    <col min="769" max="769" width="13.7109375" style="51" customWidth="1"/>
    <col min="770" max="773" width="9.28515625" style="51" customWidth="1"/>
    <col min="774" max="1010" width="8.85546875" style="51"/>
    <col min="1011" max="1011" width="34" style="51" customWidth="1"/>
    <col min="1012" max="1012" width="11.28515625" style="51" customWidth="1"/>
    <col min="1013" max="1013" width="11" style="51" customWidth="1"/>
    <col min="1014" max="1020" width="8.85546875" style="51"/>
    <col min="1021" max="1022" width="10.7109375" style="51" customWidth="1"/>
    <col min="1023" max="1023" width="8.85546875" style="51"/>
    <col min="1024" max="1024" width="11.5703125" style="51" customWidth="1"/>
    <col min="1025" max="1025" width="13.7109375" style="51" customWidth="1"/>
    <col min="1026" max="1029" width="9.28515625" style="51" customWidth="1"/>
    <col min="1030" max="1266" width="8.85546875" style="51"/>
    <col min="1267" max="1267" width="34" style="51" customWidth="1"/>
    <col min="1268" max="1268" width="11.28515625" style="51" customWidth="1"/>
    <col min="1269" max="1269" width="11" style="51" customWidth="1"/>
    <col min="1270" max="1276" width="8.85546875" style="51"/>
    <col min="1277" max="1278" width="10.7109375" style="51" customWidth="1"/>
    <col min="1279" max="1279" width="8.85546875" style="51"/>
    <col min="1280" max="1280" width="11.5703125" style="51" customWidth="1"/>
    <col min="1281" max="1281" width="13.7109375" style="51" customWidth="1"/>
    <col min="1282" max="1285" width="9.28515625" style="51" customWidth="1"/>
    <col min="1286" max="1522" width="8.85546875" style="51"/>
    <col min="1523" max="1523" width="34" style="51" customWidth="1"/>
    <col min="1524" max="1524" width="11.28515625" style="51" customWidth="1"/>
    <col min="1525" max="1525" width="11" style="51" customWidth="1"/>
    <col min="1526" max="1532" width="8.85546875" style="51"/>
    <col min="1533" max="1534" width="10.7109375" style="51" customWidth="1"/>
    <col min="1535" max="1535" width="8.85546875" style="51"/>
    <col min="1536" max="1536" width="11.5703125" style="51" customWidth="1"/>
    <col min="1537" max="1537" width="13.7109375" style="51" customWidth="1"/>
    <col min="1538" max="1541" width="9.28515625" style="51" customWidth="1"/>
    <col min="1542" max="1778" width="8.85546875" style="51"/>
    <col min="1779" max="1779" width="34" style="51" customWidth="1"/>
    <col min="1780" max="1780" width="11.28515625" style="51" customWidth="1"/>
    <col min="1781" max="1781" width="11" style="51" customWidth="1"/>
    <col min="1782" max="1788" width="8.85546875" style="51"/>
    <col min="1789" max="1790" width="10.7109375" style="51" customWidth="1"/>
    <col min="1791" max="1791" width="8.85546875" style="51"/>
    <col min="1792" max="1792" width="11.5703125" style="51" customWidth="1"/>
    <col min="1793" max="1793" width="13.7109375" style="51" customWidth="1"/>
    <col min="1794" max="1797" width="9.28515625" style="51" customWidth="1"/>
    <col min="1798" max="2034" width="8.85546875" style="51"/>
    <col min="2035" max="2035" width="34" style="51" customWidth="1"/>
    <col min="2036" max="2036" width="11.28515625" style="51" customWidth="1"/>
    <col min="2037" max="2037" width="11" style="51" customWidth="1"/>
    <col min="2038" max="2044" width="8.85546875" style="51"/>
    <col min="2045" max="2046" width="10.7109375" style="51" customWidth="1"/>
    <col min="2047" max="2047" width="8.85546875" style="51"/>
    <col min="2048" max="2048" width="11.5703125" style="51" customWidth="1"/>
    <col min="2049" max="2049" width="13.7109375" style="51" customWidth="1"/>
    <col min="2050" max="2053" width="9.28515625" style="51" customWidth="1"/>
    <col min="2054" max="2290" width="8.85546875" style="51"/>
    <col min="2291" max="2291" width="34" style="51" customWidth="1"/>
    <col min="2292" max="2292" width="11.28515625" style="51" customWidth="1"/>
    <col min="2293" max="2293" width="11" style="51" customWidth="1"/>
    <col min="2294" max="2300" width="8.85546875" style="51"/>
    <col min="2301" max="2302" width="10.7109375" style="51" customWidth="1"/>
    <col min="2303" max="2303" width="8.85546875" style="51"/>
    <col min="2304" max="2304" width="11.5703125" style="51" customWidth="1"/>
    <col min="2305" max="2305" width="13.7109375" style="51" customWidth="1"/>
    <col min="2306" max="2309" width="9.28515625" style="51" customWidth="1"/>
    <col min="2310" max="2546" width="8.85546875" style="51"/>
    <col min="2547" max="2547" width="34" style="51" customWidth="1"/>
    <col min="2548" max="2548" width="11.28515625" style="51" customWidth="1"/>
    <col min="2549" max="2549" width="11" style="51" customWidth="1"/>
    <col min="2550" max="2556" width="8.85546875" style="51"/>
    <col min="2557" max="2558" width="10.7109375" style="51" customWidth="1"/>
    <col min="2559" max="2559" width="8.85546875" style="51"/>
    <col min="2560" max="2560" width="11.5703125" style="51" customWidth="1"/>
    <col min="2561" max="2561" width="13.7109375" style="51" customWidth="1"/>
    <col min="2562" max="2565" width="9.28515625" style="51" customWidth="1"/>
    <col min="2566" max="2802" width="8.85546875" style="51"/>
    <col min="2803" max="2803" width="34" style="51" customWidth="1"/>
    <col min="2804" max="2804" width="11.28515625" style="51" customWidth="1"/>
    <col min="2805" max="2805" width="11" style="51" customWidth="1"/>
    <col min="2806" max="2812" width="8.85546875" style="51"/>
    <col min="2813" max="2814" width="10.7109375" style="51" customWidth="1"/>
    <col min="2815" max="2815" width="8.85546875" style="51"/>
    <col min="2816" max="2816" width="11.5703125" style="51" customWidth="1"/>
    <col min="2817" max="2817" width="13.7109375" style="51" customWidth="1"/>
    <col min="2818" max="2821" width="9.28515625" style="51" customWidth="1"/>
    <col min="2822" max="3058" width="8.85546875" style="51"/>
    <col min="3059" max="3059" width="34" style="51" customWidth="1"/>
    <col min="3060" max="3060" width="11.28515625" style="51" customWidth="1"/>
    <col min="3061" max="3061" width="11" style="51" customWidth="1"/>
    <col min="3062" max="3068" width="8.85546875" style="51"/>
    <col min="3069" max="3070" width="10.7109375" style="51" customWidth="1"/>
    <col min="3071" max="3071" width="8.85546875" style="51"/>
    <col min="3072" max="3072" width="11.5703125" style="51" customWidth="1"/>
    <col min="3073" max="3073" width="13.7109375" style="51" customWidth="1"/>
    <col min="3074" max="3077" width="9.28515625" style="51" customWidth="1"/>
    <col min="3078" max="3314" width="8.85546875" style="51"/>
    <col min="3315" max="3315" width="34" style="51" customWidth="1"/>
    <col min="3316" max="3316" width="11.28515625" style="51" customWidth="1"/>
    <col min="3317" max="3317" width="11" style="51" customWidth="1"/>
    <col min="3318" max="3324" width="8.85546875" style="51"/>
    <col min="3325" max="3326" width="10.7109375" style="51" customWidth="1"/>
    <col min="3327" max="3327" width="8.85546875" style="51"/>
    <col min="3328" max="3328" width="11.5703125" style="51" customWidth="1"/>
    <col min="3329" max="3329" width="13.7109375" style="51" customWidth="1"/>
    <col min="3330" max="3333" width="9.28515625" style="51" customWidth="1"/>
    <col min="3334" max="3570" width="8.85546875" style="51"/>
    <col min="3571" max="3571" width="34" style="51" customWidth="1"/>
    <col min="3572" max="3572" width="11.28515625" style="51" customWidth="1"/>
    <col min="3573" max="3573" width="11" style="51" customWidth="1"/>
    <col min="3574" max="3580" width="8.85546875" style="51"/>
    <col min="3581" max="3582" width="10.7109375" style="51" customWidth="1"/>
    <col min="3583" max="3583" width="8.85546875" style="51"/>
    <col min="3584" max="3584" width="11.5703125" style="51" customWidth="1"/>
    <col min="3585" max="3585" width="13.7109375" style="51" customWidth="1"/>
    <col min="3586" max="3589" width="9.28515625" style="51" customWidth="1"/>
    <col min="3590" max="3826" width="8.85546875" style="51"/>
    <col min="3827" max="3827" width="34" style="51" customWidth="1"/>
    <col min="3828" max="3828" width="11.28515625" style="51" customWidth="1"/>
    <col min="3829" max="3829" width="11" style="51" customWidth="1"/>
    <col min="3830" max="3836" width="8.85546875" style="51"/>
    <col min="3837" max="3838" width="10.7109375" style="51" customWidth="1"/>
    <col min="3839" max="3839" width="8.85546875" style="51"/>
    <col min="3840" max="3840" width="11.5703125" style="51" customWidth="1"/>
    <col min="3841" max="3841" width="13.7109375" style="51" customWidth="1"/>
    <col min="3842" max="3845" width="9.28515625" style="51" customWidth="1"/>
    <col min="3846" max="4082" width="8.85546875" style="51"/>
    <col min="4083" max="4083" width="34" style="51" customWidth="1"/>
    <col min="4084" max="4084" width="11.28515625" style="51" customWidth="1"/>
    <col min="4085" max="4085" width="11" style="51" customWidth="1"/>
    <col min="4086" max="4092" width="8.85546875" style="51"/>
    <col min="4093" max="4094" width="10.7109375" style="51" customWidth="1"/>
    <col min="4095" max="4095" width="8.85546875" style="51"/>
    <col min="4096" max="4096" width="11.5703125" style="51" customWidth="1"/>
    <col min="4097" max="4097" width="13.7109375" style="51" customWidth="1"/>
    <col min="4098" max="4101" width="9.28515625" style="51" customWidth="1"/>
    <col min="4102" max="4338" width="8.85546875" style="51"/>
    <col min="4339" max="4339" width="34" style="51" customWidth="1"/>
    <col min="4340" max="4340" width="11.28515625" style="51" customWidth="1"/>
    <col min="4341" max="4341" width="11" style="51" customWidth="1"/>
    <col min="4342" max="4348" width="8.85546875" style="51"/>
    <col min="4349" max="4350" width="10.7109375" style="51" customWidth="1"/>
    <col min="4351" max="4351" width="8.85546875" style="51"/>
    <col min="4352" max="4352" width="11.5703125" style="51" customWidth="1"/>
    <col min="4353" max="4353" width="13.7109375" style="51" customWidth="1"/>
    <col min="4354" max="4357" width="9.28515625" style="51" customWidth="1"/>
    <col min="4358" max="4594" width="8.85546875" style="51"/>
    <col min="4595" max="4595" width="34" style="51" customWidth="1"/>
    <col min="4596" max="4596" width="11.28515625" style="51" customWidth="1"/>
    <col min="4597" max="4597" width="11" style="51" customWidth="1"/>
    <col min="4598" max="4604" width="8.85546875" style="51"/>
    <col min="4605" max="4606" width="10.7109375" style="51" customWidth="1"/>
    <col min="4607" max="4607" width="8.85546875" style="51"/>
    <col min="4608" max="4608" width="11.5703125" style="51" customWidth="1"/>
    <col min="4609" max="4609" width="13.7109375" style="51" customWidth="1"/>
    <col min="4610" max="4613" width="9.28515625" style="51" customWidth="1"/>
    <col min="4614" max="4850" width="8.85546875" style="51"/>
    <col min="4851" max="4851" width="34" style="51" customWidth="1"/>
    <col min="4852" max="4852" width="11.28515625" style="51" customWidth="1"/>
    <col min="4853" max="4853" width="11" style="51" customWidth="1"/>
    <col min="4854" max="4860" width="8.85546875" style="51"/>
    <col min="4861" max="4862" width="10.7109375" style="51" customWidth="1"/>
    <col min="4863" max="4863" width="8.85546875" style="51"/>
    <col min="4864" max="4864" width="11.5703125" style="51" customWidth="1"/>
    <col min="4865" max="4865" width="13.7109375" style="51" customWidth="1"/>
    <col min="4866" max="4869" width="9.28515625" style="51" customWidth="1"/>
    <col min="4870" max="5106" width="8.85546875" style="51"/>
    <col min="5107" max="5107" width="34" style="51" customWidth="1"/>
    <col min="5108" max="5108" width="11.28515625" style="51" customWidth="1"/>
    <col min="5109" max="5109" width="11" style="51" customWidth="1"/>
    <col min="5110" max="5116" width="8.85546875" style="51"/>
    <col min="5117" max="5118" width="10.7109375" style="51" customWidth="1"/>
    <col min="5119" max="5119" width="8.85546875" style="51"/>
    <col min="5120" max="5120" width="11.5703125" style="51" customWidth="1"/>
    <col min="5121" max="5121" width="13.7109375" style="51" customWidth="1"/>
    <col min="5122" max="5125" width="9.28515625" style="51" customWidth="1"/>
    <col min="5126" max="5362" width="8.85546875" style="51"/>
    <col min="5363" max="5363" width="34" style="51" customWidth="1"/>
    <col min="5364" max="5364" width="11.28515625" style="51" customWidth="1"/>
    <col min="5365" max="5365" width="11" style="51" customWidth="1"/>
    <col min="5366" max="5372" width="8.85546875" style="51"/>
    <col min="5373" max="5374" width="10.7109375" style="51" customWidth="1"/>
    <col min="5375" max="5375" width="8.85546875" style="51"/>
    <col min="5376" max="5376" width="11.5703125" style="51" customWidth="1"/>
    <col min="5377" max="5377" width="13.7109375" style="51" customWidth="1"/>
    <col min="5378" max="5381" width="9.28515625" style="51" customWidth="1"/>
    <col min="5382" max="5618" width="8.85546875" style="51"/>
    <col min="5619" max="5619" width="34" style="51" customWidth="1"/>
    <col min="5620" max="5620" width="11.28515625" style="51" customWidth="1"/>
    <col min="5621" max="5621" width="11" style="51" customWidth="1"/>
    <col min="5622" max="5628" width="8.85546875" style="51"/>
    <col min="5629" max="5630" width="10.7109375" style="51" customWidth="1"/>
    <col min="5631" max="5631" width="8.85546875" style="51"/>
    <col min="5632" max="5632" width="11.5703125" style="51" customWidth="1"/>
    <col min="5633" max="5633" width="13.7109375" style="51" customWidth="1"/>
    <col min="5634" max="5637" width="9.28515625" style="51" customWidth="1"/>
    <col min="5638" max="5874" width="8.85546875" style="51"/>
    <col min="5875" max="5875" width="34" style="51" customWidth="1"/>
    <col min="5876" max="5876" width="11.28515625" style="51" customWidth="1"/>
    <col min="5877" max="5877" width="11" style="51" customWidth="1"/>
    <col min="5878" max="5884" width="8.85546875" style="51"/>
    <col min="5885" max="5886" width="10.7109375" style="51" customWidth="1"/>
    <col min="5887" max="5887" width="8.85546875" style="51"/>
    <col min="5888" max="5888" width="11.5703125" style="51" customWidth="1"/>
    <col min="5889" max="5889" width="13.7109375" style="51" customWidth="1"/>
    <col min="5890" max="5893" width="9.28515625" style="51" customWidth="1"/>
    <col min="5894" max="6130" width="8.85546875" style="51"/>
    <col min="6131" max="6131" width="34" style="51" customWidth="1"/>
    <col min="6132" max="6132" width="11.28515625" style="51" customWidth="1"/>
    <col min="6133" max="6133" width="11" style="51" customWidth="1"/>
    <col min="6134" max="6140" width="8.85546875" style="51"/>
    <col min="6141" max="6142" width="10.7109375" style="51" customWidth="1"/>
    <col min="6143" max="6143" width="8.85546875" style="51"/>
    <col min="6144" max="6144" width="11.5703125" style="51" customWidth="1"/>
    <col min="6145" max="6145" width="13.7109375" style="51" customWidth="1"/>
    <col min="6146" max="6149" width="9.28515625" style="51" customWidth="1"/>
    <col min="6150" max="6386" width="8.85546875" style="51"/>
    <col min="6387" max="6387" width="34" style="51" customWidth="1"/>
    <col min="6388" max="6388" width="11.28515625" style="51" customWidth="1"/>
    <col min="6389" max="6389" width="11" style="51" customWidth="1"/>
    <col min="6390" max="6396" width="8.85546875" style="51"/>
    <col min="6397" max="6398" width="10.7109375" style="51" customWidth="1"/>
    <col min="6399" max="6399" width="8.85546875" style="51"/>
    <col min="6400" max="6400" width="11.5703125" style="51" customWidth="1"/>
    <col min="6401" max="6401" width="13.7109375" style="51" customWidth="1"/>
    <col min="6402" max="6405" width="9.28515625" style="51" customWidth="1"/>
    <col min="6406" max="6642" width="8.85546875" style="51"/>
    <col min="6643" max="6643" width="34" style="51" customWidth="1"/>
    <col min="6644" max="6644" width="11.28515625" style="51" customWidth="1"/>
    <col min="6645" max="6645" width="11" style="51" customWidth="1"/>
    <col min="6646" max="6652" width="8.85546875" style="51"/>
    <col min="6653" max="6654" width="10.7109375" style="51" customWidth="1"/>
    <col min="6655" max="6655" width="8.85546875" style="51"/>
    <col min="6656" max="6656" width="11.5703125" style="51" customWidth="1"/>
    <col min="6657" max="6657" width="13.7109375" style="51" customWidth="1"/>
    <col min="6658" max="6661" width="9.28515625" style="51" customWidth="1"/>
    <col min="6662" max="6898" width="8.85546875" style="51"/>
    <col min="6899" max="6899" width="34" style="51" customWidth="1"/>
    <col min="6900" max="6900" width="11.28515625" style="51" customWidth="1"/>
    <col min="6901" max="6901" width="11" style="51" customWidth="1"/>
    <col min="6902" max="6908" width="8.85546875" style="51"/>
    <col min="6909" max="6910" width="10.7109375" style="51" customWidth="1"/>
    <col min="6911" max="6911" width="8.85546875" style="51"/>
    <col min="6912" max="6912" width="11.5703125" style="51" customWidth="1"/>
    <col min="6913" max="6913" width="13.7109375" style="51" customWidth="1"/>
    <col min="6914" max="6917" width="9.28515625" style="51" customWidth="1"/>
    <col min="6918" max="7154" width="8.85546875" style="51"/>
    <col min="7155" max="7155" width="34" style="51" customWidth="1"/>
    <col min="7156" max="7156" width="11.28515625" style="51" customWidth="1"/>
    <col min="7157" max="7157" width="11" style="51" customWidth="1"/>
    <col min="7158" max="7164" width="8.85546875" style="51"/>
    <col min="7165" max="7166" width="10.7109375" style="51" customWidth="1"/>
    <col min="7167" max="7167" width="8.85546875" style="51"/>
    <col min="7168" max="7168" width="11.5703125" style="51" customWidth="1"/>
    <col min="7169" max="7169" width="13.7109375" style="51" customWidth="1"/>
    <col min="7170" max="7173" width="9.28515625" style="51" customWidth="1"/>
    <col min="7174" max="7410" width="8.85546875" style="51"/>
    <col min="7411" max="7411" width="34" style="51" customWidth="1"/>
    <col min="7412" max="7412" width="11.28515625" style="51" customWidth="1"/>
    <col min="7413" max="7413" width="11" style="51" customWidth="1"/>
    <col min="7414" max="7420" width="8.85546875" style="51"/>
    <col min="7421" max="7422" width="10.7109375" style="51" customWidth="1"/>
    <col min="7423" max="7423" width="8.85546875" style="51"/>
    <col min="7424" max="7424" width="11.5703125" style="51" customWidth="1"/>
    <col min="7425" max="7425" width="13.7109375" style="51" customWidth="1"/>
    <col min="7426" max="7429" width="9.28515625" style="51" customWidth="1"/>
    <col min="7430" max="7666" width="8.85546875" style="51"/>
    <col min="7667" max="7667" width="34" style="51" customWidth="1"/>
    <col min="7668" max="7668" width="11.28515625" style="51" customWidth="1"/>
    <col min="7669" max="7669" width="11" style="51" customWidth="1"/>
    <col min="7670" max="7676" width="8.85546875" style="51"/>
    <col min="7677" max="7678" width="10.7109375" style="51" customWidth="1"/>
    <col min="7679" max="7679" width="8.85546875" style="51"/>
    <col min="7680" max="7680" width="11.5703125" style="51" customWidth="1"/>
    <col min="7681" max="7681" width="13.7109375" style="51" customWidth="1"/>
    <col min="7682" max="7685" width="9.28515625" style="51" customWidth="1"/>
    <col min="7686" max="7922" width="8.85546875" style="51"/>
    <col min="7923" max="7923" width="34" style="51" customWidth="1"/>
    <col min="7924" max="7924" width="11.28515625" style="51" customWidth="1"/>
    <col min="7925" max="7925" width="11" style="51" customWidth="1"/>
    <col min="7926" max="7932" width="8.85546875" style="51"/>
    <col min="7933" max="7934" width="10.7109375" style="51" customWidth="1"/>
    <col min="7935" max="7935" width="8.85546875" style="51"/>
    <col min="7936" max="7936" width="11.5703125" style="51" customWidth="1"/>
    <col min="7937" max="7937" width="13.7109375" style="51" customWidth="1"/>
    <col min="7938" max="7941" width="9.28515625" style="51" customWidth="1"/>
    <col min="7942" max="8178" width="8.85546875" style="51"/>
    <col min="8179" max="8179" width="34" style="51" customWidth="1"/>
    <col min="8180" max="8180" width="11.28515625" style="51" customWidth="1"/>
    <col min="8181" max="8181" width="11" style="51" customWidth="1"/>
    <col min="8182" max="8188" width="8.85546875" style="51"/>
    <col min="8189" max="8190" width="10.7109375" style="51" customWidth="1"/>
    <col min="8191" max="8191" width="8.85546875" style="51"/>
    <col min="8192" max="8192" width="11.5703125" style="51" customWidth="1"/>
    <col min="8193" max="8193" width="13.7109375" style="51" customWidth="1"/>
    <col min="8194" max="8197" width="9.28515625" style="51" customWidth="1"/>
    <col min="8198" max="8434" width="8.85546875" style="51"/>
    <col min="8435" max="8435" width="34" style="51" customWidth="1"/>
    <col min="8436" max="8436" width="11.28515625" style="51" customWidth="1"/>
    <col min="8437" max="8437" width="11" style="51" customWidth="1"/>
    <col min="8438" max="8444" width="8.85546875" style="51"/>
    <col min="8445" max="8446" width="10.7109375" style="51" customWidth="1"/>
    <col min="8447" max="8447" width="8.85546875" style="51"/>
    <col min="8448" max="8448" width="11.5703125" style="51" customWidth="1"/>
    <col min="8449" max="8449" width="13.7109375" style="51" customWidth="1"/>
    <col min="8450" max="8453" width="9.28515625" style="51" customWidth="1"/>
    <col min="8454" max="8690" width="8.85546875" style="51"/>
    <col min="8691" max="8691" width="34" style="51" customWidth="1"/>
    <col min="8692" max="8692" width="11.28515625" style="51" customWidth="1"/>
    <col min="8693" max="8693" width="11" style="51" customWidth="1"/>
    <col min="8694" max="8700" width="8.85546875" style="51"/>
    <col min="8701" max="8702" width="10.7109375" style="51" customWidth="1"/>
    <col min="8703" max="8703" width="8.85546875" style="51"/>
    <col min="8704" max="8704" width="11.5703125" style="51" customWidth="1"/>
    <col min="8705" max="8705" width="13.7109375" style="51" customWidth="1"/>
    <col min="8706" max="8709" width="9.28515625" style="51" customWidth="1"/>
    <col min="8710" max="8946" width="8.85546875" style="51"/>
    <col min="8947" max="8947" width="34" style="51" customWidth="1"/>
    <col min="8948" max="8948" width="11.28515625" style="51" customWidth="1"/>
    <col min="8949" max="8949" width="11" style="51" customWidth="1"/>
    <col min="8950" max="8956" width="8.85546875" style="51"/>
    <col min="8957" max="8958" width="10.7109375" style="51" customWidth="1"/>
    <col min="8959" max="8959" width="8.85546875" style="51"/>
    <col min="8960" max="8960" width="11.5703125" style="51" customWidth="1"/>
    <col min="8961" max="8961" width="13.7109375" style="51" customWidth="1"/>
    <col min="8962" max="8965" width="9.28515625" style="51" customWidth="1"/>
    <col min="8966" max="9202" width="8.85546875" style="51"/>
    <col min="9203" max="9203" width="34" style="51" customWidth="1"/>
    <col min="9204" max="9204" width="11.28515625" style="51" customWidth="1"/>
    <col min="9205" max="9205" width="11" style="51" customWidth="1"/>
    <col min="9206" max="9212" width="8.85546875" style="51"/>
    <col min="9213" max="9214" width="10.7109375" style="51" customWidth="1"/>
    <col min="9215" max="9215" width="8.85546875" style="51"/>
    <col min="9216" max="9216" width="11.5703125" style="51" customWidth="1"/>
    <col min="9217" max="9217" width="13.7109375" style="51" customWidth="1"/>
    <col min="9218" max="9221" width="9.28515625" style="51" customWidth="1"/>
    <col min="9222" max="9458" width="8.85546875" style="51"/>
    <col min="9459" max="9459" width="34" style="51" customWidth="1"/>
    <col min="9460" max="9460" width="11.28515625" style="51" customWidth="1"/>
    <col min="9461" max="9461" width="11" style="51" customWidth="1"/>
    <col min="9462" max="9468" width="8.85546875" style="51"/>
    <col min="9469" max="9470" width="10.7109375" style="51" customWidth="1"/>
    <col min="9471" max="9471" width="8.85546875" style="51"/>
    <col min="9472" max="9472" width="11.5703125" style="51" customWidth="1"/>
    <col min="9473" max="9473" width="13.7109375" style="51" customWidth="1"/>
    <col min="9474" max="9477" width="9.28515625" style="51" customWidth="1"/>
    <col min="9478" max="9714" width="8.85546875" style="51"/>
    <col min="9715" max="9715" width="34" style="51" customWidth="1"/>
    <col min="9716" max="9716" width="11.28515625" style="51" customWidth="1"/>
    <col min="9717" max="9717" width="11" style="51" customWidth="1"/>
    <col min="9718" max="9724" width="8.85546875" style="51"/>
    <col min="9725" max="9726" width="10.7109375" style="51" customWidth="1"/>
    <col min="9727" max="9727" width="8.85546875" style="51"/>
    <col min="9728" max="9728" width="11.5703125" style="51" customWidth="1"/>
    <col min="9729" max="9729" width="13.7109375" style="51" customWidth="1"/>
    <col min="9730" max="9733" width="9.28515625" style="51" customWidth="1"/>
    <col min="9734" max="9970" width="8.85546875" style="51"/>
    <col min="9971" max="9971" width="34" style="51" customWidth="1"/>
    <col min="9972" max="9972" width="11.28515625" style="51" customWidth="1"/>
    <col min="9973" max="9973" width="11" style="51" customWidth="1"/>
    <col min="9974" max="9980" width="8.85546875" style="51"/>
    <col min="9981" max="9982" width="10.7109375" style="51" customWidth="1"/>
    <col min="9983" max="9983" width="8.85546875" style="51"/>
    <col min="9984" max="9984" width="11.5703125" style="51" customWidth="1"/>
    <col min="9985" max="9985" width="13.7109375" style="51" customWidth="1"/>
    <col min="9986" max="9989" width="9.28515625" style="51" customWidth="1"/>
    <col min="9990" max="10226" width="8.85546875" style="51"/>
    <col min="10227" max="10227" width="34" style="51" customWidth="1"/>
    <col min="10228" max="10228" width="11.28515625" style="51" customWidth="1"/>
    <col min="10229" max="10229" width="11" style="51" customWidth="1"/>
    <col min="10230" max="10236" width="8.85546875" style="51"/>
    <col min="10237" max="10238" width="10.7109375" style="51" customWidth="1"/>
    <col min="10239" max="10239" width="8.85546875" style="51"/>
    <col min="10240" max="10240" width="11.5703125" style="51" customWidth="1"/>
    <col min="10241" max="10241" width="13.7109375" style="51" customWidth="1"/>
    <col min="10242" max="10245" width="9.28515625" style="51" customWidth="1"/>
    <col min="10246" max="10482" width="8.85546875" style="51"/>
    <col min="10483" max="10483" width="34" style="51" customWidth="1"/>
    <col min="10484" max="10484" width="11.28515625" style="51" customWidth="1"/>
    <col min="10485" max="10485" width="11" style="51" customWidth="1"/>
    <col min="10486" max="10492" width="8.85546875" style="51"/>
    <col min="10493" max="10494" width="10.7109375" style="51" customWidth="1"/>
    <col min="10495" max="10495" width="8.85546875" style="51"/>
    <col min="10496" max="10496" width="11.5703125" style="51" customWidth="1"/>
    <col min="10497" max="10497" width="13.7109375" style="51" customWidth="1"/>
    <col min="10498" max="10501" width="9.28515625" style="51" customWidth="1"/>
    <col min="10502" max="10738" width="8.85546875" style="51"/>
    <col min="10739" max="10739" width="34" style="51" customWidth="1"/>
    <col min="10740" max="10740" width="11.28515625" style="51" customWidth="1"/>
    <col min="10741" max="10741" width="11" style="51" customWidth="1"/>
    <col min="10742" max="10748" width="8.85546875" style="51"/>
    <col min="10749" max="10750" width="10.7109375" style="51" customWidth="1"/>
    <col min="10751" max="10751" width="8.85546875" style="51"/>
    <col min="10752" max="10752" width="11.5703125" style="51" customWidth="1"/>
    <col min="10753" max="10753" width="13.7109375" style="51" customWidth="1"/>
    <col min="10754" max="10757" width="9.28515625" style="51" customWidth="1"/>
    <col min="10758" max="10994" width="8.85546875" style="51"/>
    <col min="10995" max="10995" width="34" style="51" customWidth="1"/>
    <col min="10996" max="10996" width="11.28515625" style="51" customWidth="1"/>
    <col min="10997" max="10997" width="11" style="51" customWidth="1"/>
    <col min="10998" max="11004" width="8.85546875" style="51"/>
    <col min="11005" max="11006" width="10.7109375" style="51" customWidth="1"/>
    <col min="11007" max="11007" width="8.85546875" style="51"/>
    <col min="11008" max="11008" width="11.5703125" style="51" customWidth="1"/>
    <col min="11009" max="11009" width="13.7109375" style="51" customWidth="1"/>
    <col min="11010" max="11013" width="9.28515625" style="51" customWidth="1"/>
    <col min="11014" max="11250" width="8.85546875" style="51"/>
    <col min="11251" max="11251" width="34" style="51" customWidth="1"/>
    <col min="11252" max="11252" width="11.28515625" style="51" customWidth="1"/>
    <col min="11253" max="11253" width="11" style="51" customWidth="1"/>
    <col min="11254" max="11260" width="8.85546875" style="51"/>
    <col min="11261" max="11262" width="10.7109375" style="51" customWidth="1"/>
    <col min="11263" max="11263" width="8.85546875" style="51"/>
    <col min="11264" max="11264" width="11.5703125" style="51" customWidth="1"/>
    <col min="11265" max="11265" width="13.7109375" style="51" customWidth="1"/>
    <col min="11266" max="11269" width="9.28515625" style="51" customWidth="1"/>
    <col min="11270" max="11506" width="8.85546875" style="51"/>
    <col min="11507" max="11507" width="34" style="51" customWidth="1"/>
    <col min="11508" max="11508" width="11.28515625" style="51" customWidth="1"/>
    <col min="11509" max="11509" width="11" style="51" customWidth="1"/>
    <col min="11510" max="11516" width="8.85546875" style="51"/>
    <col min="11517" max="11518" width="10.7109375" style="51" customWidth="1"/>
    <col min="11519" max="11519" width="8.85546875" style="51"/>
    <col min="11520" max="11520" width="11.5703125" style="51" customWidth="1"/>
    <col min="11521" max="11521" width="13.7109375" style="51" customWidth="1"/>
    <col min="11522" max="11525" width="9.28515625" style="51" customWidth="1"/>
    <col min="11526" max="11762" width="8.85546875" style="51"/>
    <col min="11763" max="11763" width="34" style="51" customWidth="1"/>
    <col min="11764" max="11764" width="11.28515625" style="51" customWidth="1"/>
    <col min="11765" max="11765" width="11" style="51" customWidth="1"/>
    <col min="11766" max="11772" width="8.85546875" style="51"/>
    <col min="11773" max="11774" width="10.7109375" style="51" customWidth="1"/>
    <col min="11775" max="11775" width="8.85546875" style="51"/>
    <col min="11776" max="11776" width="11.5703125" style="51" customWidth="1"/>
    <col min="11777" max="11777" width="13.7109375" style="51" customWidth="1"/>
    <col min="11778" max="11781" width="9.28515625" style="51" customWidth="1"/>
    <col min="11782" max="12018" width="8.85546875" style="51"/>
    <col min="12019" max="12019" width="34" style="51" customWidth="1"/>
    <col min="12020" max="12020" width="11.28515625" style="51" customWidth="1"/>
    <col min="12021" max="12021" width="11" style="51" customWidth="1"/>
    <col min="12022" max="12028" width="8.85546875" style="51"/>
    <col min="12029" max="12030" width="10.7109375" style="51" customWidth="1"/>
    <col min="12031" max="12031" width="8.85546875" style="51"/>
    <col min="12032" max="12032" width="11.5703125" style="51" customWidth="1"/>
    <col min="12033" max="12033" width="13.7109375" style="51" customWidth="1"/>
    <col min="12034" max="12037" width="9.28515625" style="51" customWidth="1"/>
    <col min="12038" max="12274" width="8.85546875" style="51"/>
    <col min="12275" max="12275" width="34" style="51" customWidth="1"/>
    <col min="12276" max="12276" width="11.28515625" style="51" customWidth="1"/>
    <col min="12277" max="12277" width="11" style="51" customWidth="1"/>
    <col min="12278" max="12284" width="8.85546875" style="51"/>
    <col min="12285" max="12286" width="10.7109375" style="51" customWidth="1"/>
    <col min="12287" max="12287" width="8.85546875" style="51"/>
    <col min="12288" max="12288" width="11.5703125" style="51" customWidth="1"/>
    <col min="12289" max="12289" width="13.7109375" style="51" customWidth="1"/>
    <col min="12290" max="12293" width="9.28515625" style="51" customWidth="1"/>
    <col min="12294" max="12530" width="8.85546875" style="51"/>
    <col min="12531" max="12531" width="34" style="51" customWidth="1"/>
    <col min="12532" max="12532" width="11.28515625" style="51" customWidth="1"/>
    <col min="12533" max="12533" width="11" style="51" customWidth="1"/>
    <col min="12534" max="12540" width="8.85546875" style="51"/>
    <col min="12541" max="12542" width="10.7109375" style="51" customWidth="1"/>
    <col min="12543" max="12543" width="8.85546875" style="51"/>
    <col min="12544" max="12544" width="11.5703125" style="51" customWidth="1"/>
    <col min="12545" max="12545" width="13.7109375" style="51" customWidth="1"/>
    <col min="12546" max="12549" width="9.28515625" style="51" customWidth="1"/>
    <col min="12550" max="12786" width="8.85546875" style="51"/>
    <col min="12787" max="12787" width="34" style="51" customWidth="1"/>
    <col min="12788" max="12788" width="11.28515625" style="51" customWidth="1"/>
    <col min="12789" max="12789" width="11" style="51" customWidth="1"/>
    <col min="12790" max="12796" width="8.85546875" style="51"/>
    <col min="12797" max="12798" width="10.7109375" style="51" customWidth="1"/>
    <col min="12799" max="12799" width="8.85546875" style="51"/>
    <col min="12800" max="12800" width="11.5703125" style="51" customWidth="1"/>
    <col min="12801" max="12801" width="13.7109375" style="51" customWidth="1"/>
    <col min="12802" max="12805" width="9.28515625" style="51" customWidth="1"/>
    <col min="12806" max="13042" width="8.85546875" style="51"/>
    <col min="13043" max="13043" width="34" style="51" customWidth="1"/>
    <col min="13044" max="13044" width="11.28515625" style="51" customWidth="1"/>
    <col min="13045" max="13045" width="11" style="51" customWidth="1"/>
    <col min="13046" max="13052" width="8.85546875" style="51"/>
    <col min="13053" max="13054" width="10.7109375" style="51" customWidth="1"/>
    <col min="13055" max="13055" width="8.85546875" style="51"/>
    <col min="13056" max="13056" width="11.5703125" style="51" customWidth="1"/>
    <col min="13057" max="13057" width="13.7109375" style="51" customWidth="1"/>
    <col min="13058" max="13061" width="9.28515625" style="51" customWidth="1"/>
    <col min="13062" max="13298" width="8.85546875" style="51"/>
    <col min="13299" max="13299" width="34" style="51" customWidth="1"/>
    <col min="13300" max="13300" width="11.28515625" style="51" customWidth="1"/>
    <col min="13301" max="13301" width="11" style="51" customWidth="1"/>
    <col min="13302" max="13308" width="8.85546875" style="51"/>
    <col min="13309" max="13310" width="10.7109375" style="51" customWidth="1"/>
    <col min="13311" max="13311" width="8.85546875" style="51"/>
    <col min="13312" max="13312" width="11.5703125" style="51" customWidth="1"/>
    <col min="13313" max="13313" width="13.7109375" style="51" customWidth="1"/>
    <col min="13314" max="13317" width="9.28515625" style="51" customWidth="1"/>
    <col min="13318" max="13554" width="8.85546875" style="51"/>
    <col min="13555" max="13555" width="34" style="51" customWidth="1"/>
    <col min="13556" max="13556" width="11.28515625" style="51" customWidth="1"/>
    <col min="13557" max="13557" width="11" style="51" customWidth="1"/>
    <col min="13558" max="13564" width="8.85546875" style="51"/>
    <col min="13565" max="13566" width="10.7109375" style="51" customWidth="1"/>
    <col min="13567" max="13567" width="8.85546875" style="51"/>
    <col min="13568" max="13568" width="11.5703125" style="51" customWidth="1"/>
    <col min="13569" max="13569" width="13.7109375" style="51" customWidth="1"/>
    <col min="13570" max="13573" width="9.28515625" style="51" customWidth="1"/>
    <col min="13574" max="13810" width="8.85546875" style="51"/>
    <col min="13811" max="13811" width="34" style="51" customWidth="1"/>
    <col min="13812" max="13812" width="11.28515625" style="51" customWidth="1"/>
    <col min="13813" max="13813" width="11" style="51" customWidth="1"/>
    <col min="13814" max="13820" width="8.85546875" style="51"/>
    <col min="13821" max="13822" width="10.7109375" style="51" customWidth="1"/>
    <col min="13823" max="13823" width="8.85546875" style="51"/>
    <col min="13824" max="13824" width="11.5703125" style="51" customWidth="1"/>
    <col min="13825" max="13825" width="13.7109375" style="51" customWidth="1"/>
    <col min="13826" max="13829" width="9.28515625" style="51" customWidth="1"/>
    <col min="13830" max="14066" width="8.85546875" style="51"/>
    <col min="14067" max="14067" width="34" style="51" customWidth="1"/>
    <col min="14068" max="14068" width="11.28515625" style="51" customWidth="1"/>
    <col min="14069" max="14069" width="11" style="51" customWidth="1"/>
    <col min="14070" max="14076" width="8.85546875" style="51"/>
    <col min="14077" max="14078" width="10.7109375" style="51" customWidth="1"/>
    <col min="14079" max="14079" width="8.85546875" style="51"/>
    <col min="14080" max="14080" width="11.5703125" style="51" customWidth="1"/>
    <col min="14081" max="14081" width="13.7109375" style="51" customWidth="1"/>
    <col min="14082" max="14085" width="9.28515625" style="51" customWidth="1"/>
    <col min="14086" max="14322" width="8.85546875" style="51"/>
    <col min="14323" max="14323" width="34" style="51" customWidth="1"/>
    <col min="14324" max="14324" width="11.28515625" style="51" customWidth="1"/>
    <col min="14325" max="14325" width="11" style="51" customWidth="1"/>
    <col min="14326" max="14332" width="8.85546875" style="51"/>
    <col min="14333" max="14334" width="10.7109375" style="51" customWidth="1"/>
    <col min="14335" max="14335" width="8.85546875" style="51"/>
    <col min="14336" max="14336" width="11.5703125" style="51" customWidth="1"/>
    <col min="14337" max="14337" width="13.7109375" style="51" customWidth="1"/>
    <col min="14338" max="14341" width="9.28515625" style="51" customWidth="1"/>
    <col min="14342" max="14578" width="8.85546875" style="51"/>
    <col min="14579" max="14579" width="34" style="51" customWidth="1"/>
    <col min="14580" max="14580" width="11.28515625" style="51" customWidth="1"/>
    <col min="14581" max="14581" width="11" style="51" customWidth="1"/>
    <col min="14582" max="14588" width="8.85546875" style="51"/>
    <col min="14589" max="14590" width="10.7109375" style="51" customWidth="1"/>
    <col min="14591" max="14591" width="8.85546875" style="51"/>
    <col min="14592" max="14592" width="11.5703125" style="51" customWidth="1"/>
    <col min="14593" max="14593" width="13.7109375" style="51" customWidth="1"/>
    <col min="14594" max="14597" width="9.28515625" style="51" customWidth="1"/>
    <col min="14598" max="14834" width="8.85546875" style="51"/>
    <col min="14835" max="14835" width="34" style="51" customWidth="1"/>
    <col min="14836" max="14836" width="11.28515625" style="51" customWidth="1"/>
    <col min="14837" max="14837" width="11" style="51" customWidth="1"/>
    <col min="14838" max="14844" width="8.85546875" style="51"/>
    <col min="14845" max="14846" width="10.7109375" style="51" customWidth="1"/>
    <col min="14847" max="14847" width="8.85546875" style="51"/>
    <col min="14848" max="14848" width="11.5703125" style="51" customWidth="1"/>
    <col min="14849" max="14849" width="13.7109375" style="51" customWidth="1"/>
    <col min="14850" max="14853" width="9.28515625" style="51" customWidth="1"/>
    <col min="14854" max="15090" width="8.85546875" style="51"/>
    <col min="15091" max="15091" width="34" style="51" customWidth="1"/>
    <col min="15092" max="15092" width="11.28515625" style="51" customWidth="1"/>
    <col min="15093" max="15093" width="11" style="51" customWidth="1"/>
    <col min="15094" max="15100" width="8.85546875" style="51"/>
    <col min="15101" max="15102" width="10.7109375" style="51" customWidth="1"/>
    <col min="15103" max="15103" width="8.85546875" style="51"/>
    <col min="15104" max="15104" width="11.5703125" style="51" customWidth="1"/>
    <col min="15105" max="15105" width="13.7109375" style="51" customWidth="1"/>
    <col min="15106" max="15109" width="9.28515625" style="51" customWidth="1"/>
    <col min="15110" max="15346" width="8.85546875" style="51"/>
    <col min="15347" max="15347" width="34" style="51" customWidth="1"/>
    <col min="15348" max="15348" width="11.28515625" style="51" customWidth="1"/>
    <col min="15349" max="15349" width="11" style="51" customWidth="1"/>
    <col min="15350" max="15356" width="8.85546875" style="51"/>
    <col min="15357" max="15358" width="10.7109375" style="51" customWidth="1"/>
    <col min="15359" max="15359" width="8.85546875" style="51"/>
    <col min="15360" max="15360" width="11.5703125" style="51" customWidth="1"/>
    <col min="15361" max="15361" width="13.7109375" style="51" customWidth="1"/>
    <col min="15362" max="15365" width="9.28515625" style="51" customWidth="1"/>
    <col min="15366" max="15602" width="8.85546875" style="51"/>
    <col min="15603" max="15603" width="34" style="51" customWidth="1"/>
    <col min="15604" max="15604" width="11.28515625" style="51" customWidth="1"/>
    <col min="15605" max="15605" width="11" style="51" customWidth="1"/>
    <col min="15606" max="15612" width="8.85546875" style="51"/>
    <col min="15613" max="15614" width="10.7109375" style="51" customWidth="1"/>
    <col min="15615" max="15615" width="8.85546875" style="51"/>
    <col min="15616" max="15616" width="11.5703125" style="51" customWidth="1"/>
    <col min="15617" max="15617" width="13.7109375" style="51" customWidth="1"/>
    <col min="15618" max="15621" width="9.28515625" style="51" customWidth="1"/>
    <col min="15622" max="15858" width="8.85546875" style="51"/>
    <col min="15859" max="15859" width="34" style="51" customWidth="1"/>
    <col min="15860" max="15860" width="11.28515625" style="51" customWidth="1"/>
    <col min="15861" max="15861" width="11" style="51" customWidth="1"/>
    <col min="15862" max="15868" width="8.85546875" style="51"/>
    <col min="15869" max="15870" width="10.7109375" style="51" customWidth="1"/>
    <col min="15871" max="15871" width="8.85546875" style="51"/>
    <col min="15872" max="15872" width="11.5703125" style="51" customWidth="1"/>
    <col min="15873" max="15873" width="13.7109375" style="51" customWidth="1"/>
    <col min="15874" max="15877" width="9.28515625" style="51" customWidth="1"/>
    <col min="15878" max="16114" width="8.85546875" style="51"/>
    <col min="16115" max="16115" width="34" style="51" customWidth="1"/>
    <col min="16116" max="16116" width="11.28515625" style="51" customWidth="1"/>
    <col min="16117" max="16117" width="11" style="51" customWidth="1"/>
    <col min="16118" max="16124" width="8.85546875" style="51"/>
    <col min="16125" max="16126" width="10.7109375" style="51" customWidth="1"/>
    <col min="16127" max="16127" width="8.85546875" style="51"/>
    <col min="16128" max="16128" width="11.5703125" style="51" customWidth="1"/>
    <col min="16129" max="16129" width="13.7109375" style="51" customWidth="1"/>
    <col min="16130" max="16133" width="9.28515625" style="51" customWidth="1"/>
    <col min="16134" max="16374" width="8.85546875" style="51"/>
    <col min="16375" max="16384" width="8.85546875" style="51" customWidth="1"/>
  </cols>
  <sheetData>
    <row r="1" spans="1:12" ht="37.5" customHeight="1" x14ac:dyDescent="0.25">
      <c r="B1" s="473" t="s">
        <v>276</v>
      </c>
      <c r="C1" s="473"/>
      <c r="D1" s="473"/>
      <c r="E1" s="473"/>
      <c r="F1" s="473"/>
      <c r="G1" s="473"/>
      <c r="H1" s="473"/>
    </row>
    <row r="2" spans="1:12" x14ac:dyDescent="0.25">
      <c r="B2" s="473"/>
      <c r="C2" s="473"/>
      <c r="D2" s="473"/>
      <c r="E2" s="473"/>
      <c r="F2" s="473"/>
      <c r="G2" s="473"/>
      <c r="H2" s="473"/>
    </row>
    <row r="3" spans="1:12" ht="16.5" thickBot="1" x14ac:dyDescent="0.3">
      <c r="A3" s="1" t="s">
        <v>291</v>
      </c>
      <c r="B3" s="50"/>
      <c r="C3" s="50"/>
      <c r="D3" s="50"/>
      <c r="E3" s="50"/>
    </row>
    <row r="4" spans="1:12" ht="36" customHeight="1" x14ac:dyDescent="0.25">
      <c r="A4" s="474" t="s">
        <v>278</v>
      </c>
      <c r="B4" s="477" t="s">
        <v>279</v>
      </c>
      <c r="C4" s="477"/>
      <c r="D4" s="477"/>
      <c r="E4" s="477"/>
      <c r="F4" s="479" t="s">
        <v>280</v>
      </c>
      <c r="G4" s="479" t="s">
        <v>281</v>
      </c>
      <c r="H4" s="482" t="s">
        <v>282</v>
      </c>
      <c r="I4" s="467" t="s">
        <v>283</v>
      </c>
      <c r="J4" s="467"/>
      <c r="K4" s="467"/>
      <c r="L4" s="468"/>
    </row>
    <row r="5" spans="1:12" ht="42.6" customHeight="1" x14ac:dyDescent="0.25">
      <c r="A5" s="475"/>
      <c r="B5" s="601"/>
      <c r="C5" s="601"/>
      <c r="D5" s="601"/>
      <c r="E5" s="601"/>
      <c r="F5" s="602"/>
      <c r="G5" s="602"/>
      <c r="H5" s="603"/>
      <c r="I5" s="598" t="s">
        <v>284</v>
      </c>
      <c r="J5" s="598"/>
      <c r="K5" s="599" t="s">
        <v>285</v>
      </c>
      <c r="L5" s="600"/>
    </row>
    <row r="6" spans="1:12" ht="53.25" customHeight="1" thickBot="1" x14ac:dyDescent="0.3">
      <c r="A6" s="476"/>
      <c r="B6" s="251" t="s">
        <v>109</v>
      </c>
      <c r="C6" s="252" t="s">
        <v>286</v>
      </c>
      <c r="D6" s="252" t="s">
        <v>287</v>
      </c>
      <c r="E6" s="252" t="s">
        <v>288</v>
      </c>
      <c r="F6" s="481"/>
      <c r="G6" s="481"/>
      <c r="H6" s="484"/>
      <c r="I6" s="252" t="s">
        <v>288</v>
      </c>
      <c r="J6" s="253" t="s">
        <v>281</v>
      </c>
      <c r="K6" s="252" t="s">
        <v>288</v>
      </c>
      <c r="L6" s="254" t="s">
        <v>281</v>
      </c>
    </row>
    <row r="7" spans="1:12" ht="16.5" thickBot="1" x14ac:dyDescent="0.3">
      <c r="A7" s="255" t="s">
        <v>148</v>
      </c>
      <c r="B7" s="257">
        <f>C7+D7+E7</f>
        <v>1954</v>
      </c>
      <c r="C7" s="299"/>
      <c r="D7" s="300"/>
      <c r="E7" s="259">
        <f>1358+596</f>
        <v>1954</v>
      </c>
      <c r="F7" s="333"/>
      <c r="G7" s="334">
        <f>357+105</f>
        <v>462</v>
      </c>
      <c r="H7" s="258"/>
      <c r="I7" s="301"/>
      <c r="J7" s="302"/>
      <c r="K7" s="302"/>
      <c r="L7" s="303"/>
    </row>
    <row r="8" spans="1:12" ht="16.5" thickBot="1" x14ac:dyDescent="0.3">
      <c r="A8" s="262" t="s">
        <v>149</v>
      </c>
      <c r="B8" s="259">
        <f t="shared" ref="B8:B69" si="0">C8+D8+E8</f>
        <v>3158</v>
      </c>
      <c r="C8" s="309"/>
      <c r="D8" s="310"/>
      <c r="E8" s="265">
        <f>1186+1972</f>
        <v>3158</v>
      </c>
      <c r="F8" s="313"/>
      <c r="G8" s="314">
        <f>1065+357</f>
        <v>1422</v>
      </c>
      <c r="H8" s="264"/>
      <c r="I8" s="306"/>
      <c r="J8" s="307"/>
      <c r="K8" s="307"/>
      <c r="L8" s="308"/>
    </row>
    <row r="9" spans="1:12" ht="16.5" thickBot="1" x14ac:dyDescent="0.3">
      <c r="A9" s="262" t="s">
        <v>150</v>
      </c>
      <c r="B9" s="259">
        <f t="shared" si="0"/>
        <v>11764</v>
      </c>
      <c r="C9" s="309"/>
      <c r="D9" s="310"/>
      <c r="E9" s="265">
        <f>9572+2192</f>
        <v>11764</v>
      </c>
      <c r="F9" s="313"/>
      <c r="G9" s="314">
        <f>252+58</f>
        <v>310</v>
      </c>
      <c r="H9" s="264"/>
      <c r="I9" s="306"/>
      <c r="J9" s="307"/>
      <c r="K9" s="307"/>
      <c r="L9" s="308"/>
    </row>
    <row r="10" spans="1:12" ht="16.5" thickBot="1" x14ac:dyDescent="0.3">
      <c r="A10" s="262" t="s">
        <v>151</v>
      </c>
      <c r="B10" s="259">
        <f t="shared" si="0"/>
        <v>9282</v>
      </c>
      <c r="C10" s="309"/>
      <c r="D10" s="310"/>
      <c r="E10" s="265">
        <f>7728+1554</f>
        <v>9282</v>
      </c>
      <c r="F10" s="313"/>
      <c r="G10" s="314">
        <f>1085+717</f>
        <v>1802</v>
      </c>
      <c r="H10" s="264"/>
      <c r="I10" s="306"/>
      <c r="J10" s="307"/>
      <c r="K10" s="307"/>
      <c r="L10" s="308"/>
    </row>
    <row r="11" spans="1:12" ht="16.5" thickBot="1" x14ac:dyDescent="0.3">
      <c r="A11" s="262" t="s">
        <v>152</v>
      </c>
      <c r="B11" s="259">
        <f t="shared" si="0"/>
        <v>0</v>
      </c>
      <c r="C11" s="309"/>
      <c r="D11" s="310"/>
      <c r="E11" s="265"/>
      <c r="F11" s="313"/>
      <c r="G11" s="314"/>
      <c r="H11" s="264"/>
      <c r="I11" s="306"/>
      <c r="J11" s="307"/>
      <c r="K11" s="307"/>
      <c r="L11" s="308"/>
    </row>
    <row r="12" spans="1:12" ht="16.5" thickBot="1" x14ac:dyDescent="0.3">
      <c r="A12" s="262" t="s">
        <v>153</v>
      </c>
      <c r="B12" s="259">
        <f t="shared" si="0"/>
        <v>1022</v>
      </c>
      <c r="C12" s="309"/>
      <c r="D12" s="310"/>
      <c r="E12" s="265">
        <v>1022</v>
      </c>
      <c r="F12" s="313"/>
      <c r="G12" s="314">
        <v>56</v>
      </c>
      <c r="H12" s="264"/>
      <c r="I12" s="306"/>
      <c r="J12" s="307"/>
      <c r="K12" s="307"/>
      <c r="L12" s="308"/>
    </row>
    <row r="13" spans="1:12" ht="16.5" thickBot="1" x14ac:dyDescent="0.3">
      <c r="A13" s="262" t="s">
        <v>154</v>
      </c>
      <c r="B13" s="259">
        <f t="shared" si="0"/>
        <v>4202</v>
      </c>
      <c r="C13" s="309"/>
      <c r="D13" s="310"/>
      <c r="E13" s="265">
        <v>4202</v>
      </c>
      <c r="F13" s="313">
        <v>20</v>
      </c>
      <c r="G13" s="314">
        <v>67</v>
      </c>
      <c r="H13" s="264"/>
      <c r="I13" s="306"/>
      <c r="J13" s="307"/>
      <c r="K13" s="307"/>
      <c r="L13" s="308"/>
    </row>
    <row r="14" spans="1:12" ht="14.45" customHeight="1" thickBot="1" x14ac:dyDescent="0.3">
      <c r="A14" s="262" t="s">
        <v>155</v>
      </c>
      <c r="B14" s="259">
        <f t="shared" si="0"/>
        <v>1673</v>
      </c>
      <c r="C14" s="309"/>
      <c r="D14" s="310"/>
      <c r="E14" s="335">
        <v>1673</v>
      </c>
      <c r="F14" s="336"/>
      <c r="G14" s="337">
        <v>11</v>
      </c>
      <c r="H14" s="264"/>
      <c r="I14" s="306"/>
      <c r="J14" s="307"/>
      <c r="K14" s="307"/>
      <c r="L14" s="308"/>
    </row>
    <row r="15" spans="1:12" ht="16.5" thickBot="1" x14ac:dyDescent="0.3">
      <c r="A15" s="262" t="s">
        <v>156</v>
      </c>
      <c r="B15" s="259">
        <f t="shared" si="0"/>
        <v>2214</v>
      </c>
      <c r="C15" s="309"/>
      <c r="D15" s="310"/>
      <c r="E15" s="265">
        <v>2214</v>
      </c>
      <c r="F15" s="313"/>
      <c r="G15" s="314">
        <v>56</v>
      </c>
      <c r="H15" s="264"/>
      <c r="I15" s="306"/>
      <c r="J15" s="307"/>
      <c r="K15" s="307"/>
      <c r="L15" s="308"/>
    </row>
    <row r="16" spans="1:12" ht="16.5" thickBot="1" x14ac:dyDescent="0.3">
      <c r="A16" s="262" t="s">
        <v>157</v>
      </c>
      <c r="B16" s="259">
        <f t="shared" si="0"/>
        <v>2639</v>
      </c>
      <c r="C16" s="309"/>
      <c r="D16" s="310"/>
      <c r="E16" s="265">
        <v>2639</v>
      </c>
      <c r="F16" s="313"/>
      <c r="G16" s="314">
        <v>62</v>
      </c>
      <c r="H16" s="264"/>
      <c r="I16" s="306"/>
      <c r="J16" s="307"/>
      <c r="K16" s="307"/>
      <c r="L16" s="308"/>
    </row>
    <row r="17" spans="1:12" ht="16.5" thickBot="1" x14ac:dyDescent="0.3">
      <c r="A17" s="262" t="s">
        <v>158</v>
      </c>
      <c r="B17" s="259">
        <f t="shared" si="0"/>
        <v>0</v>
      </c>
      <c r="C17" s="309"/>
      <c r="D17" s="310"/>
      <c r="E17" s="265"/>
      <c r="F17" s="313"/>
      <c r="G17" s="314"/>
      <c r="H17" s="264"/>
      <c r="I17" s="306"/>
      <c r="J17" s="307"/>
      <c r="K17" s="307"/>
      <c r="L17" s="308"/>
    </row>
    <row r="18" spans="1:12" ht="16.5" thickBot="1" x14ac:dyDescent="0.3">
      <c r="A18" s="262" t="s">
        <v>159</v>
      </c>
      <c r="B18" s="259">
        <f t="shared" si="0"/>
        <v>5287</v>
      </c>
      <c r="C18" s="309"/>
      <c r="D18" s="310"/>
      <c r="E18" s="265">
        <v>5287</v>
      </c>
      <c r="F18" s="313">
        <v>10</v>
      </c>
      <c r="G18" s="314">
        <v>119</v>
      </c>
      <c r="H18" s="264"/>
      <c r="I18" s="306"/>
      <c r="J18" s="307"/>
      <c r="K18" s="307"/>
      <c r="L18" s="308"/>
    </row>
    <row r="19" spans="1:12" ht="16.5" thickBot="1" x14ac:dyDescent="0.3">
      <c r="A19" s="262" t="s">
        <v>160</v>
      </c>
      <c r="B19" s="259">
        <f t="shared" si="0"/>
        <v>2439</v>
      </c>
      <c r="C19" s="309"/>
      <c r="D19" s="310"/>
      <c r="E19" s="265">
        <v>2439</v>
      </c>
      <c r="F19" s="313"/>
      <c r="G19" s="314">
        <v>89</v>
      </c>
      <c r="H19" s="264"/>
      <c r="I19" s="306"/>
      <c r="J19" s="307"/>
      <c r="K19" s="307"/>
      <c r="L19" s="308"/>
    </row>
    <row r="20" spans="1:12" ht="16.5" thickBot="1" x14ac:dyDescent="0.3">
      <c r="A20" s="262" t="s">
        <v>161</v>
      </c>
      <c r="B20" s="259">
        <f t="shared" si="0"/>
        <v>2988</v>
      </c>
      <c r="C20" s="309"/>
      <c r="D20" s="310"/>
      <c r="E20" s="265">
        <v>2988</v>
      </c>
      <c r="F20" s="313"/>
      <c r="G20" s="314">
        <v>95</v>
      </c>
      <c r="H20" s="264"/>
      <c r="I20" s="306"/>
      <c r="J20" s="307"/>
      <c r="K20" s="307"/>
      <c r="L20" s="308"/>
    </row>
    <row r="21" spans="1:12" ht="16.5" thickBot="1" x14ac:dyDescent="0.3">
      <c r="A21" s="262" t="s">
        <v>162</v>
      </c>
      <c r="B21" s="259">
        <f t="shared" si="0"/>
        <v>10645</v>
      </c>
      <c r="C21" s="309"/>
      <c r="D21" s="310"/>
      <c r="E21" s="265">
        <f>7303+3342</f>
        <v>10645</v>
      </c>
      <c r="F21" s="313">
        <v>270</v>
      </c>
      <c r="G21" s="314">
        <f>109+212</f>
        <v>321</v>
      </c>
      <c r="H21" s="264"/>
      <c r="I21" s="306"/>
      <c r="J21" s="307"/>
      <c r="K21" s="307"/>
      <c r="L21" s="308"/>
    </row>
    <row r="22" spans="1:12" ht="15.6" customHeight="1" thickBot="1" x14ac:dyDescent="0.3">
      <c r="A22" s="262" t="s">
        <v>163</v>
      </c>
      <c r="B22" s="259">
        <f t="shared" si="0"/>
        <v>0</v>
      </c>
      <c r="C22" s="309"/>
      <c r="D22" s="310"/>
      <c r="E22" s="265"/>
      <c r="F22" s="313"/>
      <c r="G22" s="314"/>
      <c r="H22" s="264"/>
      <c r="I22" s="306"/>
      <c r="J22" s="307"/>
      <c r="K22" s="307"/>
      <c r="L22" s="308"/>
    </row>
    <row r="23" spans="1:12" ht="16.5" thickBot="1" x14ac:dyDescent="0.3">
      <c r="A23" s="262" t="s">
        <v>164</v>
      </c>
      <c r="B23" s="259">
        <f t="shared" si="0"/>
        <v>6230</v>
      </c>
      <c r="C23" s="309"/>
      <c r="D23" s="310"/>
      <c r="E23" s="265">
        <v>6230</v>
      </c>
      <c r="F23" s="313">
        <v>220</v>
      </c>
      <c r="G23" s="314">
        <v>425</v>
      </c>
      <c r="H23" s="264"/>
      <c r="I23" s="306"/>
      <c r="J23" s="307"/>
      <c r="K23" s="307"/>
      <c r="L23" s="308"/>
    </row>
    <row r="24" spans="1:12" ht="16.5" thickBot="1" x14ac:dyDescent="0.3">
      <c r="A24" s="262" t="s">
        <v>165</v>
      </c>
      <c r="B24" s="259">
        <f t="shared" si="0"/>
        <v>7782</v>
      </c>
      <c r="C24" s="309"/>
      <c r="D24" s="310"/>
      <c r="E24" s="265">
        <f>4251+3531</f>
        <v>7782</v>
      </c>
      <c r="F24" s="313"/>
      <c r="G24" s="314">
        <f>112+264</f>
        <v>376</v>
      </c>
      <c r="H24" s="264"/>
      <c r="I24" s="306"/>
      <c r="J24" s="307"/>
      <c r="K24" s="307"/>
      <c r="L24" s="308"/>
    </row>
    <row r="25" spans="1:12" ht="15.6" customHeight="1" thickBot="1" x14ac:dyDescent="0.3">
      <c r="A25" s="262" t="s">
        <v>166</v>
      </c>
      <c r="B25" s="259">
        <f t="shared" si="0"/>
        <v>0</v>
      </c>
      <c r="C25" s="309"/>
      <c r="D25" s="310"/>
      <c r="E25" s="265"/>
      <c r="F25" s="313"/>
      <c r="G25" s="314"/>
      <c r="H25" s="264"/>
      <c r="I25" s="306"/>
      <c r="J25" s="307"/>
      <c r="K25" s="307"/>
      <c r="L25" s="308"/>
    </row>
    <row r="26" spans="1:12" ht="15.6" customHeight="1" thickBot="1" x14ac:dyDescent="0.3">
      <c r="A26" s="262" t="s">
        <v>167</v>
      </c>
      <c r="B26" s="259">
        <f t="shared" si="0"/>
        <v>0</v>
      </c>
      <c r="C26" s="309"/>
      <c r="D26" s="310"/>
      <c r="E26" s="265"/>
      <c r="F26" s="313"/>
      <c r="G26" s="314"/>
      <c r="H26" s="264"/>
      <c r="I26" s="306"/>
      <c r="J26" s="307"/>
      <c r="K26" s="307"/>
      <c r="L26" s="308"/>
    </row>
    <row r="27" spans="1:12" ht="15.6" customHeight="1" thickBot="1" x14ac:dyDescent="0.3">
      <c r="A27" s="262" t="s">
        <v>168</v>
      </c>
      <c r="B27" s="259">
        <f t="shared" si="0"/>
        <v>0</v>
      </c>
      <c r="C27" s="309"/>
      <c r="D27" s="310"/>
      <c r="E27" s="265"/>
      <c r="F27" s="313"/>
      <c r="G27" s="314"/>
      <c r="H27" s="264"/>
      <c r="I27" s="306"/>
      <c r="J27" s="307"/>
      <c r="K27" s="307"/>
      <c r="L27" s="308"/>
    </row>
    <row r="28" spans="1:12" ht="15.6" customHeight="1" thickBot="1" x14ac:dyDescent="0.3">
      <c r="A28" s="262" t="s">
        <v>169</v>
      </c>
      <c r="B28" s="259">
        <f t="shared" si="0"/>
        <v>0</v>
      </c>
      <c r="C28" s="309"/>
      <c r="D28" s="310"/>
      <c r="E28" s="265"/>
      <c r="F28" s="313"/>
      <c r="G28" s="314"/>
      <c r="H28" s="264"/>
      <c r="I28" s="306"/>
      <c r="J28" s="307"/>
      <c r="K28" s="307"/>
      <c r="L28" s="308"/>
    </row>
    <row r="29" spans="1:12" ht="15.6" customHeight="1" thickBot="1" x14ac:dyDescent="0.3">
      <c r="A29" s="262" t="s">
        <v>170</v>
      </c>
      <c r="B29" s="259">
        <f t="shared" si="0"/>
        <v>0</v>
      </c>
      <c r="C29" s="309"/>
      <c r="D29" s="310"/>
      <c r="E29" s="265"/>
      <c r="F29" s="313"/>
      <c r="G29" s="314"/>
      <c r="H29" s="264"/>
      <c r="I29" s="306"/>
      <c r="J29" s="307"/>
      <c r="K29" s="307"/>
      <c r="L29" s="308"/>
    </row>
    <row r="30" spans="1:12" ht="15.6" customHeight="1" thickBot="1" x14ac:dyDescent="0.3">
      <c r="A30" s="262" t="s">
        <v>171</v>
      </c>
      <c r="B30" s="259">
        <f t="shared" si="0"/>
        <v>0</v>
      </c>
      <c r="C30" s="309"/>
      <c r="D30" s="310"/>
      <c r="E30" s="265"/>
      <c r="F30" s="313"/>
      <c r="G30" s="314"/>
      <c r="H30" s="264"/>
      <c r="I30" s="306"/>
      <c r="J30" s="307"/>
      <c r="K30" s="307"/>
      <c r="L30" s="308"/>
    </row>
    <row r="31" spans="1:12" ht="15.6" customHeight="1" thickBot="1" x14ac:dyDescent="0.3">
      <c r="A31" s="262" t="s">
        <v>172</v>
      </c>
      <c r="B31" s="259">
        <f t="shared" si="0"/>
        <v>0</v>
      </c>
      <c r="C31" s="309"/>
      <c r="D31" s="310"/>
      <c r="E31" s="265"/>
      <c r="F31" s="313"/>
      <c r="G31" s="314"/>
      <c r="H31" s="264"/>
      <c r="I31" s="306"/>
      <c r="J31" s="307"/>
      <c r="K31" s="307"/>
      <c r="L31" s="308"/>
    </row>
    <row r="32" spans="1:12" ht="15.6" customHeight="1" thickBot="1" x14ac:dyDescent="0.3">
      <c r="A32" s="262" t="s">
        <v>173</v>
      </c>
      <c r="B32" s="259">
        <f t="shared" si="0"/>
        <v>0</v>
      </c>
      <c r="C32" s="309"/>
      <c r="D32" s="310"/>
      <c r="E32" s="265"/>
      <c r="F32" s="313"/>
      <c r="G32" s="314"/>
      <c r="H32" s="264"/>
      <c r="I32" s="306"/>
      <c r="J32" s="307"/>
      <c r="K32" s="307"/>
      <c r="L32" s="308"/>
    </row>
    <row r="33" spans="1:12" ht="17.45" customHeight="1" thickBot="1" x14ac:dyDescent="0.3">
      <c r="A33" s="262" t="s">
        <v>174</v>
      </c>
      <c r="B33" s="259">
        <f t="shared" si="0"/>
        <v>0</v>
      </c>
      <c r="C33" s="309"/>
      <c r="D33" s="310"/>
      <c r="E33" s="265"/>
      <c r="F33" s="313"/>
      <c r="G33" s="314"/>
      <c r="H33" s="264"/>
      <c r="I33" s="306"/>
      <c r="J33" s="307"/>
      <c r="K33" s="307"/>
      <c r="L33" s="308"/>
    </row>
    <row r="34" spans="1:12" ht="16.5" thickBot="1" x14ac:dyDescent="0.3">
      <c r="A34" s="262" t="s">
        <v>175</v>
      </c>
      <c r="B34" s="259">
        <f t="shared" si="0"/>
        <v>0</v>
      </c>
      <c r="C34" s="309"/>
      <c r="D34" s="310"/>
      <c r="E34" s="265"/>
      <c r="F34" s="313"/>
      <c r="G34" s="314"/>
      <c r="H34" s="264"/>
      <c r="I34" s="306"/>
      <c r="J34" s="307"/>
      <c r="K34" s="307"/>
      <c r="L34" s="308"/>
    </row>
    <row r="35" spans="1:12" ht="16.899999999999999" customHeight="1" thickBot="1" x14ac:dyDescent="0.3">
      <c r="A35" s="262" t="s">
        <v>176</v>
      </c>
      <c r="B35" s="259">
        <f t="shared" si="0"/>
        <v>0</v>
      </c>
      <c r="C35" s="309"/>
      <c r="D35" s="310"/>
      <c r="E35" s="265"/>
      <c r="F35" s="313"/>
      <c r="G35" s="314"/>
      <c r="H35" s="264"/>
      <c r="I35" s="306"/>
      <c r="J35" s="307"/>
      <c r="K35" s="307"/>
      <c r="L35" s="308"/>
    </row>
    <row r="36" spans="1:12" s="274" customFormat="1" ht="15.6" customHeight="1" thickBot="1" x14ac:dyDescent="0.3">
      <c r="A36" s="268" t="s">
        <v>177</v>
      </c>
      <c r="B36" s="312">
        <f t="shared" si="0"/>
        <v>0</v>
      </c>
      <c r="C36" s="313"/>
      <c r="D36" s="314"/>
      <c r="E36" s="265"/>
      <c r="F36" s="313"/>
      <c r="G36" s="314"/>
      <c r="H36" s="275">
        <f>ROUND(((B36+F36)*4)+G36*9.4,2)</f>
        <v>0</v>
      </c>
      <c r="I36" s="315"/>
      <c r="J36" s="316"/>
      <c r="K36" s="316"/>
      <c r="L36" s="192"/>
    </row>
    <row r="37" spans="1:12" ht="15.6" customHeight="1" thickBot="1" x14ac:dyDescent="0.3">
      <c r="A37" s="262" t="s">
        <v>178</v>
      </c>
      <c r="B37" s="259">
        <f t="shared" si="0"/>
        <v>7434</v>
      </c>
      <c r="C37" s="309"/>
      <c r="D37" s="310"/>
      <c r="E37" s="265">
        <f>3752+3682</f>
        <v>7434</v>
      </c>
      <c r="F37" s="313">
        <v>470</v>
      </c>
      <c r="G37" s="314">
        <f>125+224</f>
        <v>349</v>
      </c>
      <c r="H37" s="275"/>
      <c r="I37" s="306"/>
      <c r="J37" s="307"/>
      <c r="K37" s="307"/>
      <c r="L37" s="308"/>
    </row>
    <row r="38" spans="1:12" ht="16.5" thickBot="1" x14ac:dyDescent="0.3">
      <c r="A38" s="262" t="s">
        <v>179</v>
      </c>
      <c r="B38" s="259">
        <f t="shared" si="0"/>
        <v>1508</v>
      </c>
      <c r="C38" s="309"/>
      <c r="D38" s="310"/>
      <c r="E38" s="265">
        <v>1508</v>
      </c>
      <c r="F38" s="313"/>
      <c r="G38" s="314">
        <v>468</v>
      </c>
      <c r="H38" s="264"/>
      <c r="I38" s="306"/>
      <c r="J38" s="307"/>
      <c r="K38" s="307"/>
      <c r="L38" s="308"/>
    </row>
    <row r="39" spans="1:12" ht="15.6" customHeight="1" thickBot="1" x14ac:dyDescent="0.3">
      <c r="A39" s="262" t="s">
        <v>180</v>
      </c>
      <c r="B39" s="259">
        <f t="shared" si="0"/>
        <v>19420</v>
      </c>
      <c r="C39" s="309"/>
      <c r="D39" s="310"/>
      <c r="E39" s="265">
        <f>15647+3773</f>
        <v>19420</v>
      </c>
      <c r="F39" s="313">
        <v>1600</v>
      </c>
      <c r="G39" s="314">
        <f>509+175</f>
        <v>684</v>
      </c>
      <c r="H39" s="264"/>
      <c r="I39" s="306"/>
      <c r="J39" s="307"/>
      <c r="K39" s="307"/>
      <c r="L39" s="308"/>
    </row>
    <row r="40" spans="1:12" ht="15.6" customHeight="1" thickBot="1" x14ac:dyDescent="0.3">
      <c r="A40" s="262" t="s">
        <v>181</v>
      </c>
      <c r="B40" s="259">
        <f t="shared" si="0"/>
        <v>795</v>
      </c>
      <c r="C40" s="309"/>
      <c r="D40" s="310">
        <v>145</v>
      </c>
      <c r="E40" s="265">
        <v>650</v>
      </c>
      <c r="F40" s="313"/>
      <c r="G40" s="314">
        <v>15</v>
      </c>
      <c r="H40" s="264"/>
      <c r="I40" s="306"/>
      <c r="J40" s="307"/>
      <c r="K40" s="307"/>
      <c r="L40" s="308"/>
    </row>
    <row r="41" spans="1:12" ht="15.6" customHeight="1" thickBot="1" x14ac:dyDescent="0.3">
      <c r="A41" s="262" t="s">
        <v>182</v>
      </c>
      <c r="B41" s="259">
        <f t="shared" si="0"/>
        <v>0</v>
      </c>
      <c r="C41" s="309"/>
      <c r="D41" s="310"/>
      <c r="E41" s="265"/>
      <c r="F41" s="313"/>
      <c r="G41" s="314"/>
      <c r="H41" s="264"/>
      <c r="I41" s="306"/>
      <c r="J41" s="307"/>
      <c r="K41" s="307"/>
      <c r="L41" s="308"/>
    </row>
    <row r="42" spans="1:12" ht="15.6" customHeight="1" thickBot="1" x14ac:dyDescent="0.3">
      <c r="A42" s="262" t="s">
        <v>183</v>
      </c>
      <c r="B42" s="259">
        <f t="shared" si="0"/>
        <v>0</v>
      </c>
      <c r="C42" s="309"/>
      <c r="D42" s="310"/>
      <c r="E42" s="265"/>
      <c r="F42" s="313"/>
      <c r="G42" s="314"/>
      <c r="H42" s="264"/>
      <c r="I42" s="306"/>
      <c r="J42" s="307"/>
      <c r="K42" s="307"/>
      <c r="L42" s="308"/>
    </row>
    <row r="43" spans="1:12" ht="15.6" customHeight="1" thickBot="1" x14ac:dyDescent="0.3">
      <c r="A43" s="262" t="s">
        <v>184</v>
      </c>
      <c r="B43" s="259">
        <f t="shared" si="0"/>
        <v>0</v>
      </c>
      <c r="C43" s="309"/>
      <c r="D43" s="310"/>
      <c r="E43" s="265"/>
      <c r="F43" s="313"/>
      <c r="G43" s="314"/>
      <c r="H43" s="264"/>
      <c r="I43" s="306"/>
      <c r="J43" s="307"/>
      <c r="K43" s="307"/>
      <c r="L43" s="308"/>
    </row>
    <row r="44" spans="1:12" ht="15" customHeight="1" thickBot="1" x14ac:dyDescent="0.3">
      <c r="A44" s="262" t="s">
        <v>185</v>
      </c>
      <c r="B44" s="259">
        <f t="shared" si="0"/>
        <v>0</v>
      </c>
      <c r="C44" s="309"/>
      <c r="D44" s="310"/>
      <c r="E44" s="265"/>
      <c r="F44" s="313"/>
      <c r="G44" s="314"/>
      <c r="H44" s="264"/>
      <c r="I44" s="306"/>
      <c r="J44" s="307"/>
      <c r="K44" s="307"/>
      <c r="L44" s="308"/>
    </row>
    <row r="45" spans="1:12" s="282" customFormat="1" ht="30.6" customHeight="1" thickBot="1" x14ac:dyDescent="0.3">
      <c r="A45" s="276" t="s">
        <v>186</v>
      </c>
      <c r="B45" s="317">
        <f t="shared" si="0"/>
        <v>0</v>
      </c>
      <c r="C45" s="318"/>
      <c r="D45" s="319"/>
      <c r="E45" s="277"/>
      <c r="F45" s="318"/>
      <c r="G45" s="319"/>
      <c r="H45" s="279"/>
      <c r="I45" s="320"/>
      <c r="J45" s="321"/>
      <c r="K45" s="321"/>
      <c r="L45" s="322"/>
    </row>
    <row r="46" spans="1:12" ht="15.6" customHeight="1" thickBot="1" x14ac:dyDescent="0.3">
      <c r="A46" s="262" t="s">
        <v>187</v>
      </c>
      <c r="B46" s="259">
        <f t="shared" si="0"/>
        <v>0</v>
      </c>
      <c r="C46" s="309"/>
      <c r="D46" s="310"/>
      <c r="E46" s="265"/>
      <c r="F46" s="313"/>
      <c r="G46" s="314"/>
      <c r="H46" s="264"/>
      <c r="I46" s="306"/>
      <c r="J46" s="307"/>
      <c r="K46" s="307"/>
      <c r="L46" s="308"/>
    </row>
    <row r="47" spans="1:12" ht="15.6" customHeight="1" thickBot="1" x14ac:dyDescent="0.3">
      <c r="A47" s="262" t="s">
        <v>188</v>
      </c>
      <c r="B47" s="259">
        <f t="shared" si="0"/>
        <v>0</v>
      </c>
      <c r="C47" s="304"/>
      <c r="D47" s="305"/>
      <c r="E47" s="265"/>
      <c r="F47" s="338"/>
      <c r="G47" s="339"/>
      <c r="H47" s="264"/>
      <c r="I47" s="306"/>
      <c r="J47" s="307"/>
      <c r="K47" s="307"/>
      <c r="L47" s="308"/>
    </row>
    <row r="48" spans="1:12" s="52" customFormat="1" ht="16.5" thickBot="1" x14ac:dyDescent="0.3">
      <c r="A48" s="262" t="s">
        <v>189</v>
      </c>
      <c r="B48" s="259">
        <f t="shared" si="0"/>
        <v>5904</v>
      </c>
      <c r="C48" s="304"/>
      <c r="D48" s="305"/>
      <c r="E48" s="265">
        <f>4413+1491</f>
        <v>5904</v>
      </c>
      <c r="F48" s="338">
        <v>10</v>
      </c>
      <c r="G48" s="339">
        <f>552+320</f>
        <v>872</v>
      </c>
      <c r="H48" s="264"/>
      <c r="I48" s="306"/>
      <c r="J48" s="307"/>
      <c r="K48" s="307"/>
      <c r="L48" s="308"/>
    </row>
    <row r="49" spans="1:12" ht="16.5" thickBot="1" x14ac:dyDescent="0.3">
      <c r="A49" s="262" t="s">
        <v>190</v>
      </c>
      <c r="B49" s="259">
        <f t="shared" si="0"/>
        <v>0</v>
      </c>
      <c r="C49" s="309"/>
      <c r="D49" s="310"/>
      <c r="E49" s="265"/>
      <c r="F49" s="313"/>
      <c r="G49" s="314"/>
      <c r="H49" s="264"/>
      <c r="I49" s="306"/>
      <c r="J49" s="307"/>
      <c r="K49" s="307"/>
      <c r="L49" s="308"/>
    </row>
    <row r="50" spans="1:12" ht="16.5" thickBot="1" x14ac:dyDescent="0.3">
      <c r="A50" s="262" t="s">
        <v>191</v>
      </c>
      <c r="B50" s="259">
        <f t="shared" si="0"/>
        <v>5415</v>
      </c>
      <c r="C50" s="309"/>
      <c r="D50" s="310"/>
      <c r="E50" s="265">
        <f>4762+653</f>
        <v>5415</v>
      </c>
      <c r="F50" s="313"/>
      <c r="G50" s="314">
        <f>384+18</f>
        <v>402</v>
      </c>
      <c r="H50" s="264"/>
      <c r="I50" s="306"/>
      <c r="J50" s="307"/>
      <c r="K50" s="307"/>
      <c r="L50" s="308"/>
    </row>
    <row r="51" spans="1:12" ht="17.45" customHeight="1" thickBot="1" x14ac:dyDescent="0.3">
      <c r="A51" s="262" t="s">
        <v>192</v>
      </c>
      <c r="B51" s="259">
        <f t="shared" si="0"/>
        <v>6926</v>
      </c>
      <c r="C51" s="309"/>
      <c r="D51" s="310"/>
      <c r="E51" s="265">
        <f>4881+2045</f>
        <v>6926</v>
      </c>
      <c r="F51" s="313"/>
      <c r="G51" s="314">
        <f>15+26</f>
        <v>41</v>
      </c>
      <c r="H51" s="264"/>
      <c r="I51" s="306"/>
      <c r="J51" s="307"/>
      <c r="K51" s="307"/>
      <c r="L51" s="308"/>
    </row>
    <row r="52" spans="1:12" s="274" customFormat="1" ht="15" customHeight="1" thickBot="1" x14ac:dyDescent="0.3">
      <c r="A52" s="268" t="s">
        <v>193</v>
      </c>
      <c r="B52" s="312">
        <f t="shared" si="0"/>
        <v>879</v>
      </c>
      <c r="C52" s="313"/>
      <c r="D52" s="314"/>
      <c r="E52" s="265">
        <v>879</v>
      </c>
      <c r="F52" s="313"/>
      <c r="G52" s="314">
        <v>64</v>
      </c>
      <c r="H52" s="275">
        <f t="shared" ref="H52:H55" si="1">ROUND(((B52+F52)*4)+G52*9.4,2)</f>
        <v>4117.6000000000004</v>
      </c>
      <c r="I52" s="315"/>
      <c r="J52" s="316"/>
      <c r="K52" s="316"/>
      <c r="L52" s="192"/>
    </row>
    <row r="53" spans="1:12" s="274" customFormat="1" ht="16.5" thickBot="1" x14ac:dyDescent="0.3">
      <c r="A53" s="268" t="s">
        <v>194</v>
      </c>
      <c r="B53" s="312">
        <f t="shared" si="0"/>
        <v>0</v>
      </c>
      <c r="C53" s="272"/>
      <c r="D53" s="273"/>
      <c r="E53" s="265"/>
      <c r="F53" s="272"/>
      <c r="G53" s="273"/>
      <c r="H53" s="275">
        <f t="shared" si="1"/>
        <v>0</v>
      </c>
      <c r="I53" s="315"/>
      <c r="J53" s="316"/>
      <c r="K53" s="316"/>
      <c r="L53" s="192"/>
    </row>
    <row r="54" spans="1:12" s="274" customFormat="1" ht="16.5" thickBot="1" x14ac:dyDescent="0.3">
      <c r="A54" s="268" t="s">
        <v>195</v>
      </c>
      <c r="B54" s="312">
        <f t="shared" si="0"/>
        <v>0</v>
      </c>
      <c r="C54" s="272"/>
      <c r="D54" s="273"/>
      <c r="E54" s="265"/>
      <c r="F54" s="272"/>
      <c r="G54" s="273"/>
      <c r="H54" s="275">
        <f t="shared" si="1"/>
        <v>0</v>
      </c>
      <c r="I54" s="315"/>
      <c r="J54" s="316"/>
      <c r="K54" s="316"/>
      <c r="L54" s="192"/>
    </row>
    <row r="55" spans="1:12" s="274" customFormat="1" ht="16.5" thickBot="1" x14ac:dyDescent="0.3">
      <c r="A55" s="268" t="s">
        <v>196</v>
      </c>
      <c r="B55" s="312">
        <f t="shared" si="0"/>
        <v>0</v>
      </c>
      <c r="C55" s="272"/>
      <c r="D55" s="273"/>
      <c r="E55" s="265"/>
      <c r="F55" s="272"/>
      <c r="G55" s="273"/>
      <c r="H55" s="275">
        <f t="shared" si="1"/>
        <v>0</v>
      </c>
      <c r="I55" s="315"/>
      <c r="J55" s="316"/>
      <c r="K55" s="316"/>
      <c r="L55" s="192"/>
    </row>
    <row r="56" spans="1:12" ht="16.5" thickBot="1" x14ac:dyDescent="0.3">
      <c r="A56" s="262" t="s">
        <v>197</v>
      </c>
      <c r="B56" s="259">
        <f t="shared" si="0"/>
        <v>457</v>
      </c>
      <c r="C56" s="266"/>
      <c r="D56" s="267"/>
      <c r="E56" s="265">
        <f>61+396</f>
        <v>457</v>
      </c>
      <c r="F56" s="272"/>
      <c r="G56" s="273">
        <f>1462+547</f>
        <v>2009</v>
      </c>
      <c r="H56" s="264"/>
      <c r="I56" s="306"/>
      <c r="J56" s="307"/>
      <c r="K56" s="307"/>
      <c r="L56" s="308"/>
    </row>
    <row r="57" spans="1:12" ht="16.5" thickBot="1" x14ac:dyDescent="0.3">
      <c r="A57" s="262" t="s">
        <v>198</v>
      </c>
      <c r="B57" s="259">
        <f t="shared" si="0"/>
        <v>811</v>
      </c>
      <c r="C57" s="266"/>
      <c r="D57" s="267"/>
      <c r="E57" s="265">
        <v>811</v>
      </c>
      <c r="F57" s="272">
        <v>10</v>
      </c>
      <c r="G57" s="273">
        <v>407</v>
      </c>
      <c r="H57" s="264"/>
      <c r="I57" s="306"/>
      <c r="J57" s="307"/>
      <c r="K57" s="307"/>
      <c r="L57" s="308"/>
    </row>
    <row r="58" spans="1:12" ht="16.5" thickBot="1" x14ac:dyDescent="0.3">
      <c r="A58" s="262" t="s">
        <v>199</v>
      </c>
      <c r="B58" s="259">
        <f t="shared" si="0"/>
        <v>0</v>
      </c>
      <c r="C58" s="266"/>
      <c r="D58" s="267"/>
      <c r="E58" s="265"/>
      <c r="F58" s="272"/>
      <c r="G58" s="273"/>
      <c r="H58" s="264"/>
      <c r="I58" s="306"/>
      <c r="J58" s="307"/>
      <c r="K58" s="307"/>
      <c r="L58" s="308"/>
    </row>
    <row r="59" spans="1:12" ht="16.149999999999999" customHeight="1" thickBot="1" x14ac:dyDescent="0.3">
      <c r="A59" s="262" t="s">
        <v>200</v>
      </c>
      <c r="B59" s="259">
        <f t="shared" si="0"/>
        <v>0</v>
      </c>
      <c r="C59" s="266"/>
      <c r="D59" s="267"/>
      <c r="E59" s="265"/>
      <c r="F59" s="272"/>
      <c r="G59" s="273"/>
      <c r="H59" s="264"/>
      <c r="I59" s="306"/>
      <c r="J59" s="307"/>
      <c r="K59" s="307"/>
      <c r="L59" s="308"/>
    </row>
    <row r="60" spans="1:12" ht="16.5" thickBot="1" x14ac:dyDescent="0.3">
      <c r="A60" s="262" t="s">
        <v>201</v>
      </c>
      <c r="B60" s="259">
        <f t="shared" si="0"/>
        <v>448</v>
      </c>
      <c r="C60" s="266"/>
      <c r="D60" s="267"/>
      <c r="E60" s="265">
        <v>448</v>
      </c>
      <c r="F60" s="272"/>
      <c r="G60" s="273">
        <v>7</v>
      </c>
      <c r="H60" s="264"/>
      <c r="I60" s="306"/>
      <c r="J60" s="307"/>
      <c r="K60" s="307"/>
      <c r="L60" s="308"/>
    </row>
    <row r="61" spans="1:12" ht="15.6" customHeight="1" thickBot="1" x14ac:dyDescent="0.3">
      <c r="A61" s="262" t="s">
        <v>202</v>
      </c>
      <c r="B61" s="259">
        <f t="shared" si="0"/>
        <v>3022</v>
      </c>
      <c r="C61" s="266"/>
      <c r="D61" s="267"/>
      <c r="E61" s="265">
        <v>3022</v>
      </c>
      <c r="F61" s="272">
        <v>10</v>
      </c>
      <c r="G61" s="273">
        <v>82</v>
      </c>
      <c r="H61" s="264"/>
      <c r="I61" s="306"/>
      <c r="J61" s="307"/>
      <c r="K61" s="307"/>
      <c r="L61" s="308"/>
    </row>
    <row r="62" spans="1:12" ht="29.45" customHeight="1" thickBot="1" x14ac:dyDescent="0.3">
      <c r="A62" s="262" t="s">
        <v>203</v>
      </c>
      <c r="B62" s="259">
        <f t="shared" si="0"/>
        <v>0</v>
      </c>
      <c r="C62" s="266"/>
      <c r="D62" s="267"/>
      <c r="E62" s="265"/>
      <c r="F62" s="272"/>
      <c r="G62" s="273"/>
      <c r="H62" s="264"/>
      <c r="I62" s="306"/>
      <c r="J62" s="307"/>
      <c r="K62" s="307"/>
      <c r="L62" s="308"/>
    </row>
    <row r="63" spans="1:12" ht="16.5" thickBot="1" x14ac:dyDescent="0.3">
      <c r="A63" s="262" t="s">
        <v>204</v>
      </c>
      <c r="B63" s="259">
        <f t="shared" si="0"/>
        <v>4830</v>
      </c>
      <c r="C63" s="266"/>
      <c r="D63" s="267"/>
      <c r="E63" s="265">
        <v>4830</v>
      </c>
      <c r="F63" s="272">
        <v>111</v>
      </c>
      <c r="G63" s="273">
        <v>380</v>
      </c>
      <c r="H63" s="264"/>
      <c r="I63" s="306"/>
      <c r="J63" s="307"/>
      <c r="K63" s="307"/>
      <c r="L63" s="308"/>
    </row>
    <row r="64" spans="1:12" ht="15.6" customHeight="1" thickBot="1" x14ac:dyDescent="0.3">
      <c r="A64" s="262" t="s">
        <v>205</v>
      </c>
      <c r="B64" s="259">
        <f t="shared" si="0"/>
        <v>1953</v>
      </c>
      <c r="C64" s="266"/>
      <c r="D64" s="273"/>
      <c r="E64" s="340">
        <v>1953</v>
      </c>
      <c r="F64" s="272">
        <v>100</v>
      </c>
      <c r="G64" s="273">
        <v>67</v>
      </c>
      <c r="H64" s="264"/>
      <c r="I64" s="306"/>
      <c r="J64" s="307"/>
      <c r="K64" s="307"/>
      <c r="L64" s="308"/>
    </row>
    <row r="65" spans="1:12" ht="16.5" thickBot="1" x14ac:dyDescent="0.3">
      <c r="A65" s="262" t="s">
        <v>206</v>
      </c>
      <c r="B65" s="259">
        <f t="shared" si="0"/>
        <v>1205</v>
      </c>
      <c r="C65" s="266"/>
      <c r="D65" s="267"/>
      <c r="E65" s="265">
        <v>1205</v>
      </c>
      <c r="F65" s="272">
        <v>100</v>
      </c>
      <c r="G65" s="273">
        <v>7</v>
      </c>
      <c r="H65" s="264"/>
      <c r="I65" s="306"/>
      <c r="J65" s="307"/>
      <c r="K65" s="307"/>
      <c r="L65" s="308"/>
    </row>
    <row r="66" spans="1:12" ht="16.5" thickBot="1" x14ac:dyDescent="0.3">
      <c r="A66" s="262" t="s">
        <v>207</v>
      </c>
      <c r="B66" s="259">
        <f t="shared" si="0"/>
        <v>7206</v>
      </c>
      <c r="C66" s="266"/>
      <c r="D66" s="267"/>
      <c r="E66" s="265">
        <f>7208-2</f>
        <v>7206</v>
      </c>
      <c r="F66" s="272"/>
      <c r="G66" s="273">
        <f>120+3</f>
        <v>123</v>
      </c>
      <c r="H66" s="264"/>
      <c r="I66" s="306"/>
      <c r="J66" s="307"/>
      <c r="K66" s="307"/>
      <c r="L66" s="308"/>
    </row>
    <row r="67" spans="1:12" s="274" customFormat="1" ht="16.5" thickBot="1" x14ac:dyDescent="0.3">
      <c r="A67" s="268" t="s">
        <v>208</v>
      </c>
      <c r="B67" s="312">
        <f t="shared" si="0"/>
        <v>0</v>
      </c>
      <c r="C67" s="272"/>
      <c r="D67" s="273"/>
      <c r="E67" s="265"/>
      <c r="F67" s="272"/>
      <c r="G67" s="273"/>
      <c r="H67" s="275">
        <f>ROUND(((B67+F67)*4)+G67*9.4,2)</f>
        <v>0</v>
      </c>
      <c r="I67" s="315"/>
      <c r="J67" s="316"/>
      <c r="K67" s="316"/>
      <c r="L67" s="192"/>
    </row>
    <row r="68" spans="1:12" ht="16.5" thickBot="1" x14ac:dyDescent="0.3">
      <c r="A68" s="262" t="s">
        <v>209</v>
      </c>
      <c r="B68" s="259">
        <f t="shared" si="0"/>
        <v>0</v>
      </c>
      <c r="C68" s="266"/>
      <c r="D68" s="267"/>
      <c r="E68" s="265"/>
      <c r="F68" s="272"/>
      <c r="G68" s="273"/>
      <c r="H68" s="264"/>
      <c r="I68" s="306"/>
      <c r="J68" s="307"/>
      <c r="K68" s="307"/>
      <c r="L68" s="308"/>
    </row>
    <row r="69" spans="1:12" ht="16.5" thickBot="1" x14ac:dyDescent="0.3">
      <c r="A69" s="283" t="s">
        <v>210</v>
      </c>
      <c r="B69" s="259">
        <f t="shared" si="0"/>
        <v>0</v>
      </c>
      <c r="C69" s="341"/>
      <c r="D69" s="342"/>
      <c r="E69" s="265"/>
      <c r="F69" s="285"/>
      <c r="G69" s="286"/>
      <c r="H69" s="324"/>
      <c r="I69" s="325"/>
      <c r="J69" s="326"/>
      <c r="K69" s="326"/>
      <c r="L69" s="327"/>
    </row>
    <row r="70" spans="1:12" ht="16.5" thickBot="1" x14ac:dyDescent="0.3">
      <c r="A70" s="328" t="s">
        <v>0</v>
      </c>
      <c r="B70" s="329">
        <f t="shared" ref="B70" si="2">SUM(B7:B69)</f>
        <v>141492</v>
      </c>
      <c r="C70" s="329">
        <f t="shared" ref="C70:L70" si="3">SUM(C7:C69)</f>
        <v>0</v>
      </c>
      <c r="D70" s="329">
        <f t="shared" si="3"/>
        <v>145</v>
      </c>
      <c r="E70" s="329">
        <f t="shared" si="3"/>
        <v>141347</v>
      </c>
      <c r="F70" s="329">
        <f t="shared" si="3"/>
        <v>2931</v>
      </c>
      <c r="G70" s="329">
        <f t="shared" si="3"/>
        <v>11650</v>
      </c>
      <c r="H70" s="330">
        <f t="shared" si="3"/>
        <v>4117.6000000000004</v>
      </c>
      <c r="I70" s="329">
        <f t="shared" si="3"/>
        <v>0</v>
      </c>
      <c r="J70" s="329">
        <f t="shared" si="3"/>
        <v>0</v>
      </c>
      <c r="K70" s="329">
        <f t="shared" si="3"/>
        <v>0</v>
      </c>
      <c r="L70" s="331">
        <f t="shared" si="3"/>
        <v>0</v>
      </c>
    </row>
    <row r="72" spans="1:12" ht="22.15" customHeight="1" x14ac:dyDescent="0.25">
      <c r="A72" s="297" t="s">
        <v>289</v>
      </c>
    </row>
  </sheetData>
  <mergeCells count="9">
    <mergeCell ref="I4:L4"/>
    <mergeCell ref="I5:J5"/>
    <mergeCell ref="K5:L5"/>
    <mergeCell ref="B1:H2"/>
    <mergeCell ref="A4:A6"/>
    <mergeCell ref="B4:E5"/>
    <mergeCell ref="F4:F6"/>
    <mergeCell ref="G4:G6"/>
    <mergeCell ref="H4:H6"/>
  </mergeCells>
  <pageMargins left="0.78740157480314965" right="0" top="0.78740157480314965" bottom="0" header="0.31496062992125984" footer="0.31496062992125984"/>
  <pageSetup paperSize="9" scale="4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73"/>
  <sheetViews>
    <sheetView view="pageBreakPreview" zoomScale="60" zoomScaleNormal="80" workbookViewId="0">
      <selection activeCell="B37" sqref="B37"/>
    </sheetView>
  </sheetViews>
  <sheetFormatPr defaultRowHeight="15" x14ac:dyDescent="0.25"/>
  <cols>
    <col min="1" max="1" width="48.140625" style="51" customWidth="1"/>
    <col min="2" max="2" width="10.7109375" style="52" customWidth="1"/>
    <col min="3" max="3" width="24.42578125" style="52" customWidth="1"/>
    <col min="4" max="4" width="21.5703125" style="52" customWidth="1"/>
    <col min="5" max="5" width="16.5703125" style="52" customWidth="1"/>
    <col min="6" max="6" width="16.42578125" style="51" customWidth="1"/>
    <col min="7" max="7" width="16.140625" style="51" customWidth="1"/>
    <col min="8" max="8" width="14" style="51" customWidth="1"/>
    <col min="9" max="240" width="9.140625" style="51"/>
    <col min="241" max="241" width="34" style="51" customWidth="1"/>
    <col min="242" max="242" width="11.28515625" style="51" customWidth="1"/>
    <col min="243" max="243" width="11" style="51" customWidth="1"/>
    <col min="244" max="250" width="9.140625" style="51"/>
    <col min="251" max="252" width="10.7109375" style="51" customWidth="1"/>
    <col min="253" max="253" width="9.140625" style="51"/>
    <col min="254" max="254" width="11.5703125" style="51" customWidth="1"/>
    <col min="255" max="255" width="13.7109375" style="51" customWidth="1"/>
    <col min="256" max="259" width="9.28515625" style="51" customWidth="1"/>
    <col min="260" max="496" width="9.140625" style="51"/>
    <col min="497" max="497" width="34" style="51" customWidth="1"/>
    <col min="498" max="498" width="11.28515625" style="51" customWidth="1"/>
    <col min="499" max="499" width="11" style="51" customWidth="1"/>
    <col min="500" max="506" width="9.140625" style="51"/>
    <col min="507" max="508" width="10.7109375" style="51" customWidth="1"/>
    <col min="509" max="509" width="9.140625" style="51"/>
    <col min="510" max="510" width="11.5703125" style="51" customWidth="1"/>
    <col min="511" max="511" width="13.7109375" style="51" customWidth="1"/>
    <col min="512" max="515" width="9.28515625" style="51" customWidth="1"/>
    <col min="516" max="752" width="9.140625" style="51"/>
    <col min="753" max="753" width="34" style="51" customWidth="1"/>
    <col min="754" max="754" width="11.28515625" style="51" customWidth="1"/>
    <col min="755" max="755" width="11" style="51" customWidth="1"/>
    <col min="756" max="762" width="9.140625" style="51"/>
    <col min="763" max="764" width="10.7109375" style="51" customWidth="1"/>
    <col min="765" max="765" width="9.140625" style="51"/>
    <col min="766" max="766" width="11.5703125" style="51" customWidth="1"/>
    <col min="767" max="767" width="13.7109375" style="51" customWidth="1"/>
    <col min="768" max="771" width="9.28515625" style="51" customWidth="1"/>
    <col min="772" max="1008" width="9.140625" style="51"/>
    <col min="1009" max="1009" width="34" style="51" customWidth="1"/>
    <col min="1010" max="1010" width="11.28515625" style="51" customWidth="1"/>
    <col min="1011" max="1011" width="11" style="51" customWidth="1"/>
    <col min="1012" max="1018" width="9.140625" style="51"/>
    <col min="1019" max="1020" width="10.7109375" style="51" customWidth="1"/>
    <col min="1021" max="1021" width="9.140625" style="51"/>
    <col min="1022" max="1022" width="11.5703125" style="51" customWidth="1"/>
    <col min="1023" max="1023" width="13.7109375" style="51" customWidth="1"/>
    <col min="1024" max="1027" width="9.28515625" style="51" customWidth="1"/>
    <col min="1028" max="1264" width="9.140625" style="51"/>
    <col min="1265" max="1265" width="34" style="51" customWidth="1"/>
    <col min="1266" max="1266" width="11.28515625" style="51" customWidth="1"/>
    <col min="1267" max="1267" width="11" style="51" customWidth="1"/>
    <col min="1268" max="1274" width="9.140625" style="51"/>
    <col min="1275" max="1276" width="10.7109375" style="51" customWidth="1"/>
    <col min="1277" max="1277" width="9.140625" style="51"/>
    <col min="1278" max="1278" width="11.5703125" style="51" customWidth="1"/>
    <col min="1279" max="1279" width="13.7109375" style="51" customWidth="1"/>
    <col min="1280" max="1283" width="9.28515625" style="51" customWidth="1"/>
    <col min="1284" max="1520" width="9.140625" style="51"/>
    <col min="1521" max="1521" width="34" style="51" customWidth="1"/>
    <col min="1522" max="1522" width="11.28515625" style="51" customWidth="1"/>
    <col min="1523" max="1523" width="11" style="51" customWidth="1"/>
    <col min="1524" max="1530" width="9.140625" style="51"/>
    <col min="1531" max="1532" width="10.7109375" style="51" customWidth="1"/>
    <col min="1533" max="1533" width="9.140625" style="51"/>
    <col min="1534" max="1534" width="11.5703125" style="51" customWidth="1"/>
    <col min="1535" max="1535" width="13.7109375" style="51" customWidth="1"/>
    <col min="1536" max="1539" width="9.28515625" style="51" customWidth="1"/>
    <col min="1540" max="1776" width="9.140625" style="51"/>
    <col min="1777" max="1777" width="34" style="51" customWidth="1"/>
    <col min="1778" max="1778" width="11.28515625" style="51" customWidth="1"/>
    <col min="1779" max="1779" width="11" style="51" customWidth="1"/>
    <col min="1780" max="1786" width="9.140625" style="51"/>
    <col min="1787" max="1788" width="10.7109375" style="51" customWidth="1"/>
    <col min="1789" max="1789" width="9.140625" style="51"/>
    <col min="1790" max="1790" width="11.5703125" style="51" customWidth="1"/>
    <col min="1791" max="1791" width="13.7109375" style="51" customWidth="1"/>
    <col min="1792" max="1795" width="9.28515625" style="51" customWidth="1"/>
    <col min="1796" max="2032" width="9.140625" style="51"/>
    <col min="2033" max="2033" width="34" style="51" customWidth="1"/>
    <col min="2034" max="2034" width="11.28515625" style="51" customWidth="1"/>
    <col min="2035" max="2035" width="11" style="51" customWidth="1"/>
    <col min="2036" max="2042" width="9.140625" style="51"/>
    <col min="2043" max="2044" width="10.7109375" style="51" customWidth="1"/>
    <col min="2045" max="2045" width="9.140625" style="51"/>
    <col min="2046" max="2046" width="11.5703125" style="51" customWidth="1"/>
    <col min="2047" max="2047" width="13.7109375" style="51" customWidth="1"/>
    <col min="2048" max="2051" width="9.28515625" style="51" customWidth="1"/>
    <col min="2052" max="2288" width="9.140625" style="51"/>
    <col min="2289" max="2289" width="34" style="51" customWidth="1"/>
    <col min="2290" max="2290" width="11.28515625" style="51" customWidth="1"/>
    <col min="2291" max="2291" width="11" style="51" customWidth="1"/>
    <col min="2292" max="2298" width="9.140625" style="51"/>
    <col min="2299" max="2300" width="10.7109375" style="51" customWidth="1"/>
    <col min="2301" max="2301" width="9.140625" style="51"/>
    <col min="2302" max="2302" width="11.5703125" style="51" customWidth="1"/>
    <col min="2303" max="2303" width="13.7109375" style="51" customWidth="1"/>
    <col min="2304" max="2307" width="9.28515625" style="51" customWidth="1"/>
    <col min="2308" max="2544" width="9.140625" style="51"/>
    <col min="2545" max="2545" width="34" style="51" customWidth="1"/>
    <col min="2546" max="2546" width="11.28515625" style="51" customWidth="1"/>
    <col min="2547" max="2547" width="11" style="51" customWidth="1"/>
    <col min="2548" max="2554" width="9.140625" style="51"/>
    <col min="2555" max="2556" width="10.7109375" style="51" customWidth="1"/>
    <col min="2557" max="2557" width="9.140625" style="51"/>
    <col min="2558" max="2558" width="11.5703125" style="51" customWidth="1"/>
    <col min="2559" max="2559" width="13.7109375" style="51" customWidth="1"/>
    <col min="2560" max="2563" width="9.28515625" style="51" customWidth="1"/>
    <col min="2564" max="2800" width="9.140625" style="51"/>
    <col min="2801" max="2801" width="34" style="51" customWidth="1"/>
    <col min="2802" max="2802" width="11.28515625" style="51" customWidth="1"/>
    <col min="2803" max="2803" width="11" style="51" customWidth="1"/>
    <col min="2804" max="2810" width="9.140625" style="51"/>
    <col min="2811" max="2812" width="10.7109375" style="51" customWidth="1"/>
    <col min="2813" max="2813" width="9.140625" style="51"/>
    <col min="2814" max="2814" width="11.5703125" style="51" customWidth="1"/>
    <col min="2815" max="2815" width="13.7109375" style="51" customWidth="1"/>
    <col min="2816" max="2819" width="9.28515625" style="51" customWidth="1"/>
    <col min="2820" max="3056" width="9.140625" style="51"/>
    <col min="3057" max="3057" width="34" style="51" customWidth="1"/>
    <col min="3058" max="3058" width="11.28515625" style="51" customWidth="1"/>
    <col min="3059" max="3059" width="11" style="51" customWidth="1"/>
    <col min="3060" max="3066" width="9.140625" style="51"/>
    <col min="3067" max="3068" width="10.7109375" style="51" customWidth="1"/>
    <col min="3069" max="3069" width="9.140625" style="51"/>
    <col min="3070" max="3070" width="11.5703125" style="51" customWidth="1"/>
    <col min="3071" max="3071" width="13.7109375" style="51" customWidth="1"/>
    <col min="3072" max="3075" width="9.28515625" style="51" customWidth="1"/>
    <col min="3076" max="3312" width="9.140625" style="51"/>
    <col min="3313" max="3313" width="34" style="51" customWidth="1"/>
    <col min="3314" max="3314" width="11.28515625" style="51" customWidth="1"/>
    <col min="3315" max="3315" width="11" style="51" customWidth="1"/>
    <col min="3316" max="3322" width="9.140625" style="51"/>
    <col min="3323" max="3324" width="10.7109375" style="51" customWidth="1"/>
    <col min="3325" max="3325" width="9.140625" style="51"/>
    <col min="3326" max="3326" width="11.5703125" style="51" customWidth="1"/>
    <col min="3327" max="3327" width="13.7109375" style="51" customWidth="1"/>
    <col min="3328" max="3331" width="9.28515625" style="51" customWidth="1"/>
    <col min="3332" max="3568" width="9.140625" style="51"/>
    <col min="3569" max="3569" width="34" style="51" customWidth="1"/>
    <col min="3570" max="3570" width="11.28515625" style="51" customWidth="1"/>
    <col min="3571" max="3571" width="11" style="51" customWidth="1"/>
    <col min="3572" max="3578" width="9.140625" style="51"/>
    <col min="3579" max="3580" width="10.7109375" style="51" customWidth="1"/>
    <col min="3581" max="3581" width="9.140625" style="51"/>
    <col min="3582" max="3582" width="11.5703125" style="51" customWidth="1"/>
    <col min="3583" max="3583" width="13.7109375" style="51" customWidth="1"/>
    <col min="3584" max="3587" width="9.28515625" style="51" customWidth="1"/>
    <col min="3588" max="3824" width="9.140625" style="51"/>
    <col min="3825" max="3825" width="34" style="51" customWidth="1"/>
    <col min="3826" max="3826" width="11.28515625" style="51" customWidth="1"/>
    <col min="3827" max="3827" width="11" style="51" customWidth="1"/>
    <col min="3828" max="3834" width="9.140625" style="51"/>
    <col min="3835" max="3836" width="10.7109375" style="51" customWidth="1"/>
    <col min="3837" max="3837" width="9.140625" style="51"/>
    <col min="3838" max="3838" width="11.5703125" style="51" customWidth="1"/>
    <col min="3839" max="3839" width="13.7109375" style="51" customWidth="1"/>
    <col min="3840" max="3843" width="9.28515625" style="51" customWidth="1"/>
    <col min="3844" max="4080" width="9.140625" style="51"/>
    <col min="4081" max="4081" width="34" style="51" customWidth="1"/>
    <col min="4082" max="4082" width="11.28515625" style="51" customWidth="1"/>
    <col min="4083" max="4083" width="11" style="51" customWidth="1"/>
    <col min="4084" max="4090" width="9.140625" style="51"/>
    <col min="4091" max="4092" width="10.7109375" style="51" customWidth="1"/>
    <col min="4093" max="4093" width="9.140625" style="51"/>
    <col min="4094" max="4094" width="11.5703125" style="51" customWidth="1"/>
    <col min="4095" max="4095" width="13.7109375" style="51" customWidth="1"/>
    <col min="4096" max="4099" width="9.28515625" style="51" customWidth="1"/>
    <col min="4100" max="4336" width="9.140625" style="51"/>
    <col min="4337" max="4337" width="34" style="51" customWidth="1"/>
    <col min="4338" max="4338" width="11.28515625" style="51" customWidth="1"/>
    <col min="4339" max="4339" width="11" style="51" customWidth="1"/>
    <col min="4340" max="4346" width="9.140625" style="51"/>
    <col min="4347" max="4348" width="10.7109375" style="51" customWidth="1"/>
    <col min="4349" max="4349" width="9.140625" style="51"/>
    <col min="4350" max="4350" width="11.5703125" style="51" customWidth="1"/>
    <col min="4351" max="4351" width="13.7109375" style="51" customWidth="1"/>
    <col min="4352" max="4355" width="9.28515625" style="51" customWidth="1"/>
    <col min="4356" max="4592" width="9.140625" style="51"/>
    <col min="4593" max="4593" width="34" style="51" customWidth="1"/>
    <col min="4594" max="4594" width="11.28515625" style="51" customWidth="1"/>
    <col min="4595" max="4595" width="11" style="51" customWidth="1"/>
    <col min="4596" max="4602" width="9.140625" style="51"/>
    <col min="4603" max="4604" width="10.7109375" style="51" customWidth="1"/>
    <col min="4605" max="4605" width="9.140625" style="51"/>
    <col min="4606" max="4606" width="11.5703125" style="51" customWidth="1"/>
    <col min="4607" max="4607" width="13.7109375" style="51" customWidth="1"/>
    <col min="4608" max="4611" width="9.28515625" style="51" customWidth="1"/>
    <col min="4612" max="4848" width="9.140625" style="51"/>
    <col min="4849" max="4849" width="34" style="51" customWidth="1"/>
    <col min="4850" max="4850" width="11.28515625" style="51" customWidth="1"/>
    <col min="4851" max="4851" width="11" style="51" customWidth="1"/>
    <col min="4852" max="4858" width="9.140625" style="51"/>
    <col min="4859" max="4860" width="10.7109375" style="51" customWidth="1"/>
    <col min="4861" max="4861" width="9.140625" style="51"/>
    <col min="4862" max="4862" width="11.5703125" style="51" customWidth="1"/>
    <col min="4863" max="4863" width="13.7109375" style="51" customWidth="1"/>
    <col min="4864" max="4867" width="9.28515625" style="51" customWidth="1"/>
    <col min="4868" max="5104" width="9.140625" style="51"/>
    <col min="5105" max="5105" width="34" style="51" customWidth="1"/>
    <col min="5106" max="5106" width="11.28515625" style="51" customWidth="1"/>
    <col min="5107" max="5107" width="11" style="51" customWidth="1"/>
    <col min="5108" max="5114" width="9.140625" style="51"/>
    <col min="5115" max="5116" width="10.7109375" style="51" customWidth="1"/>
    <col min="5117" max="5117" width="9.140625" style="51"/>
    <col min="5118" max="5118" width="11.5703125" style="51" customWidth="1"/>
    <col min="5119" max="5119" width="13.7109375" style="51" customWidth="1"/>
    <col min="5120" max="5123" width="9.28515625" style="51" customWidth="1"/>
    <col min="5124" max="5360" width="9.140625" style="51"/>
    <col min="5361" max="5361" width="34" style="51" customWidth="1"/>
    <col min="5362" max="5362" width="11.28515625" style="51" customWidth="1"/>
    <col min="5363" max="5363" width="11" style="51" customWidth="1"/>
    <col min="5364" max="5370" width="9.140625" style="51"/>
    <col min="5371" max="5372" width="10.7109375" style="51" customWidth="1"/>
    <col min="5373" max="5373" width="9.140625" style="51"/>
    <col min="5374" max="5374" width="11.5703125" style="51" customWidth="1"/>
    <col min="5375" max="5375" width="13.7109375" style="51" customWidth="1"/>
    <col min="5376" max="5379" width="9.28515625" style="51" customWidth="1"/>
    <col min="5380" max="5616" width="9.140625" style="51"/>
    <col min="5617" max="5617" width="34" style="51" customWidth="1"/>
    <col min="5618" max="5618" width="11.28515625" style="51" customWidth="1"/>
    <col min="5619" max="5619" width="11" style="51" customWidth="1"/>
    <col min="5620" max="5626" width="9.140625" style="51"/>
    <col min="5627" max="5628" width="10.7109375" style="51" customWidth="1"/>
    <col min="5629" max="5629" width="9.140625" style="51"/>
    <col min="5630" max="5630" width="11.5703125" style="51" customWidth="1"/>
    <col min="5631" max="5631" width="13.7109375" style="51" customWidth="1"/>
    <col min="5632" max="5635" width="9.28515625" style="51" customWidth="1"/>
    <col min="5636" max="5872" width="9.140625" style="51"/>
    <col min="5873" max="5873" width="34" style="51" customWidth="1"/>
    <col min="5874" max="5874" width="11.28515625" style="51" customWidth="1"/>
    <col min="5875" max="5875" width="11" style="51" customWidth="1"/>
    <col min="5876" max="5882" width="9.140625" style="51"/>
    <col min="5883" max="5884" width="10.7109375" style="51" customWidth="1"/>
    <col min="5885" max="5885" width="9.140625" style="51"/>
    <col min="5886" max="5886" width="11.5703125" style="51" customWidth="1"/>
    <col min="5887" max="5887" width="13.7109375" style="51" customWidth="1"/>
    <col min="5888" max="5891" width="9.28515625" style="51" customWidth="1"/>
    <col min="5892" max="6128" width="9.140625" style="51"/>
    <col min="6129" max="6129" width="34" style="51" customWidth="1"/>
    <col min="6130" max="6130" width="11.28515625" style="51" customWidth="1"/>
    <col min="6131" max="6131" width="11" style="51" customWidth="1"/>
    <col min="6132" max="6138" width="9.140625" style="51"/>
    <col min="6139" max="6140" width="10.7109375" style="51" customWidth="1"/>
    <col min="6141" max="6141" width="9.140625" style="51"/>
    <col min="6142" max="6142" width="11.5703125" style="51" customWidth="1"/>
    <col min="6143" max="6143" width="13.7109375" style="51" customWidth="1"/>
    <col min="6144" max="6147" width="9.28515625" style="51" customWidth="1"/>
    <col min="6148" max="6384" width="9.140625" style="51"/>
    <col min="6385" max="6385" width="34" style="51" customWidth="1"/>
    <col min="6386" max="6386" width="11.28515625" style="51" customWidth="1"/>
    <col min="6387" max="6387" width="11" style="51" customWidth="1"/>
    <col min="6388" max="6394" width="9.140625" style="51"/>
    <col min="6395" max="6396" width="10.7109375" style="51" customWidth="1"/>
    <col min="6397" max="6397" width="9.140625" style="51"/>
    <col min="6398" max="6398" width="11.5703125" style="51" customWidth="1"/>
    <col min="6399" max="6399" width="13.7109375" style="51" customWidth="1"/>
    <col min="6400" max="6403" width="9.28515625" style="51" customWidth="1"/>
    <col min="6404" max="6640" width="9.140625" style="51"/>
    <col min="6641" max="6641" width="34" style="51" customWidth="1"/>
    <col min="6642" max="6642" width="11.28515625" style="51" customWidth="1"/>
    <col min="6643" max="6643" width="11" style="51" customWidth="1"/>
    <col min="6644" max="6650" width="9.140625" style="51"/>
    <col min="6651" max="6652" width="10.7109375" style="51" customWidth="1"/>
    <col min="6653" max="6653" width="9.140625" style="51"/>
    <col min="6654" max="6654" width="11.5703125" style="51" customWidth="1"/>
    <col min="6655" max="6655" width="13.7109375" style="51" customWidth="1"/>
    <col min="6656" max="6659" width="9.28515625" style="51" customWidth="1"/>
    <col min="6660" max="6896" width="9.140625" style="51"/>
    <col min="6897" max="6897" width="34" style="51" customWidth="1"/>
    <col min="6898" max="6898" width="11.28515625" style="51" customWidth="1"/>
    <col min="6899" max="6899" width="11" style="51" customWidth="1"/>
    <col min="6900" max="6906" width="9.140625" style="51"/>
    <col min="6907" max="6908" width="10.7109375" style="51" customWidth="1"/>
    <col min="6909" max="6909" width="9.140625" style="51"/>
    <col min="6910" max="6910" width="11.5703125" style="51" customWidth="1"/>
    <col min="6911" max="6911" width="13.7109375" style="51" customWidth="1"/>
    <col min="6912" max="6915" width="9.28515625" style="51" customWidth="1"/>
    <col min="6916" max="7152" width="9.140625" style="51"/>
    <col min="7153" max="7153" width="34" style="51" customWidth="1"/>
    <col min="7154" max="7154" width="11.28515625" style="51" customWidth="1"/>
    <col min="7155" max="7155" width="11" style="51" customWidth="1"/>
    <col min="7156" max="7162" width="9.140625" style="51"/>
    <col min="7163" max="7164" width="10.7109375" style="51" customWidth="1"/>
    <col min="7165" max="7165" width="9.140625" style="51"/>
    <col min="7166" max="7166" width="11.5703125" style="51" customWidth="1"/>
    <col min="7167" max="7167" width="13.7109375" style="51" customWidth="1"/>
    <col min="7168" max="7171" width="9.28515625" style="51" customWidth="1"/>
    <col min="7172" max="7408" width="9.140625" style="51"/>
    <col min="7409" max="7409" width="34" style="51" customWidth="1"/>
    <col min="7410" max="7410" width="11.28515625" style="51" customWidth="1"/>
    <col min="7411" max="7411" width="11" style="51" customWidth="1"/>
    <col min="7412" max="7418" width="9.140625" style="51"/>
    <col min="7419" max="7420" width="10.7109375" style="51" customWidth="1"/>
    <col min="7421" max="7421" width="9.140625" style="51"/>
    <col min="7422" max="7422" width="11.5703125" style="51" customWidth="1"/>
    <col min="7423" max="7423" width="13.7109375" style="51" customWidth="1"/>
    <col min="7424" max="7427" width="9.28515625" style="51" customWidth="1"/>
    <col min="7428" max="7664" width="9.140625" style="51"/>
    <col min="7665" max="7665" width="34" style="51" customWidth="1"/>
    <col min="7666" max="7666" width="11.28515625" style="51" customWidth="1"/>
    <col min="7667" max="7667" width="11" style="51" customWidth="1"/>
    <col min="7668" max="7674" width="9.140625" style="51"/>
    <col min="7675" max="7676" width="10.7109375" style="51" customWidth="1"/>
    <col min="7677" max="7677" width="9.140625" style="51"/>
    <col min="7678" max="7678" width="11.5703125" style="51" customWidth="1"/>
    <col min="7679" max="7679" width="13.7109375" style="51" customWidth="1"/>
    <col min="7680" max="7683" width="9.28515625" style="51" customWidth="1"/>
    <col min="7684" max="7920" width="9.140625" style="51"/>
    <col min="7921" max="7921" width="34" style="51" customWidth="1"/>
    <col min="7922" max="7922" width="11.28515625" style="51" customWidth="1"/>
    <col min="7923" max="7923" width="11" style="51" customWidth="1"/>
    <col min="7924" max="7930" width="9.140625" style="51"/>
    <col min="7931" max="7932" width="10.7109375" style="51" customWidth="1"/>
    <col min="7933" max="7933" width="9.140625" style="51"/>
    <col min="7934" max="7934" width="11.5703125" style="51" customWidth="1"/>
    <col min="7935" max="7935" width="13.7109375" style="51" customWidth="1"/>
    <col min="7936" max="7939" width="9.28515625" style="51" customWidth="1"/>
    <col min="7940" max="8176" width="9.140625" style="51"/>
    <col min="8177" max="8177" width="34" style="51" customWidth="1"/>
    <col min="8178" max="8178" width="11.28515625" style="51" customWidth="1"/>
    <col min="8179" max="8179" width="11" style="51" customWidth="1"/>
    <col min="8180" max="8186" width="9.140625" style="51"/>
    <col min="8187" max="8188" width="10.7109375" style="51" customWidth="1"/>
    <col min="8189" max="8189" width="9.140625" style="51"/>
    <col min="8190" max="8190" width="11.5703125" style="51" customWidth="1"/>
    <col min="8191" max="8191" width="13.7109375" style="51" customWidth="1"/>
    <col min="8192" max="8195" width="9.28515625" style="51" customWidth="1"/>
    <col min="8196" max="8432" width="9.140625" style="51"/>
    <col min="8433" max="8433" width="34" style="51" customWidth="1"/>
    <col min="8434" max="8434" width="11.28515625" style="51" customWidth="1"/>
    <col min="8435" max="8435" width="11" style="51" customWidth="1"/>
    <col min="8436" max="8442" width="9.140625" style="51"/>
    <col min="8443" max="8444" width="10.7109375" style="51" customWidth="1"/>
    <col min="8445" max="8445" width="9.140625" style="51"/>
    <col min="8446" max="8446" width="11.5703125" style="51" customWidth="1"/>
    <col min="8447" max="8447" width="13.7109375" style="51" customWidth="1"/>
    <col min="8448" max="8451" width="9.28515625" style="51" customWidth="1"/>
    <col min="8452" max="8688" width="9.140625" style="51"/>
    <col min="8689" max="8689" width="34" style="51" customWidth="1"/>
    <col min="8690" max="8690" width="11.28515625" style="51" customWidth="1"/>
    <col min="8691" max="8691" width="11" style="51" customWidth="1"/>
    <col min="8692" max="8698" width="9.140625" style="51"/>
    <col min="8699" max="8700" width="10.7109375" style="51" customWidth="1"/>
    <col min="8701" max="8701" width="9.140625" style="51"/>
    <col min="8702" max="8702" width="11.5703125" style="51" customWidth="1"/>
    <col min="8703" max="8703" width="13.7109375" style="51" customWidth="1"/>
    <col min="8704" max="8707" width="9.28515625" style="51" customWidth="1"/>
    <col min="8708" max="8944" width="9.140625" style="51"/>
    <col min="8945" max="8945" width="34" style="51" customWidth="1"/>
    <col min="8946" max="8946" width="11.28515625" style="51" customWidth="1"/>
    <col min="8947" max="8947" width="11" style="51" customWidth="1"/>
    <col min="8948" max="8954" width="9.140625" style="51"/>
    <col min="8955" max="8956" width="10.7109375" style="51" customWidth="1"/>
    <col min="8957" max="8957" width="9.140625" style="51"/>
    <col min="8958" max="8958" width="11.5703125" style="51" customWidth="1"/>
    <col min="8959" max="8959" width="13.7109375" style="51" customWidth="1"/>
    <col min="8960" max="8963" width="9.28515625" style="51" customWidth="1"/>
    <col min="8964" max="9200" width="9.140625" style="51"/>
    <col min="9201" max="9201" width="34" style="51" customWidth="1"/>
    <col min="9202" max="9202" width="11.28515625" style="51" customWidth="1"/>
    <col min="9203" max="9203" width="11" style="51" customWidth="1"/>
    <col min="9204" max="9210" width="9.140625" style="51"/>
    <col min="9211" max="9212" width="10.7109375" style="51" customWidth="1"/>
    <col min="9213" max="9213" width="9.140625" style="51"/>
    <col min="9214" max="9214" width="11.5703125" style="51" customWidth="1"/>
    <col min="9215" max="9215" width="13.7109375" style="51" customWidth="1"/>
    <col min="9216" max="9219" width="9.28515625" style="51" customWidth="1"/>
    <col min="9220" max="9456" width="9.140625" style="51"/>
    <col min="9457" max="9457" width="34" style="51" customWidth="1"/>
    <col min="9458" max="9458" width="11.28515625" style="51" customWidth="1"/>
    <col min="9459" max="9459" width="11" style="51" customWidth="1"/>
    <col min="9460" max="9466" width="9.140625" style="51"/>
    <col min="9467" max="9468" width="10.7109375" style="51" customWidth="1"/>
    <col min="9469" max="9469" width="9.140625" style="51"/>
    <col min="9470" max="9470" width="11.5703125" style="51" customWidth="1"/>
    <col min="9471" max="9471" width="13.7109375" style="51" customWidth="1"/>
    <col min="9472" max="9475" width="9.28515625" style="51" customWidth="1"/>
    <col min="9476" max="9712" width="9.140625" style="51"/>
    <col min="9713" max="9713" width="34" style="51" customWidth="1"/>
    <col min="9714" max="9714" width="11.28515625" style="51" customWidth="1"/>
    <col min="9715" max="9715" width="11" style="51" customWidth="1"/>
    <col min="9716" max="9722" width="9.140625" style="51"/>
    <col min="9723" max="9724" width="10.7109375" style="51" customWidth="1"/>
    <col min="9725" max="9725" width="9.140625" style="51"/>
    <col min="9726" max="9726" width="11.5703125" style="51" customWidth="1"/>
    <col min="9727" max="9727" width="13.7109375" style="51" customWidth="1"/>
    <col min="9728" max="9731" width="9.28515625" style="51" customWidth="1"/>
    <col min="9732" max="9968" width="9.140625" style="51"/>
    <col min="9969" max="9969" width="34" style="51" customWidth="1"/>
    <col min="9970" max="9970" width="11.28515625" style="51" customWidth="1"/>
    <col min="9971" max="9971" width="11" style="51" customWidth="1"/>
    <col min="9972" max="9978" width="9.140625" style="51"/>
    <col min="9979" max="9980" width="10.7109375" style="51" customWidth="1"/>
    <col min="9981" max="9981" width="9.140625" style="51"/>
    <col min="9982" max="9982" width="11.5703125" style="51" customWidth="1"/>
    <col min="9983" max="9983" width="13.7109375" style="51" customWidth="1"/>
    <col min="9984" max="9987" width="9.28515625" style="51" customWidth="1"/>
    <col min="9988" max="10224" width="9.140625" style="51"/>
    <col min="10225" max="10225" width="34" style="51" customWidth="1"/>
    <col min="10226" max="10226" width="11.28515625" style="51" customWidth="1"/>
    <col min="10227" max="10227" width="11" style="51" customWidth="1"/>
    <col min="10228" max="10234" width="9.140625" style="51"/>
    <col min="10235" max="10236" width="10.7109375" style="51" customWidth="1"/>
    <col min="10237" max="10237" width="9.140625" style="51"/>
    <col min="10238" max="10238" width="11.5703125" style="51" customWidth="1"/>
    <col min="10239" max="10239" width="13.7109375" style="51" customWidth="1"/>
    <col min="10240" max="10243" width="9.28515625" style="51" customWidth="1"/>
    <col min="10244" max="10480" width="9.140625" style="51"/>
    <col min="10481" max="10481" width="34" style="51" customWidth="1"/>
    <col min="10482" max="10482" width="11.28515625" style="51" customWidth="1"/>
    <col min="10483" max="10483" width="11" style="51" customWidth="1"/>
    <col min="10484" max="10490" width="9.140625" style="51"/>
    <col min="10491" max="10492" width="10.7109375" style="51" customWidth="1"/>
    <col min="10493" max="10493" width="9.140625" style="51"/>
    <col min="10494" max="10494" width="11.5703125" style="51" customWidth="1"/>
    <col min="10495" max="10495" width="13.7109375" style="51" customWidth="1"/>
    <col min="10496" max="10499" width="9.28515625" style="51" customWidth="1"/>
    <col min="10500" max="10736" width="9.140625" style="51"/>
    <col min="10737" max="10737" width="34" style="51" customWidth="1"/>
    <col min="10738" max="10738" width="11.28515625" style="51" customWidth="1"/>
    <col min="10739" max="10739" width="11" style="51" customWidth="1"/>
    <col min="10740" max="10746" width="9.140625" style="51"/>
    <col min="10747" max="10748" width="10.7109375" style="51" customWidth="1"/>
    <col min="10749" max="10749" width="9.140625" style="51"/>
    <col min="10750" max="10750" width="11.5703125" style="51" customWidth="1"/>
    <col min="10751" max="10751" width="13.7109375" style="51" customWidth="1"/>
    <col min="10752" max="10755" width="9.28515625" style="51" customWidth="1"/>
    <col min="10756" max="10992" width="9.140625" style="51"/>
    <col min="10993" max="10993" width="34" style="51" customWidth="1"/>
    <col min="10994" max="10994" width="11.28515625" style="51" customWidth="1"/>
    <col min="10995" max="10995" width="11" style="51" customWidth="1"/>
    <col min="10996" max="11002" width="9.140625" style="51"/>
    <col min="11003" max="11004" width="10.7109375" style="51" customWidth="1"/>
    <col min="11005" max="11005" width="9.140625" style="51"/>
    <col min="11006" max="11006" width="11.5703125" style="51" customWidth="1"/>
    <col min="11007" max="11007" width="13.7109375" style="51" customWidth="1"/>
    <col min="11008" max="11011" width="9.28515625" style="51" customWidth="1"/>
    <col min="11012" max="11248" width="9.140625" style="51"/>
    <col min="11249" max="11249" width="34" style="51" customWidth="1"/>
    <col min="11250" max="11250" width="11.28515625" style="51" customWidth="1"/>
    <col min="11251" max="11251" width="11" style="51" customWidth="1"/>
    <col min="11252" max="11258" width="9.140625" style="51"/>
    <col min="11259" max="11260" width="10.7109375" style="51" customWidth="1"/>
    <col min="11261" max="11261" width="9.140625" style="51"/>
    <col min="11262" max="11262" width="11.5703125" style="51" customWidth="1"/>
    <col min="11263" max="11263" width="13.7109375" style="51" customWidth="1"/>
    <col min="11264" max="11267" width="9.28515625" style="51" customWidth="1"/>
    <col min="11268" max="11504" width="9.140625" style="51"/>
    <col min="11505" max="11505" width="34" style="51" customWidth="1"/>
    <col min="11506" max="11506" width="11.28515625" style="51" customWidth="1"/>
    <col min="11507" max="11507" width="11" style="51" customWidth="1"/>
    <col min="11508" max="11514" width="9.140625" style="51"/>
    <col min="11515" max="11516" width="10.7109375" style="51" customWidth="1"/>
    <col min="11517" max="11517" width="9.140625" style="51"/>
    <col min="11518" max="11518" width="11.5703125" style="51" customWidth="1"/>
    <col min="11519" max="11519" width="13.7109375" style="51" customWidth="1"/>
    <col min="11520" max="11523" width="9.28515625" style="51" customWidth="1"/>
    <col min="11524" max="11760" width="9.140625" style="51"/>
    <col min="11761" max="11761" width="34" style="51" customWidth="1"/>
    <col min="11762" max="11762" width="11.28515625" style="51" customWidth="1"/>
    <col min="11763" max="11763" width="11" style="51" customWidth="1"/>
    <col min="11764" max="11770" width="9.140625" style="51"/>
    <col min="11771" max="11772" width="10.7109375" style="51" customWidth="1"/>
    <col min="11773" max="11773" width="9.140625" style="51"/>
    <col min="11774" max="11774" width="11.5703125" style="51" customWidth="1"/>
    <col min="11775" max="11775" width="13.7109375" style="51" customWidth="1"/>
    <col min="11776" max="11779" width="9.28515625" style="51" customWidth="1"/>
    <col min="11780" max="12016" width="9.140625" style="51"/>
    <col min="12017" max="12017" width="34" style="51" customWidth="1"/>
    <col min="12018" max="12018" width="11.28515625" style="51" customWidth="1"/>
    <col min="12019" max="12019" width="11" style="51" customWidth="1"/>
    <col min="12020" max="12026" width="9.140625" style="51"/>
    <col min="12027" max="12028" width="10.7109375" style="51" customWidth="1"/>
    <col min="12029" max="12029" width="9.140625" style="51"/>
    <col min="12030" max="12030" width="11.5703125" style="51" customWidth="1"/>
    <col min="12031" max="12031" width="13.7109375" style="51" customWidth="1"/>
    <col min="12032" max="12035" width="9.28515625" style="51" customWidth="1"/>
    <col min="12036" max="12272" width="9.140625" style="51"/>
    <col min="12273" max="12273" width="34" style="51" customWidth="1"/>
    <col min="12274" max="12274" width="11.28515625" style="51" customWidth="1"/>
    <col min="12275" max="12275" width="11" style="51" customWidth="1"/>
    <col min="12276" max="12282" width="9.140625" style="51"/>
    <col min="12283" max="12284" width="10.7109375" style="51" customWidth="1"/>
    <col min="12285" max="12285" width="9.140625" style="51"/>
    <col min="12286" max="12286" width="11.5703125" style="51" customWidth="1"/>
    <col min="12287" max="12287" width="13.7109375" style="51" customWidth="1"/>
    <col min="12288" max="12291" width="9.28515625" style="51" customWidth="1"/>
    <col min="12292" max="12528" width="9.140625" style="51"/>
    <col min="12529" max="12529" width="34" style="51" customWidth="1"/>
    <col min="12530" max="12530" width="11.28515625" style="51" customWidth="1"/>
    <col min="12531" max="12531" width="11" style="51" customWidth="1"/>
    <col min="12532" max="12538" width="9.140625" style="51"/>
    <col min="12539" max="12540" width="10.7109375" style="51" customWidth="1"/>
    <col min="12541" max="12541" width="9.140625" style="51"/>
    <col min="12542" max="12542" width="11.5703125" style="51" customWidth="1"/>
    <col min="12543" max="12543" width="13.7109375" style="51" customWidth="1"/>
    <col min="12544" max="12547" width="9.28515625" style="51" customWidth="1"/>
    <col min="12548" max="12784" width="9.140625" style="51"/>
    <col min="12785" max="12785" width="34" style="51" customWidth="1"/>
    <col min="12786" max="12786" width="11.28515625" style="51" customWidth="1"/>
    <col min="12787" max="12787" width="11" style="51" customWidth="1"/>
    <col min="12788" max="12794" width="9.140625" style="51"/>
    <col min="12795" max="12796" width="10.7109375" style="51" customWidth="1"/>
    <col min="12797" max="12797" width="9.140625" style="51"/>
    <col min="12798" max="12798" width="11.5703125" style="51" customWidth="1"/>
    <col min="12799" max="12799" width="13.7109375" style="51" customWidth="1"/>
    <col min="12800" max="12803" width="9.28515625" style="51" customWidth="1"/>
    <col min="12804" max="13040" width="9.140625" style="51"/>
    <col min="13041" max="13041" width="34" style="51" customWidth="1"/>
    <col min="13042" max="13042" width="11.28515625" style="51" customWidth="1"/>
    <col min="13043" max="13043" width="11" style="51" customWidth="1"/>
    <col min="13044" max="13050" width="9.140625" style="51"/>
    <col min="13051" max="13052" width="10.7109375" style="51" customWidth="1"/>
    <col min="13053" max="13053" width="9.140625" style="51"/>
    <col min="13054" max="13054" width="11.5703125" style="51" customWidth="1"/>
    <col min="13055" max="13055" width="13.7109375" style="51" customWidth="1"/>
    <col min="13056" max="13059" width="9.28515625" style="51" customWidth="1"/>
    <col min="13060" max="13296" width="9.140625" style="51"/>
    <col min="13297" max="13297" width="34" style="51" customWidth="1"/>
    <col min="13298" max="13298" width="11.28515625" style="51" customWidth="1"/>
    <col min="13299" max="13299" width="11" style="51" customWidth="1"/>
    <col min="13300" max="13306" width="9.140625" style="51"/>
    <col min="13307" max="13308" width="10.7109375" style="51" customWidth="1"/>
    <col min="13309" max="13309" width="9.140625" style="51"/>
    <col min="13310" max="13310" width="11.5703125" style="51" customWidth="1"/>
    <col min="13311" max="13311" width="13.7109375" style="51" customWidth="1"/>
    <col min="13312" max="13315" width="9.28515625" style="51" customWidth="1"/>
    <col min="13316" max="13552" width="9.140625" style="51"/>
    <col min="13553" max="13553" width="34" style="51" customWidth="1"/>
    <col min="13554" max="13554" width="11.28515625" style="51" customWidth="1"/>
    <col min="13555" max="13555" width="11" style="51" customWidth="1"/>
    <col min="13556" max="13562" width="9.140625" style="51"/>
    <col min="13563" max="13564" width="10.7109375" style="51" customWidth="1"/>
    <col min="13565" max="13565" width="9.140625" style="51"/>
    <col min="13566" max="13566" width="11.5703125" style="51" customWidth="1"/>
    <col min="13567" max="13567" width="13.7109375" style="51" customWidth="1"/>
    <col min="13568" max="13571" width="9.28515625" style="51" customWidth="1"/>
    <col min="13572" max="13808" width="9.140625" style="51"/>
    <col min="13809" max="13809" width="34" style="51" customWidth="1"/>
    <col min="13810" max="13810" width="11.28515625" style="51" customWidth="1"/>
    <col min="13811" max="13811" width="11" style="51" customWidth="1"/>
    <col min="13812" max="13818" width="9.140625" style="51"/>
    <col min="13819" max="13820" width="10.7109375" style="51" customWidth="1"/>
    <col min="13821" max="13821" width="9.140625" style="51"/>
    <col min="13822" max="13822" width="11.5703125" style="51" customWidth="1"/>
    <col min="13823" max="13823" width="13.7109375" style="51" customWidth="1"/>
    <col min="13824" max="13827" width="9.28515625" style="51" customWidth="1"/>
    <col min="13828" max="14064" width="9.140625" style="51"/>
    <col min="14065" max="14065" width="34" style="51" customWidth="1"/>
    <col min="14066" max="14066" width="11.28515625" style="51" customWidth="1"/>
    <col min="14067" max="14067" width="11" style="51" customWidth="1"/>
    <col min="14068" max="14074" width="9.140625" style="51"/>
    <col min="14075" max="14076" width="10.7109375" style="51" customWidth="1"/>
    <col min="14077" max="14077" width="9.140625" style="51"/>
    <col min="14078" max="14078" width="11.5703125" style="51" customWidth="1"/>
    <col min="14079" max="14079" width="13.7109375" style="51" customWidth="1"/>
    <col min="14080" max="14083" width="9.28515625" style="51" customWidth="1"/>
    <col min="14084" max="14320" width="9.140625" style="51"/>
    <col min="14321" max="14321" width="34" style="51" customWidth="1"/>
    <col min="14322" max="14322" width="11.28515625" style="51" customWidth="1"/>
    <col min="14323" max="14323" width="11" style="51" customWidth="1"/>
    <col min="14324" max="14330" width="9.140625" style="51"/>
    <col min="14331" max="14332" width="10.7109375" style="51" customWidth="1"/>
    <col min="14333" max="14333" width="9.140625" style="51"/>
    <col min="14334" max="14334" width="11.5703125" style="51" customWidth="1"/>
    <col min="14335" max="14335" width="13.7109375" style="51" customWidth="1"/>
    <col min="14336" max="14339" width="9.28515625" style="51" customWidth="1"/>
    <col min="14340" max="14576" width="9.140625" style="51"/>
    <col min="14577" max="14577" width="34" style="51" customWidth="1"/>
    <col min="14578" max="14578" width="11.28515625" style="51" customWidth="1"/>
    <col min="14579" max="14579" width="11" style="51" customWidth="1"/>
    <col min="14580" max="14586" width="9.140625" style="51"/>
    <col min="14587" max="14588" width="10.7109375" style="51" customWidth="1"/>
    <col min="14589" max="14589" width="9.140625" style="51"/>
    <col min="14590" max="14590" width="11.5703125" style="51" customWidth="1"/>
    <col min="14591" max="14591" width="13.7109375" style="51" customWidth="1"/>
    <col min="14592" max="14595" width="9.28515625" style="51" customWidth="1"/>
    <col min="14596" max="14832" width="9.140625" style="51"/>
    <col min="14833" max="14833" width="34" style="51" customWidth="1"/>
    <col min="14834" max="14834" width="11.28515625" style="51" customWidth="1"/>
    <col min="14835" max="14835" width="11" style="51" customWidth="1"/>
    <col min="14836" max="14842" width="9.140625" style="51"/>
    <col min="14843" max="14844" width="10.7109375" style="51" customWidth="1"/>
    <col min="14845" max="14845" width="9.140625" style="51"/>
    <col min="14846" max="14846" width="11.5703125" style="51" customWidth="1"/>
    <col min="14847" max="14847" width="13.7109375" style="51" customWidth="1"/>
    <col min="14848" max="14851" width="9.28515625" style="51" customWidth="1"/>
    <col min="14852" max="15088" width="9.140625" style="51"/>
    <col min="15089" max="15089" width="34" style="51" customWidth="1"/>
    <col min="15090" max="15090" width="11.28515625" style="51" customWidth="1"/>
    <col min="15091" max="15091" width="11" style="51" customWidth="1"/>
    <col min="15092" max="15098" width="9.140625" style="51"/>
    <col min="15099" max="15100" width="10.7109375" style="51" customWidth="1"/>
    <col min="15101" max="15101" width="9.140625" style="51"/>
    <col min="15102" max="15102" width="11.5703125" style="51" customWidth="1"/>
    <col min="15103" max="15103" width="13.7109375" style="51" customWidth="1"/>
    <col min="15104" max="15107" width="9.28515625" style="51" customWidth="1"/>
    <col min="15108" max="15344" width="9.140625" style="51"/>
    <col min="15345" max="15345" width="34" style="51" customWidth="1"/>
    <col min="15346" max="15346" width="11.28515625" style="51" customWidth="1"/>
    <col min="15347" max="15347" width="11" style="51" customWidth="1"/>
    <col min="15348" max="15354" width="9.140625" style="51"/>
    <col min="15355" max="15356" width="10.7109375" style="51" customWidth="1"/>
    <col min="15357" max="15357" width="9.140625" style="51"/>
    <col min="15358" max="15358" width="11.5703125" style="51" customWidth="1"/>
    <col min="15359" max="15359" width="13.7109375" style="51" customWidth="1"/>
    <col min="15360" max="15363" width="9.28515625" style="51" customWidth="1"/>
    <col min="15364" max="15600" width="9.140625" style="51"/>
    <col min="15601" max="15601" width="34" style="51" customWidth="1"/>
    <col min="15602" max="15602" width="11.28515625" style="51" customWidth="1"/>
    <col min="15603" max="15603" width="11" style="51" customWidth="1"/>
    <col min="15604" max="15610" width="9.140625" style="51"/>
    <col min="15611" max="15612" width="10.7109375" style="51" customWidth="1"/>
    <col min="15613" max="15613" width="9.140625" style="51"/>
    <col min="15614" max="15614" width="11.5703125" style="51" customWidth="1"/>
    <col min="15615" max="15615" width="13.7109375" style="51" customWidth="1"/>
    <col min="15616" max="15619" width="9.28515625" style="51" customWidth="1"/>
    <col min="15620" max="15856" width="9.140625" style="51"/>
    <col min="15857" max="15857" width="34" style="51" customWidth="1"/>
    <col min="15858" max="15858" width="11.28515625" style="51" customWidth="1"/>
    <col min="15859" max="15859" width="11" style="51" customWidth="1"/>
    <col min="15860" max="15866" width="9.140625" style="51"/>
    <col min="15867" max="15868" width="10.7109375" style="51" customWidth="1"/>
    <col min="15869" max="15869" width="9.140625" style="51"/>
    <col min="15870" max="15870" width="11.5703125" style="51" customWidth="1"/>
    <col min="15871" max="15871" width="13.7109375" style="51" customWidth="1"/>
    <col min="15872" max="15875" width="9.28515625" style="51" customWidth="1"/>
    <col min="15876" max="16112" width="9.140625" style="51"/>
    <col min="16113" max="16113" width="34" style="51" customWidth="1"/>
    <col min="16114" max="16114" width="11.28515625" style="51" customWidth="1"/>
    <col min="16115" max="16115" width="11" style="51" customWidth="1"/>
    <col min="16116" max="16122" width="9.140625" style="51"/>
    <col min="16123" max="16124" width="10.7109375" style="51" customWidth="1"/>
    <col min="16125" max="16125" width="9.140625" style="51"/>
    <col min="16126" max="16126" width="11.5703125" style="51" customWidth="1"/>
    <col min="16127" max="16127" width="13.7109375" style="51" customWidth="1"/>
    <col min="16128" max="16131" width="9.28515625" style="51" customWidth="1"/>
    <col min="16132" max="16372" width="9.140625" style="51"/>
    <col min="16373" max="16384" width="8.85546875" style="51" customWidth="1"/>
  </cols>
  <sheetData>
    <row r="1" spans="1:12" ht="18.75" customHeight="1" x14ac:dyDescent="0.25">
      <c r="A1" s="472"/>
      <c r="B1" s="473" t="s">
        <v>276</v>
      </c>
      <c r="C1" s="473"/>
      <c r="D1" s="473"/>
      <c r="E1" s="473"/>
      <c r="F1" s="473"/>
      <c r="G1" s="473"/>
      <c r="H1" s="473"/>
    </row>
    <row r="2" spans="1:12" ht="15" customHeight="1" x14ac:dyDescent="0.25">
      <c r="A2" s="472"/>
      <c r="B2" s="473"/>
      <c r="C2" s="473"/>
      <c r="D2" s="473"/>
      <c r="E2" s="473"/>
      <c r="F2" s="473"/>
      <c r="G2" s="473"/>
      <c r="H2" s="473"/>
    </row>
    <row r="3" spans="1:12" ht="24.6" customHeight="1" thickBot="1" x14ac:dyDescent="0.3">
      <c r="A3" s="250" t="s">
        <v>277</v>
      </c>
      <c r="B3" s="50"/>
      <c r="C3" s="50"/>
      <c r="D3" s="50"/>
      <c r="E3" s="50"/>
    </row>
    <row r="4" spans="1:12" ht="32.450000000000003" customHeight="1" x14ac:dyDescent="0.25">
      <c r="A4" s="474" t="s">
        <v>278</v>
      </c>
      <c r="B4" s="477" t="s">
        <v>279</v>
      </c>
      <c r="C4" s="477"/>
      <c r="D4" s="477"/>
      <c r="E4" s="477"/>
      <c r="F4" s="479" t="s">
        <v>280</v>
      </c>
      <c r="G4" s="479" t="s">
        <v>281</v>
      </c>
      <c r="H4" s="482" t="s">
        <v>282</v>
      </c>
      <c r="I4" s="467" t="s">
        <v>283</v>
      </c>
      <c r="J4" s="467"/>
      <c r="K4" s="467"/>
      <c r="L4" s="468"/>
    </row>
    <row r="5" spans="1:12" ht="53.25" customHeight="1" x14ac:dyDescent="0.25">
      <c r="A5" s="475"/>
      <c r="B5" s="478"/>
      <c r="C5" s="478"/>
      <c r="D5" s="478"/>
      <c r="E5" s="478"/>
      <c r="F5" s="480"/>
      <c r="G5" s="480"/>
      <c r="H5" s="483"/>
      <c r="I5" s="469" t="s">
        <v>284</v>
      </c>
      <c r="J5" s="469"/>
      <c r="K5" s="470" t="s">
        <v>285</v>
      </c>
      <c r="L5" s="471"/>
    </row>
    <row r="6" spans="1:12" ht="53.25" customHeight="1" thickBot="1" x14ac:dyDescent="0.3">
      <c r="A6" s="476"/>
      <c r="B6" s="251" t="s">
        <v>109</v>
      </c>
      <c r="C6" s="252" t="s">
        <v>286</v>
      </c>
      <c r="D6" s="252" t="s">
        <v>287</v>
      </c>
      <c r="E6" s="252" t="s">
        <v>288</v>
      </c>
      <c r="F6" s="481"/>
      <c r="G6" s="481"/>
      <c r="H6" s="484"/>
      <c r="I6" s="252" t="s">
        <v>288</v>
      </c>
      <c r="J6" s="253" t="s">
        <v>281</v>
      </c>
      <c r="K6" s="252" t="s">
        <v>288</v>
      </c>
      <c r="L6" s="254" t="s">
        <v>281</v>
      </c>
    </row>
    <row r="7" spans="1:12" ht="15.75" x14ac:dyDescent="0.25">
      <c r="A7" s="255" t="s">
        <v>148</v>
      </c>
      <c r="B7" s="256">
        <v>205270</v>
      </c>
      <c r="C7" s="257">
        <v>307</v>
      </c>
      <c r="D7" s="257">
        <v>0</v>
      </c>
      <c r="E7" s="257">
        <v>204963</v>
      </c>
      <c r="F7" s="257">
        <v>132</v>
      </c>
      <c r="G7" s="257">
        <v>121331</v>
      </c>
      <c r="H7" s="258"/>
      <c r="I7" s="259">
        <v>4848</v>
      </c>
      <c r="J7" s="260">
        <v>0</v>
      </c>
      <c r="K7" s="260">
        <v>19335</v>
      </c>
      <c r="L7" s="261">
        <v>9500</v>
      </c>
    </row>
    <row r="8" spans="1:12" ht="15.75" x14ac:dyDescent="0.25">
      <c r="A8" s="262" t="s">
        <v>149</v>
      </c>
      <c r="B8" s="263">
        <v>7636</v>
      </c>
      <c r="C8" s="257">
        <v>0</v>
      </c>
      <c r="D8" s="257">
        <v>0</v>
      </c>
      <c r="E8" s="257">
        <v>7636</v>
      </c>
      <c r="F8" s="257">
        <v>0</v>
      </c>
      <c r="G8" s="257">
        <v>6845</v>
      </c>
      <c r="H8" s="264"/>
      <c r="I8" s="265">
        <v>1300</v>
      </c>
      <c r="J8" s="266">
        <v>0</v>
      </c>
      <c r="K8" s="266">
        <v>0</v>
      </c>
      <c r="L8" s="267">
        <v>0</v>
      </c>
    </row>
    <row r="9" spans="1:12" ht="15.75" x14ac:dyDescent="0.25">
      <c r="A9" s="262" t="s">
        <v>150</v>
      </c>
      <c r="B9" s="263">
        <v>20114</v>
      </c>
      <c r="C9" s="257">
        <v>0</v>
      </c>
      <c r="D9" s="257">
        <v>0</v>
      </c>
      <c r="E9" s="257">
        <v>20114</v>
      </c>
      <c r="F9" s="257">
        <v>0</v>
      </c>
      <c r="G9" s="257">
        <v>5140</v>
      </c>
      <c r="H9" s="264"/>
      <c r="I9" s="265">
        <v>0</v>
      </c>
      <c r="J9" s="266">
        <v>0</v>
      </c>
      <c r="K9" s="266">
        <v>0</v>
      </c>
      <c r="L9" s="267">
        <v>0</v>
      </c>
    </row>
    <row r="10" spans="1:12" ht="15.75" x14ac:dyDescent="0.25">
      <c r="A10" s="262" t="s">
        <v>151</v>
      </c>
      <c r="B10" s="263">
        <v>9282</v>
      </c>
      <c r="C10" s="257">
        <v>0</v>
      </c>
      <c r="D10" s="257">
        <v>0</v>
      </c>
      <c r="E10" s="257">
        <v>9282</v>
      </c>
      <c r="F10" s="257">
        <v>0</v>
      </c>
      <c r="G10" s="257">
        <v>1802</v>
      </c>
      <c r="H10" s="264"/>
      <c r="I10" s="265">
        <v>0</v>
      </c>
      <c r="J10" s="266">
        <v>0</v>
      </c>
      <c r="K10" s="266">
        <v>0</v>
      </c>
      <c r="L10" s="267">
        <v>0</v>
      </c>
    </row>
    <row r="11" spans="1:12" ht="15.75" x14ac:dyDescent="0.25">
      <c r="A11" s="262" t="s">
        <v>152</v>
      </c>
      <c r="B11" s="263">
        <v>5862</v>
      </c>
      <c r="C11" s="257">
        <v>0</v>
      </c>
      <c r="D11" s="257">
        <v>0</v>
      </c>
      <c r="E11" s="257">
        <v>5862</v>
      </c>
      <c r="F11" s="257">
        <v>0</v>
      </c>
      <c r="G11" s="257">
        <v>3728</v>
      </c>
      <c r="H11" s="264"/>
      <c r="I11" s="265">
        <v>0</v>
      </c>
      <c r="J11" s="266">
        <v>0</v>
      </c>
      <c r="K11" s="266">
        <v>0</v>
      </c>
      <c r="L11" s="267">
        <v>0</v>
      </c>
    </row>
    <row r="12" spans="1:12" ht="15.75" x14ac:dyDescent="0.25">
      <c r="A12" s="262" t="s">
        <v>153</v>
      </c>
      <c r="B12" s="263">
        <v>1022</v>
      </c>
      <c r="C12" s="257">
        <v>0</v>
      </c>
      <c r="D12" s="257">
        <v>0</v>
      </c>
      <c r="E12" s="257">
        <v>1022</v>
      </c>
      <c r="F12" s="257">
        <v>0</v>
      </c>
      <c r="G12" s="257">
        <v>56</v>
      </c>
      <c r="H12" s="264"/>
      <c r="I12" s="265">
        <v>0</v>
      </c>
      <c r="J12" s="266">
        <v>0</v>
      </c>
      <c r="K12" s="266">
        <v>0</v>
      </c>
      <c r="L12" s="267">
        <v>0</v>
      </c>
    </row>
    <row r="13" spans="1:12" ht="15.75" x14ac:dyDescent="0.25">
      <c r="A13" s="262" t="s">
        <v>154</v>
      </c>
      <c r="B13" s="263">
        <v>6247</v>
      </c>
      <c r="C13" s="257">
        <v>0</v>
      </c>
      <c r="D13" s="257">
        <v>0</v>
      </c>
      <c r="E13" s="257">
        <v>6247</v>
      </c>
      <c r="F13" s="257">
        <v>20</v>
      </c>
      <c r="G13" s="257">
        <v>2232</v>
      </c>
      <c r="H13" s="264"/>
      <c r="I13" s="265">
        <v>0</v>
      </c>
      <c r="J13" s="266">
        <v>0</v>
      </c>
      <c r="K13" s="266">
        <v>0</v>
      </c>
      <c r="L13" s="267">
        <v>0</v>
      </c>
    </row>
    <row r="14" spans="1:12" ht="14.45" customHeight="1" x14ac:dyDescent="0.25">
      <c r="A14" s="262" t="s">
        <v>155</v>
      </c>
      <c r="B14" s="263">
        <v>22179</v>
      </c>
      <c r="C14" s="257">
        <v>0</v>
      </c>
      <c r="D14" s="257">
        <v>0</v>
      </c>
      <c r="E14" s="257">
        <v>22179</v>
      </c>
      <c r="F14" s="257">
        <v>1231</v>
      </c>
      <c r="G14" s="257">
        <v>9492</v>
      </c>
      <c r="H14" s="264"/>
      <c r="I14" s="265">
        <v>0</v>
      </c>
      <c r="J14" s="266">
        <v>0</v>
      </c>
      <c r="K14" s="266">
        <v>0</v>
      </c>
      <c r="L14" s="267">
        <v>0</v>
      </c>
    </row>
    <row r="15" spans="1:12" ht="15.75" x14ac:dyDescent="0.25">
      <c r="A15" s="262" t="s">
        <v>156</v>
      </c>
      <c r="B15" s="263">
        <v>10283</v>
      </c>
      <c r="C15" s="257">
        <v>0</v>
      </c>
      <c r="D15" s="257">
        <v>0</v>
      </c>
      <c r="E15" s="257">
        <v>10283</v>
      </c>
      <c r="F15" s="257">
        <v>10</v>
      </c>
      <c r="G15" s="257">
        <v>4306</v>
      </c>
      <c r="H15" s="264"/>
      <c r="I15" s="265">
        <v>0</v>
      </c>
      <c r="J15" s="266">
        <v>0</v>
      </c>
      <c r="K15" s="266">
        <v>0</v>
      </c>
      <c r="L15" s="267">
        <v>0</v>
      </c>
    </row>
    <row r="16" spans="1:12" ht="15.75" x14ac:dyDescent="0.25">
      <c r="A16" s="262" t="s">
        <v>157</v>
      </c>
      <c r="B16" s="263">
        <v>54864</v>
      </c>
      <c r="C16" s="257">
        <v>50</v>
      </c>
      <c r="D16" s="257">
        <v>0</v>
      </c>
      <c r="E16" s="257">
        <v>54814</v>
      </c>
      <c r="F16" s="257">
        <v>776</v>
      </c>
      <c r="G16" s="257">
        <v>35460</v>
      </c>
      <c r="H16" s="264"/>
      <c r="I16" s="265">
        <v>0</v>
      </c>
      <c r="J16" s="266">
        <v>0</v>
      </c>
      <c r="K16" s="266">
        <v>0</v>
      </c>
      <c r="L16" s="267">
        <v>0</v>
      </c>
    </row>
    <row r="17" spans="1:12" ht="15.75" x14ac:dyDescent="0.25">
      <c r="A17" s="262" t="s">
        <v>158</v>
      </c>
      <c r="B17" s="263">
        <v>31422</v>
      </c>
      <c r="C17" s="257">
        <v>0</v>
      </c>
      <c r="D17" s="257">
        <v>0</v>
      </c>
      <c r="E17" s="257">
        <v>31422</v>
      </c>
      <c r="F17" s="257">
        <v>50</v>
      </c>
      <c r="G17" s="257">
        <v>14627</v>
      </c>
      <c r="H17" s="264"/>
      <c r="I17" s="265">
        <v>0</v>
      </c>
      <c r="J17" s="266">
        <v>0</v>
      </c>
      <c r="K17" s="266">
        <v>0</v>
      </c>
      <c r="L17" s="267">
        <v>0</v>
      </c>
    </row>
    <row r="18" spans="1:12" ht="15.75" x14ac:dyDescent="0.25">
      <c r="A18" s="262" t="s">
        <v>159</v>
      </c>
      <c r="B18" s="263">
        <v>49294</v>
      </c>
      <c r="C18" s="257">
        <v>100</v>
      </c>
      <c r="D18" s="257">
        <v>0</v>
      </c>
      <c r="E18" s="257">
        <v>49194</v>
      </c>
      <c r="F18" s="257">
        <v>1290</v>
      </c>
      <c r="G18" s="257">
        <v>31247</v>
      </c>
      <c r="H18" s="264"/>
      <c r="I18" s="265">
        <v>0</v>
      </c>
      <c r="J18" s="266">
        <v>0</v>
      </c>
      <c r="K18" s="266">
        <v>0</v>
      </c>
      <c r="L18" s="267">
        <v>0</v>
      </c>
    </row>
    <row r="19" spans="1:12" ht="15.75" x14ac:dyDescent="0.25">
      <c r="A19" s="262" t="s">
        <v>160</v>
      </c>
      <c r="B19" s="263">
        <v>10450</v>
      </c>
      <c r="C19" s="257">
        <v>0</v>
      </c>
      <c r="D19" s="257">
        <v>0</v>
      </c>
      <c r="E19" s="257">
        <v>10450</v>
      </c>
      <c r="F19" s="257">
        <v>0</v>
      </c>
      <c r="G19" s="257">
        <v>3553</v>
      </c>
      <c r="H19" s="264"/>
      <c r="I19" s="265">
        <v>0</v>
      </c>
      <c r="J19" s="266">
        <v>0</v>
      </c>
      <c r="K19" s="266">
        <v>0</v>
      </c>
      <c r="L19" s="267">
        <v>0</v>
      </c>
    </row>
    <row r="20" spans="1:12" ht="15.75" x14ac:dyDescent="0.25">
      <c r="A20" s="262" t="s">
        <v>161</v>
      </c>
      <c r="B20" s="263">
        <v>2988</v>
      </c>
      <c r="C20" s="257">
        <v>0</v>
      </c>
      <c r="D20" s="257">
        <v>0</v>
      </c>
      <c r="E20" s="257">
        <v>2988</v>
      </c>
      <c r="F20" s="257">
        <v>0</v>
      </c>
      <c r="G20" s="257">
        <v>95</v>
      </c>
      <c r="H20" s="264"/>
      <c r="I20" s="265">
        <v>0</v>
      </c>
      <c r="J20" s="266">
        <v>0</v>
      </c>
      <c r="K20" s="266">
        <v>0</v>
      </c>
      <c r="L20" s="267">
        <v>0</v>
      </c>
    </row>
    <row r="21" spans="1:12" ht="15.75" x14ac:dyDescent="0.25">
      <c r="A21" s="262" t="s">
        <v>162</v>
      </c>
      <c r="B21" s="263">
        <v>112501</v>
      </c>
      <c r="C21" s="257">
        <v>575</v>
      </c>
      <c r="D21" s="257">
        <v>0</v>
      </c>
      <c r="E21" s="257">
        <v>111926</v>
      </c>
      <c r="F21" s="257">
        <v>9139</v>
      </c>
      <c r="G21" s="257">
        <v>91666</v>
      </c>
      <c r="H21" s="264"/>
      <c r="I21" s="265">
        <v>1200</v>
      </c>
      <c r="J21" s="266">
        <v>0</v>
      </c>
      <c r="K21" s="266">
        <v>0</v>
      </c>
      <c r="L21" s="267">
        <v>0</v>
      </c>
    </row>
    <row r="22" spans="1:12" ht="15.6" customHeight="1" x14ac:dyDescent="0.25">
      <c r="A22" s="262" t="s">
        <v>163</v>
      </c>
      <c r="B22" s="263">
        <v>615</v>
      </c>
      <c r="C22" s="257">
        <v>0</v>
      </c>
      <c r="D22" s="257">
        <v>0</v>
      </c>
      <c r="E22" s="257">
        <v>615</v>
      </c>
      <c r="F22" s="257">
        <v>0</v>
      </c>
      <c r="G22" s="257">
        <v>606</v>
      </c>
      <c r="H22" s="264"/>
      <c r="I22" s="265">
        <v>0</v>
      </c>
      <c r="J22" s="266">
        <v>0</v>
      </c>
      <c r="K22" s="266">
        <v>0</v>
      </c>
      <c r="L22" s="267">
        <v>0</v>
      </c>
    </row>
    <row r="23" spans="1:12" ht="15.75" x14ac:dyDescent="0.25">
      <c r="A23" s="262" t="s">
        <v>164</v>
      </c>
      <c r="B23" s="263">
        <v>7107</v>
      </c>
      <c r="C23" s="257">
        <v>0</v>
      </c>
      <c r="D23" s="257">
        <v>0</v>
      </c>
      <c r="E23" s="257">
        <v>7107</v>
      </c>
      <c r="F23" s="257">
        <v>220</v>
      </c>
      <c r="G23" s="257">
        <v>865</v>
      </c>
      <c r="H23" s="264"/>
      <c r="I23" s="265">
        <v>0</v>
      </c>
      <c r="J23" s="266">
        <v>0</v>
      </c>
      <c r="K23" s="266">
        <v>0</v>
      </c>
      <c r="L23" s="267">
        <v>0</v>
      </c>
    </row>
    <row r="24" spans="1:12" ht="15.75" x14ac:dyDescent="0.25">
      <c r="A24" s="262" t="s">
        <v>165</v>
      </c>
      <c r="B24" s="263">
        <v>9777</v>
      </c>
      <c r="C24" s="257">
        <v>0</v>
      </c>
      <c r="D24" s="257">
        <v>0</v>
      </c>
      <c r="E24" s="257">
        <v>9777</v>
      </c>
      <c r="F24" s="257">
        <v>0</v>
      </c>
      <c r="G24" s="257">
        <v>3231</v>
      </c>
      <c r="H24" s="264"/>
      <c r="I24" s="265">
        <v>0</v>
      </c>
      <c r="J24" s="266">
        <v>0</v>
      </c>
      <c r="K24" s="266">
        <v>0</v>
      </c>
      <c r="L24" s="267">
        <v>0</v>
      </c>
    </row>
    <row r="25" spans="1:12" ht="15.6" customHeight="1" x14ac:dyDescent="0.25">
      <c r="A25" s="262" t="s">
        <v>166</v>
      </c>
      <c r="B25" s="263">
        <v>60074</v>
      </c>
      <c r="C25" s="257">
        <v>5112</v>
      </c>
      <c r="D25" s="257">
        <v>11093</v>
      </c>
      <c r="E25" s="257">
        <v>43869</v>
      </c>
      <c r="F25" s="257">
        <v>17016</v>
      </c>
      <c r="G25" s="257">
        <v>46409</v>
      </c>
      <c r="H25" s="264"/>
      <c r="I25" s="265">
        <v>0</v>
      </c>
      <c r="J25" s="266">
        <v>0</v>
      </c>
      <c r="K25" s="266">
        <v>0</v>
      </c>
      <c r="L25" s="267">
        <v>0</v>
      </c>
    </row>
    <row r="26" spans="1:12" ht="15.6" customHeight="1" x14ac:dyDescent="0.25">
      <c r="A26" s="262" t="s">
        <v>167</v>
      </c>
      <c r="B26" s="263">
        <v>25137</v>
      </c>
      <c r="C26" s="257">
        <v>0</v>
      </c>
      <c r="D26" s="257">
        <v>0</v>
      </c>
      <c r="E26" s="257">
        <v>25137</v>
      </c>
      <c r="F26" s="257">
        <v>50</v>
      </c>
      <c r="G26" s="257">
        <v>8175</v>
      </c>
      <c r="H26" s="264"/>
      <c r="I26" s="265">
        <v>0</v>
      </c>
      <c r="J26" s="266">
        <v>0</v>
      </c>
      <c r="K26" s="266">
        <v>0</v>
      </c>
      <c r="L26" s="267">
        <v>0</v>
      </c>
    </row>
    <row r="27" spans="1:12" ht="15.6" customHeight="1" x14ac:dyDescent="0.25">
      <c r="A27" s="262" t="s">
        <v>168</v>
      </c>
      <c r="B27" s="263">
        <v>3820</v>
      </c>
      <c r="C27" s="257">
        <v>0</v>
      </c>
      <c r="D27" s="257">
        <v>0</v>
      </c>
      <c r="E27" s="257">
        <v>3820</v>
      </c>
      <c r="F27" s="257">
        <v>0</v>
      </c>
      <c r="G27" s="257">
        <v>1070</v>
      </c>
      <c r="H27" s="264"/>
      <c r="I27" s="265">
        <v>0</v>
      </c>
      <c r="J27" s="266">
        <v>0</v>
      </c>
      <c r="K27" s="266">
        <v>0</v>
      </c>
      <c r="L27" s="267">
        <v>0</v>
      </c>
    </row>
    <row r="28" spans="1:12" ht="15.6" customHeight="1" x14ac:dyDescent="0.25">
      <c r="A28" s="262" t="s">
        <v>169</v>
      </c>
      <c r="B28" s="263">
        <v>5290</v>
      </c>
      <c r="C28" s="257">
        <v>0</v>
      </c>
      <c r="D28" s="257">
        <v>0</v>
      </c>
      <c r="E28" s="257">
        <v>5290</v>
      </c>
      <c r="F28" s="257">
        <v>0</v>
      </c>
      <c r="G28" s="257">
        <v>1490</v>
      </c>
      <c r="H28" s="264"/>
      <c r="I28" s="265">
        <v>0</v>
      </c>
      <c r="J28" s="266">
        <v>0</v>
      </c>
      <c r="K28" s="266">
        <v>0</v>
      </c>
      <c r="L28" s="267">
        <v>0</v>
      </c>
    </row>
    <row r="29" spans="1:12" ht="15.6" customHeight="1" x14ac:dyDescent="0.25">
      <c r="A29" s="262" t="s">
        <v>170</v>
      </c>
      <c r="B29" s="263">
        <v>5480</v>
      </c>
      <c r="C29" s="257">
        <v>0</v>
      </c>
      <c r="D29" s="257">
        <v>0</v>
      </c>
      <c r="E29" s="257">
        <v>5480</v>
      </c>
      <c r="F29" s="257">
        <v>0</v>
      </c>
      <c r="G29" s="257">
        <v>1540</v>
      </c>
      <c r="H29" s="264"/>
      <c r="I29" s="265">
        <v>0</v>
      </c>
      <c r="J29" s="266">
        <v>0</v>
      </c>
      <c r="K29" s="266">
        <v>0</v>
      </c>
      <c r="L29" s="267">
        <v>0</v>
      </c>
    </row>
    <row r="30" spans="1:12" ht="15.6" customHeight="1" x14ac:dyDescent="0.25">
      <c r="A30" s="262" t="s">
        <v>171</v>
      </c>
      <c r="B30" s="263">
        <v>9730</v>
      </c>
      <c r="C30" s="257">
        <v>0</v>
      </c>
      <c r="D30" s="257">
        <v>0</v>
      </c>
      <c r="E30" s="257">
        <v>9730</v>
      </c>
      <c r="F30" s="257">
        <v>0</v>
      </c>
      <c r="G30" s="257">
        <v>2740</v>
      </c>
      <c r="H30" s="264"/>
      <c r="I30" s="265">
        <v>0</v>
      </c>
      <c r="J30" s="266">
        <v>0</v>
      </c>
      <c r="K30" s="266">
        <v>0</v>
      </c>
      <c r="L30" s="267">
        <v>0</v>
      </c>
    </row>
    <row r="31" spans="1:12" ht="15.6" customHeight="1" x14ac:dyDescent="0.25">
      <c r="A31" s="262" t="s">
        <v>172</v>
      </c>
      <c r="B31" s="263">
        <v>2710</v>
      </c>
      <c r="C31" s="257">
        <v>0</v>
      </c>
      <c r="D31" s="257">
        <v>0</v>
      </c>
      <c r="E31" s="257">
        <v>2710</v>
      </c>
      <c r="F31" s="257">
        <v>0</v>
      </c>
      <c r="G31" s="257">
        <v>760</v>
      </c>
      <c r="H31" s="264"/>
      <c r="I31" s="265">
        <v>0</v>
      </c>
      <c r="J31" s="266">
        <v>0</v>
      </c>
      <c r="K31" s="266">
        <v>0</v>
      </c>
      <c r="L31" s="267">
        <v>0</v>
      </c>
    </row>
    <row r="32" spans="1:12" ht="15.6" customHeight="1" x14ac:dyDescent="0.25">
      <c r="A32" s="262" t="s">
        <v>173</v>
      </c>
      <c r="B32" s="263">
        <v>7560</v>
      </c>
      <c r="C32" s="257">
        <v>0</v>
      </c>
      <c r="D32" s="257">
        <v>0</v>
      </c>
      <c r="E32" s="257">
        <v>7560</v>
      </c>
      <c r="F32" s="257">
        <v>0</v>
      </c>
      <c r="G32" s="257">
        <v>2130</v>
      </c>
      <c r="H32" s="264"/>
      <c r="I32" s="265">
        <v>0</v>
      </c>
      <c r="J32" s="266">
        <v>0</v>
      </c>
      <c r="K32" s="266">
        <v>0</v>
      </c>
      <c r="L32" s="267">
        <v>0</v>
      </c>
    </row>
    <row r="33" spans="1:12" ht="17.45" customHeight="1" x14ac:dyDescent="0.25">
      <c r="A33" s="262" t="s">
        <v>174</v>
      </c>
      <c r="B33" s="263">
        <v>7070</v>
      </c>
      <c r="C33" s="257">
        <v>0</v>
      </c>
      <c r="D33" s="257">
        <v>0</v>
      </c>
      <c r="E33" s="257">
        <v>7070</v>
      </c>
      <c r="F33" s="257">
        <v>0</v>
      </c>
      <c r="G33" s="257">
        <v>1982</v>
      </c>
      <c r="H33" s="264"/>
      <c r="I33" s="265">
        <v>0</v>
      </c>
      <c r="J33" s="266">
        <v>0</v>
      </c>
      <c r="K33" s="266">
        <v>0</v>
      </c>
      <c r="L33" s="267">
        <v>0</v>
      </c>
    </row>
    <row r="34" spans="1:12" ht="15.75" x14ac:dyDescent="0.25">
      <c r="A34" s="262" t="s">
        <v>175</v>
      </c>
      <c r="B34" s="263">
        <v>2550</v>
      </c>
      <c r="C34" s="257">
        <v>0</v>
      </c>
      <c r="D34" s="257">
        <v>0</v>
      </c>
      <c r="E34" s="257">
        <v>2550</v>
      </c>
      <c r="F34" s="257">
        <v>0</v>
      </c>
      <c r="G34" s="257">
        <v>720</v>
      </c>
      <c r="H34" s="264"/>
      <c r="I34" s="265">
        <v>0</v>
      </c>
      <c r="J34" s="266">
        <v>0</v>
      </c>
      <c r="K34" s="266">
        <v>0</v>
      </c>
      <c r="L34" s="267">
        <v>0</v>
      </c>
    </row>
    <row r="35" spans="1:12" ht="16.899999999999999" customHeight="1" x14ac:dyDescent="0.25">
      <c r="A35" s="262" t="s">
        <v>176</v>
      </c>
      <c r="B35" s="263">
        <v>6849</v>
      </c>
      <c r="C35" s="257">
        <v>0</v>
      </c>
      <c r="D35" s="257">
        <v>0</v>
      </c>
      <c r="E35" s="257">
        <v>6849</v>
      </c>
      <c r="F35" s="257">
        <v>0</v>
      </c>
      <c r="G35" s="257">
        <v>1920</v>
      </c>
      <c r="H35" s="264"/>
      <c r="I35" s="265">
        <v>0</v>
      </c>
      <c r="J35" s="266">
        <v>0</v>
      </c>
      <c r="K35" s="266">
        <v>0</v>
      </c>
      <c r="L35" s="267">
        <v>0</v>
      </c>
    </row>
    <row r="36" spans="1:12" s="274" customFormat="1" ht="15.6" customHeight="1" x14ac:dyDescent="0.25">
      <c r="A36" s="268" t="s">
        <v>177</v>
      </c>
      <c r="B36" s="269">
        <v>0</v>
      </c>
      <c r="C36" s="270">
        <v>0</v>
      </c>
      <c r="D36" s="270">
        <v>0</v>
      </c>
      <c r="E36" s="270">
        <v>0</v>
      </c>
      <c r="F36" s="270">
        <v>0</v>
      </c>
      <c r="G36" s="270">
        <v>522</v>
      </c>
      <c r="H36" s="271">
        <v>4906.8</v>
      </c>
      <c r="I36" s="269">
        <v>0</v>
      </c>
      <c r="J36" s="272">
        <v>0</v>
      </c>
      <c r="K36" s="272">
        <v>0</v>
      </c>
      <c r="L36" s="273">
        <v>0</v>
      </c>
    </row>
    <row r="37" spans="1:12" ht="15.6" customHeight="1" x14ac:dyDescent="0.25">
      <c r="A37" s="262" t="s">
        <v>178</v>
      </c>
      <c r="B37" s="263">
        <v>75516</v>
      </c>
      <c r="C37" s="257">
        <v>167</v>
      </c>
      <c r="D37" s="257">
        <v>0</v>
      </c>
      <c r="E37" s="257">
        <v>75349</v>
      </c>
      <c r="F37" s="257">
        <v>5954</v>
      </c>
      <c r="G37" s="257">
        <v>64817</v>
      </c>
      <c r="H37" s="275"/>
      <c r="I37" s="265">
        <v>0</v>
      </c>
      <c r="J37" s="266">
        <v>0</v>
      </c>
      <c r="K37" s="266">
        <v>0</v>
      </c>
      <c r="L37" s="267">
        <v>0</v>
      </c>
    </row>
    <row r="38" spans="1:12" ht="15.75" x14ac:dyDescent="0.25">
      <c r="A38" s="262" t="s">
        <v>179</v>
      </c>
      <c r="B38" s="263">
        <v>1508</v>
      </c>
      <c r="C38" s="257">
        <v>0</v>
      </c>
      <c r="D38" s="257">
        <v>0</v>
      </c>
      <c r="E38" s="257">
        <v>1508</v>
      </c>
      <c r="F38" s="257">
        <v>0</v>
      </c>
      <c r="G38" s="257">
        <v>468</v>
      </c>
      <c r="H38" s="264"/>
      <c r="I38" s="265">
        <v>0</v>
      </c>
      <c r="J38" s="266">
        <v>0</v>
      </c>
      <c r="K38" s="266">
        <v>0</v>
      </c>
      <c r="L38" s="267">
        <v>0</v>
      </c>
    </row>
    <row r="39" spans="1:12" ht="15.6" customHeight="1" x14ac:dyDescent="0.25">
      <c r="A39" s="262" t="s">
        <v>180</v>
      </c>
      <c r="B39" s="263">
        <v>151874</v>
      </c>
      <c r="C39" s="257">
        <v>502</v>
      </c>
      <c r="D39" s="257">
        <v>0</v>
      </c>
      <c r="E39" s="257">
        <v>151372</v>
      </c>
      <c r="F39" s="257">
        <v>9515</v>
      </c>
      <c r="G39" s="257">
        <v>70916</v>
      </c>
      <c r="H39" s="264"/>
      <c r="I39" s="265">
        <v>0</v>
      </c>
      <c r="J39" s="266">
        <v>0</v>
      </c>
      <c r="K39" s="266">
        <v>0</v>
      </c>
      <c r="L39" s="267">
        <v>0</v>
      </c>
    </row>
    <row r="40" spans="1:12" ht="15.6" customHeight="1" x14ac:dyDescent="0.25">
      <c r="A40" s="262" t="s">
        <v>181</v>
      </c>
      <c r="B40" s="263">
        <v>90165</v>
      </c>
      <c r="C40" s="257">
        <v>45978</v>
      </c>
      <c r="D40" s="257">
        <v>360</v>
      </c>
      <c r="E40" s="257">
        <v>43827</v>
      </c>
      <c r="F40" s="257">
        <v>6466</v>
      </c>
      <c r="G40" s="257">
        <v>18365</v>
      </c>
      <c r="H40" s="264"/>
      <c r="I40" s="265">
        <v>0</v>
      </c>
      <c r="J40" s="266">
        <v>0</v>
      </c>
      <c r="K40" s="266">
        <v>0</v>
      </c>
      <c r="L40" s="267">
        <v>0</v>
      </c>
    </row>
    <row r="41" spans="1:12" ht="15.6" customHeight="1" x14ac:dyDescent="0.25">
      <c r="A41" s="262" t="s">
        <v>182</v>
      </c>
      <c r="B41" s="263">
        <v>408167</v>
      </c>
      <c r="C41" s="257">
        <v>154566</v>
      </c>
      <c r="D41" s="257">
        <v>3024</v>
      </c>
      <c r="E41" s="257">
        <v>250577</v>
      </c>
      <c r="F41" s="257">
        <v>95007</v>
      </c>
      <c r="G41" s="257">
        <v>213541</v>
      </c>
      <c r="H41" s="264"/>
      <c r="I41" s="265">
        <v>0</v>
      </c>
      <c r="J41" s="266">
        <v>0</v>
      </c>
      <c r="K41" s="266">
        <v>0</v>
      </c>
      <c r="L41" s="267">
        <v>0</v>
      </c>
    </row>
    <row r="42" spans="1:12" ht="15.6" customHeight="1" x14ac:dyDescent="0.25">
      <c r="A42" s="262" t="s">
        <v>183</v>
      </c>
      <c r="B42" s="263">
        <v>45445</v>
      </c>
      <c r="C42" s="257">
        <v>0</v>
      </c>
      <c r="D42" s="257">
        <v>0</v>
      </c>
      <c r="E42" s="257">
        <v>45445</v>
      </c>
      <c r="F42" s="257">
        <v>0</v>
      </c>
      <c r="G42" s="257">
        <v>0</v>
      </c>
      <c r="H42" s="264"/>
      <c r="I42" s="265">
        <v>0</v>
      </c>
      <c r="J42" s="266">
        <v>0</v>
      </c>
      <c r="K42" s="266">
        <v>0</v>
      </c>
      <c r="L42" s="267">
        <v>0</v>
      </c>
    </row>
    <row r="43" spans="1:12" ht="15.6" customHeight="1" x14ac:dyDescent="0.25">
      <c r="A43" s="262" t="s">
        <v>184</v>
      </c>
      <c r="B43" s="263">
        <v>1600</v>
      </c>
      <c r="C43" s="257">
        <v>0</v>
      </c>
      <c r="D43" s="257">
        <v>0</v>
      </c>
      <c r="E43" s="257">
        <v>1600</v>
      </c>
      <c r="F43" s="257">
        <v>0</v>
      </c>
      <c r="G43" s="257">
        <v>0</v>
      </c>
      <c r="H43" s="264"/>
      <c r="I43" s="265">
        <v>0</v>
      </c>
      <c r="J43" s="266">
        <v>0</v>
      </c>
      <c r="K43" s="266">
        <v>0</v>
      </c>
      <c r="L43" s="267">
        <v>0</v>
      </c>
    </row>
    <row r="44" spans="1:12" ht="15" customHeight="1" x14ac:dyDescent="0.25">
      <c r="A44" s="262" t="s">
        <v>185</v>
      </c>
      <c r="B44" s="263">
        <v>0</v>
      </c>
      <c r="C44" s="257">
        <v>0</v>
      </c>
      <c r="D44" s="257">
        <v>0</v>
      </c>
      <c r="E44" s="257">
        <v>0</v>
      </c>
      <c r="F44" s="257">
        <v>0</v>
      </c>
      <c r="G44" s="257">
        <v>0</v>
      </c>
      <c r="H44" s="264"/>
      <c r="I44" s="265">
        <v>0</v>
      </c>
      <c r="J44" s="266">
        <v>0</v>
      </c>
      <c r="K44" s="266">
        <v>0</v>
      </c>
      <c r="L44" s="267">
        <v>0</v>
      </c>
    </row>
    <row r="45" spans="1:12" s="282" customFormat="1" ht="30.6" customHeight="1" x14ac:dyDescent="0.25">
      <c r="A45" s="276" t="s">
        <v>186</v>
      </c>
      <c r="B45" s="277">
        <v>61910</v>
      </c>
      <c r="C45" s="278">
        <v>0</v>
      </c>
      <c r="D45" s="278">
        <v>0</v>
      </c>
      <c r="E45" s="278">
        <v>61910</v>
      </c>
      <c r="F45" s="278">
        <v>0</v>
      </c>
      <c r="G45" s="278">
        <v>0</v>
      </c>
      <c r="H45" s="279"/>
      <c r="I45" s="277">
        <v>0</v>
      </c>
      <c r="J45" s="280">
        <v>0</v>
      </c>
      <c r="K45" s="280">
        <v>0</v>
      </c>
      <c r="L45" s="281">
        <v>0</v>
      </c>
    </row>
    <row r="46" spans="1:12" ht="15.6" customHeight="1" x14ac:dyDescent="0.25">
      <c r="A46" s="262" t="s">
        <v>187</v>
      </c>
      <c r="B46" s="263">
        <v>0</v>
      </c>
      <c r="C46" s="257">
        <v>0</v>
      </c>
      <c r="D46" s="257">
        <v>0</v>
      </c>
      <c r="E46" s="257">
        <v>0</v>
      </c>
      <c r="F46" s="257">
        <v>0</v>
      </c>
      <c r="G46" s="257">
        <v>0</v>
      </c>
      <c r="H46" s="264"/>
      <c r="I46" s="265">
        <v>0</v>
      </c>
      <c r="J46" s="266">
        <v>0</v>
      </c>
      <c r="K46" s="266">
        <v>0</v>
      </c>
      <c r="L46" s="267">
        <v>0</v>
      </c>
    </row>
    <row r="47" spans="1:12" ht="38.25" customHeight="1" x14ac:dyDescent="0.25">
      <c r="A47" s="262" t="s">
        <v>188</v>
      </c>
      <c r="B47" s="263">
        <v>0</v>
      </c>
      <c r="C47" s="257">
        <v>0</v>
      </c>
      <c r="D47" s="257">
        <v>0</v>
      </c>
      <c r="E47" s="257">
        <v>0</v>
      </c>
      <c r="F47" s="257">
        <v>0</v>
      </c>
      <c r="G47" s="257">
        <v>0</v>
      </c>
      <c r="H47" s="264"/>
      <c r="I47" s="265">
        <v>0</v>
      </c>
      <c r="J47" s="266">
        <v>0</v>
      </c>
      <c r="K47" s="266">
        <v>0</v>
      </c>
      <c r="L47" s="267">
        <v>0</v>
      </c>
    </row>
    <row r="48" spans="1:12" s="52" customFormat="1" ht="15.75" x14ac:dyDescent="0.25">
      <c r="A48" s="262" t="s">
        <v>189</v>
      </c>
      <c r="B48" s="263">
        <v>7939</v>
      </c>
      <c r="C48" s="257">
        <v>100</v>
      </c>
      <c r="D48" s="257">
        <v>0</v>
      </c>
      <c r="E48" s="257">
        <v>7839</v>
      </c>
      <c r="F48" s="257">
        <v>106</v>
      </c>
      <c r="G48" s="257">
        <v>6192</v>
      </c>
      <c r="H48" s="264"/>
      <c r="I48" s="265">
        <v>0</v>
      </c>
      <c r="J48" s="266">
        <v>0</v>
      </c>
      <c r="K48" s="266">
        <v>0</v>
      </c>
      <c r="L48" s="267">
        <v>0</v>
      </c>
    </row>
    <row r="49" spans="1:12" ht="15.75" x14ac:dyDescent="0.25">
      <c r="A49" s="262" t="s">
        <v>190</v>
      </c>
      <c r="B49" s="263">
        <v>0</v>
      </c>
      <c r="C49" s="257">
        <v>0</v>
      </c>
      <c r="D49" s="257">
        <v>0</v>
      </c>
      <c r="E49" s="257">
        <v>0</v>
      </c>
      <c r="F49" s="257">
        <v>0</v>
      </c>
      <c r="G49" s="257">
        <v>0</v>
      </c>
      <c r="H49" s="264"/>
      <c r="I49" s="265">
        <v>0</v>
      </c>
      <c r="J49" s="266">
        <v>0</v>
      </c>
      <c r="K49" s="266">
        <v>0</v>
      </c>
      <c r="L49" s="267">
        <v>0</v>
      </c>
    </row>
    <row r="50" spans="1:12" ht="15.75" x14ac:dyDescent="0.25">
      <c r="A50" s="262" t="s">
        <v>191</v>
      </c>
      <c r="B50" s="263">
        <v>10870</v>
      </c>
      <c r="C50" s="257">
        <v>50</v>
      </c>
      <c r="D50" s="257">
        <v>0</v>
      </c>
      <c r="E50" s="257">
        <v>10820</v>
      </c>
      <c r="F50" s="257">
        <v>0</v>
      </c>
      <c r="G50" s="257">
        <v>3936</v>
      </c>
      <c r="H50" s="264"/>
      <c r="I50" s="265">
        <v>0</v>
      </c>
      <c r="J50" s="266">
        <v>0</v>
      </c>
      <c r="K50" s="266">
        <v>0</v>
      </c>
      <c r="L50" s="267">
        <v>0</v>
      </c>
    </row>
    <row r="51" spans="1:12" ht="17.45" customHeight="1" x14ac:dyDescent="0.25">
      <c r="A51" s="262" t="s">
        <v>192</v>
      </c>
      <c r="B51" s="263">
        <v>6926</v>
      </c>
      <c r="C51" s="257">
        <v>0</v>
      </c>
      <c r="D51" s="257">
        <v>0</v>
      </c>
      <c r="E51" s="257">
        <v>6926</v>
      </c>
      <c r="F51" s="257">
        <v>0</v>
      </c>
      <c r="G51" s="257">
        <v>41</v>
      </c>
      <c r="H51" s="264"/>
      <c r="I51" s="265">
        <v>0</v>
      </c>
      <c r="J51" s="266">
        <v>0</v>
      </c>
      <c r="K51" s="266">
        <v>0</v>
      </c>
      <c r="L51" s="267">
        <v>0</v>
      </c>
    </row>
    <row r="52" spans="1:12" s="274" customFormat="1" ht="15" customHeight="1" x14ac:dyDescent="0.25">
      <c r="A52" s="268" t="s">
        <v>193</v>
      </c>
      <c r="B52" s="269">
        <v>32005</v>
      </c>
      <c r="C52" s="270">
        <v>0</v>
      </c>
      <c r="D52" s="270">
        <v>0</v>
      </c>
      <c r="E52" s="270">
        <v>32005</v>
      </c>
      <c r="F52" s="270">
        <v>4263</v>
      </c>
      <c r="G52" s="270">
        <v>48294</v>
      </c>
      <c r="H52" s="271">
        <v>596115.6</v>
      </c>
      <c r="I52" s="269">
        <v>0</v>
      </c>
      <c r="J52" s="272">
        <v>0</v>
      </c>
      <c r="K52" s="272">
        <v>0</v>
      </c>
      <c r="L52" s="273">
        <v>0</v>
      </c>
    </row>
    <row r="53" spans="1:12" s="274" customFormat="1" ht="15.75" x14ac:dyDescent="0.25">
      <c r="A53" s="268" t="s">
        <v>194</v>
      </c>
      <c r="B53" s="269">
        <v>10951</v>
      </c>
      <c r="C53" s="270">
        <v>0</v>
      </c>
      <c r="D53" s="270">
        <v>0</v>
      </c>
      <c r="E53" s="270">
        <v>10951</v>
      </c>
      <c r="F53" s="270">
        <v>0</v>
      </c>
      <c r="G53" s="270">
        <v>4872</v>
      </c>
      <c r="H53" s="271">
        <v>89600.799999999988</v>
      </c>
      <c r="I53" s="269">
        <v>0</v>
      </c>
      <c r="J53" s="272">
        <v>0</v>
      </c>
      <c r="K53" s="272">
        <v>0</v>
      </c>
      <c r="L53" s="273">
        <v>0</v>
      </c>
    </row>
    <row r="54" spans="1:12" s="274" customFormat="1" ht="15.75" x14ac:dyDescent="0.25">
      <c r="A54" s="268" t="s">
        <v>195</v>
      </c>
      <c r="B54" s="269">
        <v>14605</v>
      </c>
      <c r="C54" s="270">
        <v>0</v>
      </c>
      <c r="D54" s="270">
        <v>0</v>
      </c>
      <c r="E54" s="270">
        <v>14605</v>
      </c>
      <c r="F54" s="270">
        <v>0</v>
      </c>
      <c r="G54" s="270">
        <v>11358</v>
      </c>
      <c r="H54" s="271">
        <v>165185.20000000001</v>
      </c>
      <c r="I54" s="269">
        <v>915</v>
      </c>
      <c r="J54" s="272">
        <v>0</v>
      </c>
      <c r="K54" s="272">
        <v>0</v>
      </c>
      <c r="L54" s="273">
        <v>0</v>
      </c>
    </row>
    <row r="55" spans="1:12" s="274" customFormat="1" ht="15.75" x14ac:dyDescent="0.25">
      <c r="A55" s="268" t="s">
        <v>196</v>
      </c>
      <c r="B55" s="269">
        <v>10909</v>
      </c>
      <c r="C55" s="270">
        <v>0</v>
      </c>
      <c r="D55" s="270">
        <v>0</v>
      </c>
      <c r="E55" s="270">
        <v>10909</v>
      </c>
      <c r="F55" s="270">
        <v>231</v>
      </c>
      <c r="G55" s="270">
        <v>13070</v>
      </c>
      <c r="H55" s="271">
        <v>167418</v>
      </c>
      <c r="I55" s="269">
        <v>0</v>
      </c>
      <c r="J55" s="272">
        <v>0</v>
      </c>
      <c r="K55" s="272">
        <v>0</v>
      </c>
      <c r="L55" s="273">
        <v>0</v>
      </c>
    </row>
    <row r="56" spans="1:12" ht="15.75" x14ac:dyDescent="0.25">
      <c r="A56" s="262" t="s">
        <v>197</v>
      </c>
      <c r="B56" s="263">
        <v>457</v>
      </c>
      <c r="C56" s="257">
        <v>0</v>
      </c>
      <c r="D56" s="257">
        <v>0</v>
      </c>
      <c r="E56" s="257">
        <v>457</v>
      </c>
      <c r="F56" s="257">
        <v>0</v>
      </c>
      <c r="G56" s="257">
        <v>2009</v>
      </c>
      <c r="H56" s="264"/>
      <c r="I56" s="265">
        <v>0</v>
      </c>
      <c r="J56" s="266">
        <v>0</v>
      </c>
      <c r="K56" s="266">
        <v>0</v>
      </c>
      <c r="L56" s="267">
        <v>0</v>
      </c>
    </row>
    <row r="57" spans="1:12" ht="15.75" x14ac:dyDescent="0.25">
      <c r="A57" s="262" t="s">
        <v>198</v>
      </c>
      <c r="B57" s="263">
        <v>22530</v>
      </c>
      <c r="C57" s="257">
        <v>310</v>
      </c>
      <c r="D57" s="257">
        <v>7370</v>
      </c>
      <c r="E57" s="257">
        <v>14850</v>
      </c>
      <c r="F57" s="257">
        <v>6140</v>
      </c>
      <c r="G57" s="257">
        <v>10398</v>
      </c>
      <c r="H57" s="264"/>
      <c r="I57" s="265">
        <v>0</v>
      </c>
      <c r="J57" s="266">
        <v>0</v>
      </c>
      <c r="K57" s="266">
        <v>0</v>
      </c>
      <c r="L57" s="267">
        <v>0</v>
      </c>
    </row>
    <row r="58" spans="1:12" ht="15.75" x14ac:dyDescent="0.25">
      <c r="A58" s="262" t="s">
        <v>199</v>
      </c>
      <c r="B58" s="263">
        <v>678916</v>
      </c>
      <c r="C58" s="257">
        <v>45125</v>
      </c>
      <c r="D58" s="257">
        <v>163184</v>
      </c>
      <c r="E58" s="257">
        <v>470607</v>
      </c>
      <c r="F58" s="257">
        <v>242201</v>
      </c>
      <c r="G58" s="257">
        <v>435811</v>
      </c>
      <c r="H58" s="264"/>
      <c r="I58" s="265">
        <v>0</v>
      </c>
      <c r="J58" s="266">
        <v>0</v>
      </c>
      <c r="K58" s="266">
        <v>0</v>
      </c>
      <c r="L58" s="267">
        <v>0</v>
      </c>
    </row>
    <row r="59" spans="1:12" ht="16.149999999999999" customHeight="1" x14ac:dyDescent="0.25">
      <c r="A59" s="262" t="s">
        <v>200</v>
      </c>
      <c r="B59" s="263">
        <v>0</v>
      </c>
      <c r="C59" s="257">
        <v>0</v>
      </c>
      <c r="D59" s="257">
        <v>0</v>
      </c>
      <c r="E59" s="257">
        <v>0</v>
      </c>
      <c r="F59" s="257">
        <v>0</v>
      </c>
      <c r="G59" s="257">
        <v>0</v>
      </c>
      <c r="H59" s="264"/>
      <c r="I59" s="265">
        <v>0</v>
      </c>
      <c r="J59" s="266">
        <v>0</v>
      </c>
      <c r="K59" s="266">
        <v>0</v>
      </c>
      <c r="L59" s="267">
        <v>0</v>
      </c>
    </row>
    <row r="60" spans="1:12" ht="15.75" x14ac:dyDescent="0.25">
      <c r="A60" s="262" t="s">
        <v>201</v>
      </c>
      <c r="B60" s="263">
        <v>448</v>
      </c>
      <c r="C60" s="257">
        <v>0</v>
      </c>
      <c r="D60" s="257">
        <v>0</v>
      </c>
      <c r="E60" s="257">
        <v>448</v>
      </c>
      <c r="F60" s="257">
        <v>0</v>
      </c>
      <c r="G60" s="257">
        <v>7</v>
      </c>
      <c r="H60" s="264"/>
      <c r="I60" s="265">
        <v>0</v>
      </c>
      <c r="J60" s="266">
        <v>0</v>
      </c>
      <c r="K60" s="266">
        <v>0</v>
      </c>
      <c r="L60" s="267">
        <v>0</v>
      </c>
    </row>
    <row r="61" spans="1:12" ht="15.6" customHeight="1" x14ac:dyDescent="0.25">
      <c r="A61" s="262" t="s">
        <v>202</v>
      </c>
      <c r="B61" s="263">
        <v>44468</v>
      </c>
      <c r="C61" s="257">
        <v>0</v>
      </c>
      <c r="D61" s="257">
        <v>0</v>
      </c>
      <c r="E61" s="257">
        <v>44468</v>
      </c>
      <c r="F61" s="257">
        <v>34714</v>
      </c>
      <c r="G61" s="257">
        <v>66604</v>
      </c>
      <c r="H61" s="264"/>
      <c r="I61" s="265">
        <v>0</v>
      </c>
      <c r="J61" s="266">
        <v>0</v>
      </c>
      <c r="K61" s="266">
        <v>0</v>
      </c>
      <c r="L61" s="267">
        <v>0</v>
      </c>
    </row>
    <row r="62" spans="1:12" ht="29.45" customHeight="1" x14ac:dyDescent="0.25">
      <c r="A62" s="262" t="s">
        <v>203</v>
      </c>
      <c r="B62" s="263">
        <v>615</v>
      </c>
      <c r="C62" s="257">
        <v>0</v>
      </c>
      <c r="D62" s="257">
        <v>0</v>
      </c>
      <c r="E62" s="257">
        <v>615</v>
      </c>
      <c r="F62" s="257">
        <v>0</v>
      </c>
      <c r="G62" s="257">
        <v>310</v>
      </c>
      <c r="H62" s="264"/>
      <c r="I62" s="265">
        <v>0</v>
      </c>
      <c r="J62" s="266">
        <v>0</v>
      </c>
      <c r="K62" s="266">
        <v>0</v>
      </c>
      <c r="L62" s="267">
        <v>0</v>
      </c>
    </row>
    <row r="63" spans="1:12" ht="15.75" x14ac:dyDescent="0.25">
      <c r="A63" s="262" t="s">
        <v>204</v>
      </c>
      <c r="B63" s="263">
        <v>17212</v>
      </c>
      <c r="C63" s="257">
        <v>10</v>
      </c>
      <c r="D63" s="257">
        <v>0</v>
      </c>
      <c r="E63" s="257">
        <v>17202</v>
      </c>
      <c r="F63" s="257">
        <v>1336</v>
      </c>
      <c r="G63" s="257">
        <v>21826</v>
      </c>
      <c r="H63" s="264"/>
      <c r="I63" s="265">
        <v>1993</v>
      </c>
      <c r="J63" s="266">
        <v>0</v>
      </c>
      <c r="K63" s="266">
        <v>0</v>
      </c>
      <c r="L63" s="267">
        <v>0</v>
      </c>
    </row>
    <row r="64" spans="1:12" ht="15.6" customHeight="1" x14ac:dyDescent="0.25">
      <c r="A64" s="262" t="s">
        <v>205</v>
      </c>
      <c r="B64" s="263">
        <v>62820</v>
      </c>
      <c r="C64" s="257">
        <v>196</v>
      </c>
      <c r="D64" s="257">
        <v>0</v>
      </c>
      <c r="E64" s="257">
        <v>62624</v>
      </c>
      <c r="F64" s="257">
        <v>9935</v>
      </c>
      <c r="G64" s="257">
        <v>92027</v>
      </c>
      <c r="H64" s="264"/>
      <c r="I64" s="265">
        <v>0</v>
      </c>
      <c r="J64" s="266">
        <v>0</v>
      </c>
      <c r="K64" s="266">
        <v>0</v>
      </c>
      <c r="L64" s="267">
        <v>0</v>
      </c>
    </row>
    <row r="65" spans="1:12" ht="15.75" x14ac:dyDescent="0.25">
      <c r="A65" s="262" t="s">
        <v>206</v>
      </c>
      <c r="B65" s="263">
        <v>1205</v>
      </c>
      <c r="C65" s="257">
        <v>0</v>
      </c>
      <c r="D65" s="257">
        <v>0</v>
      </c>
      <c r="E65" s="257">
        <v>1205</v>
      </c>
      <c r="F65" s="257">
        <v>100</v>
      </c>
      <c r="G65" s="257">
        <v>7</v>
      </c>
      <c r="H65" s="264"/>
      <c r="I65" s="265">
        <v>0</v>
      </c>
      <c r="J65" s="266">
        <v>0</v>
      </c>
      <c r="K65" s="266">
        <v>0</v>
      </c>
      <c r="L65" s="267">
        <v>0</v>
      </c>
    </row>
    <row r="66" spans="1:12" ht="15.75" x14ac:dyDescent="0.25">
      <c r="A66" s="262" t="s">
        <v>207</v>
      </c>
      <c r="B66" s="263">
        <v>80310</v>
      </c>
      <c r="C66" s="257">
        <v>1353</v>
      </c>
      <c r="D66" s="257">
        <v>0</v>
      </c>
      <c r="E66" s="257">
        <v>78957</v>
      </c>
      <c r="F66" s="257">
        <v>621</v>
      </c>
      <c r="G66" s="257">
        <v>39765</v>
      </c>
      <c r="H66" s="264"/>
      <c r="I66" s="265">
        <v>0</v>
      </c>
      <c r="J66" s="266">
        <v>0</v>
      </c>
      <c r="K66" s="266">
        <v>0</v>
      </c>
      <c r="L66" s="267">
        <v>0</v>
      </c>
    </row>
    <row r="67" spans="1:12" s="274" customFormat="1" ht="15.75" x14ac:dyDescent="0.25">
      <c r="A67" s="268" t="s">
        <v>208</v>
      </c>
      <c r="B67" s="269">
        <v>146515</v>
      </c>
      <c r="C67" s="270">
        <v>0</v>
      </c>
      <c r="D67" s="270">
        <v>0</v>
      </c>
      <c r="E67" s="270">
        <v>146515</v>
      </c>
      <c r="F67" s="270">
        <v>2328</v>
      </c>
      <c r="G67" s="270">
        <v>154479</v>
      </c>
      <c r="H67" s="271">
        <v>2037719.6</v>
      </c>
      <c r="I67" s="269">
        <v>0</v>
      </c>
      <c r="J67" s="272">
        <v>0</v>
      </c>
      <c r="K67" s="272">
        <v>0</v>
      </c>
      <c r="L67" s="273">
        <v>0</v>
      </c>
    </row>
    <row r="68" spans="1:12" ht="15.75" x14ac:dyDescent="0.25">
      <c r="A68" s="262" t="s">
        <v>209</v>
      </c>
      <c r="B68" s="263">
        <v>98586</v>
      </c>
      <c r="C68" s="257">
        <v>249</v>
      </c>
      <c r="D68" s="257">
        <v>1132</v>
      </c>
      <c r="E68" s="257">
        <v>97205</v>
      </c>
      <c r="F68" s="257">
        <v>73294</v>
      </c>
      <c r="G68" s="257">
        <v>50662</v>
      </c>
      <c r="H68" s="264"/>
      <c r="I68" s="265">
        <v>0</v>
      </c>
      <c r="J68" s="266">
        <v>0</v>
      </c>
      <c r="K68" s="266">
        <v>0</v>
      </c>
      <c r="L68" s="267">
        <v>0</v>
      </c>
    </row>
    <row r="69" spans="1:12" ht="16.5" thickBot="1" x14ac:dyDescent="0.3">
      <c r="A69" s="283" t="s">
        <v>210</v>
      </c>
      <c r="B69" s="263">
        <v>6255</v>
      </c>
      <c r="C69" s="257">
        <v>0</v>
      </c>
      <c r="D69" s="257">
        <v>0</v>
      </c>
      <c r="E69" s="257">
        <v>6255</v>
      </c>
      <c r="F69" s="257">
        <v>150</v>
      </c>
      <c r="G69" s="257">
        <v>2400</v>
      </c>
      <c r="H69" s="264"/>
      <c r="I69" s="284">
        <v>0</v>
      </c>
      <c r="J69" s="285">
        <v>0</v>
      </c>
      <c r="K69" s="285">
        <v>0</v>
      </c>
      <c r="L69" s="286">
        <v>0</v>
      </c>
    </row>
    <row r="70" spans="1:12" ht="24.6" customHeight="1" thickBot="1" x14ac:dyDescent="0.3">
      <c r="A70" s="287" t="s">
        <v>113</v>
      </c>
      <c r="B70" s="288">
        <v>2793910</v>
      </c>
      <c r="C70" s="288">
        <v>254750</v>
      </c>
      <c r="D70" s="288">
        <v>186163</v>
      </c>
      <c r="E70" s="288">
        <v>2352997</v>
      </c>
      <c r="F70" s="288">
        <v>522295</v>
      </c>
      <c r="G70" s="288">
        <v>1737915</v>
      </c>
      <c r="H70" s="289">
        <v>3060946</v>
      </c>
      <c r="I70" s="288">
        <v>10256</v>
      </c>
      <c r="J70" s="288">
        <v>0</v>
      </c>
      <c r="K70" s="288">
        <v>19335</v>
      </c>
      <c r="L70" s="288">
        <v>9500</v>
      </c>
    </row>
    <row r="71" spans="1:12" ht="15.75" thickBot="1" x14ac:dyDescent="0.3">
      <c r="A71" s="290" t="s">
        <v>88</v>
      </c>
      <c r="B71" s="263">
        <v>76922</v>
      </c>
      <c r="C71" s="291"/>
      <c r="D71" s="291"/>
      <c r="E71" s="291">
        <v>76922</v>
      </c>
      <c r="F71" s="291">
        <v>6800</v>
      </c>
      <c r="G71" s="291">
        <v>13684</v>
      </c>
      <c r="H71" s="292"/>
      <c r="I71" s="292"/>
      <c r="J71" s="292"/>
      <c r="K71" s="292"/>
      <c r="L71" s="292"/>
    </row>
    <row r="72" spans="1:12" ht="17.45" customHeight="1" thickBot="1" x14ac:dyDescent="0.3">
      <c r="A72" s="293" t="s">
        <v>114</v>
      </c>
      <c r="B72" s="294">
        <v>2870832</v>
      </c>
      <c r="C72" s="295">
        <v>254750</v>
      </c>
      <c r="D72" s="295">
        <v>186163</v>
      </c>
      <c r="E72" s="295">
        <v>2429919</v>
      </c>
      <c r="F72" s="295">
        <v>529095</v>
      </c>
      <c r="G72" s="295">
        <v>1751599</v>
      </c>
      <c r="H72" s="296">
        <v>3060946</v>
      </c>
      <c r="I72" s="295">
        <v>10256</v>
      </c>
      <c r="J72" s="295">
        <v>0</v>
      </c>
      <c r="K72" s="295">
        <v>19335</v>
      </c>
      <c r="L72" s="295">
        <v>9500</v>
      </c>
    </row>
    <row r="73" spans="1:12" ht="22.15" customHeight="1" x14ac:dyDescent="0.25">
      <c r="A73" s="297" t="s">
        <v>289</v>
      </c>
    </row>
  </sheetData>
  <mergeCells count="10">
    <mergeCell ref="I4:L4"/>
    <mergeCell ref="I5:J5"/>
    <mergeCell ref="K5:L5"/>
    <mergeCell ref="A1:A2"/>
    <mergeCell ref="B1:H2"/>
    <mergeCell ref="A4:A6"/>
    <mergeCell ref="B4:E5"/>
    <mergeCell ref="F4:F6"/>
    <mergeCell ref="G4:G6"/>
    <mergeCell ref="H4:H6"/>
  </mergeCells>
  <pageMargins left="0.78740157480314965" right="0" top="0.78740157480314965" bottom="0" header="0.31496062992125984" footer="0.31496062992125984"/>
  <pageSetup paperSize="9" scale="66" fitToHeight="2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O74"/>
  <sheetViews>
    <sheetView view="pageBreakPreview" topLeftCell="A4" zoomScale="98" zoomScaleNormal="60" zoomScaleSheetLayoutView="98" workbookViewId="0">
      <selection activeCell="I22" sqref="I22"/>
    </sheetView>
  </sheetViews>
  <sheetFormatPr defaultRowHeight="15" x14ac:dyDescent="0.25"/>
  <cols>
    <col min="1" max="1" width="30.42578125" customWidth="1"/>
    <col min="2" max="2" width="8.85546875" customWidth="1"/>
    <col min="3" max="3" width="10.28515625" customWidth="1"/>
    <col min="4" max="4" width="13" customWidth="1"/>
    <col min="5" max="5" width="10.7109375" customWidth="1"/>
    <col min="6" max="6" width="9.28515625" customWidth="1"/>
    <col min="7" max="7" width="7.140625" customWidth="1"/>
    <col min="8" max="8" width="7" customWidth="1"/>
    <col min="9" max="9" width="7.28515625" customWidth="1"/>
    <col min="12" max="12" width="9.7109375" customWidth="1"/>
    <col min="13" max="14" width="10.28515625" customWidth="1"/>
    <col min="221" max="221" width="34" customWidth="1"/>
    <col min="222" max="222" width="11.28515625" customWidth="1"/>
    <col min="223" max="223" width="11" customWidth="1"/>
    <col min="231" max="232" width="10.7109375" customWidth="1"/>
    <col min="234" max="234" width="11.5703125" customWidth="1"/>
    <col min="235" max="235" width="13.7109375" customWidth="1"/>
    <col min="236" max="239" width="9.28515625" customWidth="1"/>
    <col min="477" max="477" width="34" customWidth="1"/>
    <col min="478" max="478" width="11.28515625" customWidth="1"/>
    <col min="479" max="479" width="11" customWidth="1"/>
    <col min="487" max="488" width="10.7109375" customWidth="1"/>
    <col min="490" max="490" width="11.5703125" customWidth="1"/>
    <col min="491" max="491" width="13.7109375" customWidth="1"/>
    <col min="492" max="495" width="9.28515625" customWidth="1"/>
    <col min="733" max="733" width="34" customWidth="1"/>
    <col min="734" max="734" width="11.28515625" customWidth="1"/>
    <col min="735" max="735" width="11" customWidth="1"/>
    <col min="743" max="744" width="10.7109375" customWidth="1"/>
    <col min="746" max="746" width="11.5703125" customWidth="1"/>
    <col min="747" max="747" width="13.7109375" customWidth="1"/>
    <col min="748" max="751" width="9.28515625" customWidth="1"/>
    <col min="989" max="989" width="34" customWidth="1"/>
    <col min="990" max="990" width="11.28515625" customWidth="1"/>
    <col min="991" max="991" width="11" customWidth="1"/>
    <col min="999" max="1000" width="10.7109375" customWidth="1"/>
    <col min="1002" max="1002" width="11.5703125" customWidth="1"/>
    <col min="1003" max="1003" width="13.7109375" customWidth="1"/>
    <col min="1004" max="1007" width="9.28515625" customWidth="1"/>
    <col min="1245" max="1245" width="34" customWidth="1"/>
    <col min="1246" max="1246" width="11.28515625" customWidth="1"/>
    <col min="1247" max="1247" width="11" customWidth="1"/>
    <col min="1255" max="1256" width="10.7109375" customWidth="1"/>
    <col min="1258" max="1258" width="11.5703125" customWidth="1"/>
    <col min="1259" max="1259" width="13.7109375" customWidth="1"/>
    <col min="1260" max="1263" width="9.28515625" customWidth="1"/>
    <col min="1501" max="1501" width="34" customWidth="1"/>
    <col min="1502" max="1502" width="11.28515625" customWidth="1"/>
    <col min="1503" max="1503" width="11" customWidth="1"/>
    <col min="1511" max="1512" width="10.7109375" customWidth="1"/>
    <col min="1514" max="1514" width="11.5703125" customWidth="1"/>
    <col min="1515" max="1515" width="13.7109375" customWidth="1"/>
    <col min="1516" max="1519" width="9.28515625" customWidth="1"/>
    <col min="1757" max="1757" width="34" customWidth="1"/>
    <col min="1758" max="1758" width="11.28515625" customWidth="1"/>
    <col min="1759" max="1759" width="11" customWidth="1"/>
    <col min="1767" max="1768" width="10.7109375" customWidth="1"/>
    <col min="1770" max="1770" width="11.5703125" customWidth="1"/>
    <col min="1771" max="1771" width="13.7109375" customWidth="1"/>
    <col min="1772" max="1775" width="9.28515625" customWidth="1"/>
    <col min="2013" max="2013" width="34" customWidth="1"/>
    <col min="2014" max="2014" width="11.28515625" customWidth="1"/>
    <col min="2015" max="2015" width="11" customWidth="1"/>
    <col min="2023" max="2024" width="10.7109375" customWidth="1"/>
    <col min="2026" max="2026" width="11.5703125" customWidth="1"/>
    <col min="2027" max="2027" width="13.7109375" customWidth="1"/>
    <col min="2028" max="2031" width="9.28515625" customWidth="1"/>
    <col min="2269" max="2269" width="34" customWidth="1"/>
    <col min="2270" max="2270" width="11.28515625" customWidth="1"/>
    <col min="2271" max="2271" width="11" customWidth="1"/>
    <col min="2279" max="2280" width="10.7109375" customWidth="1"/>
    <col min="2282" max="2282" width="11.5703125" customWidth="1"/>
    <col min="2283" max="2283" width="13.7109375" customWidth="1"/>
    <col min="2284" max="2287" width="9.28515625" customWidth="1"/>
    <col min="2525" max="2525" width="34" customWidth="1"/>
    <col min="2526" max="2526" width="11.28515625" customWidth="1"/>
    <col min="2527" max="2527" width="11" customWidth="1"/>
    <col min="2535" max="2536" width="10.7109375" customWidth="1"/>
    <col min="2538" max="2538" width="11.5703125" customWidth="1"/>
    <col min="2539" max="2539" width="13.7109375" customWidth="1"/>
    <col min="2540" max="2543" width="9.28515625" customWidth="1"/>
    <col min="2781" max="2781" width="34" customWidth="1"/>
    <col min="2782" max="2782" width="11.28515625" customWidth="1"/>
    <col min="2783" max="2783" width="11" customWidth="1"/>
    <col min="2791" max="2792" width="10.7109375" customWidth="1"/>
    <col min="2794" max="2794" width="11.5703125" customWidth="1"/>
    <col min="2795" max="2795" width="13.7109375" customWidth="1"/>
    <col min="2796" max="2799" width="9.28515625" customWidth="1"/>
    <col min="3037" max="3037" width="34" customWidth="1"/>
    <col min="3038" max="3038" width="11.28515625" customWidth="1"/>
    <col min="3039" max="3039" width="11" customWidth="1"/>
    <col min="3047" max="3048" width="10.7109375" customWidth="1"/>
    <col min="3050" max="3050" width="11.5703125" customWidth="1"/>
    <col min="3051" max="3051" width="13.7109375" customWidth="1"/>
    <col min="3052" max="3055" width="9.28515625" customWidth="1"/>
    <col min="3293" max="3293" width="34" customWidth="1"/>
    <col min="3294" max="3294" width="11.28515625" customWidth="1"/>
    <col min="3295" max="3295" width="11" customWidth="1"/>
    <col min="3303" max="3304" width="10.7109375" customWidth="1"/>
    <col min="3306" max="3306" width="11.5703125" customWidth="1"/>
    <col min="3307" max="3307" width="13.7109375" customWidth="1"/>
    <col min="3308" max="3311" width="9.28515625" customWidth="1"/>
    <col min="3549" max="3549" width="34" customWidth="1"/>
    <col min="3550" max="3550" width="11.28515625" customWidth="1"/>
    <col min="3551" max="3551" width="11" customWidth="1"/>
    <col min="3559" max="3560" width="10.7109375" customWidth="1"/>
    <col min="3562" max="3562" width="11.5703125" customWidth="1"/>
    <col min="3563" max="3563" width="13.7109375" customWidth="1"/>
    <col min="3564" max="3567" width="9.28515625" customWidth="1"/>
    <col min="3805" max="3805" width="34" customWidth="1"/>
    <col min="3806" max="3806" width="11.28515625" customWidth="1"/>
    <col min="3807" max="3807" width="11" customWidth="1"/>
    <col min="3815" max="3816" width="10.7109375" customWidth="1"/>
    <col min="3818" max="3818" width="11.5703125" customWidth="1"/>
    <col min="3819" max="3819" width="13.7109375" customWidth="1"/>
    <col min="3820" max="3823" width="9.28515625" customWidth="1"/>
    <col min="4061" max="4061" width="34" customWidth="1"/>
    <col min="4062" max="4062" width="11.28515625" customWidth="1"/>
    <col min="4063" max="4063" width="11" customWidth="1"/>
    <col min="4071" max="4072" width="10.7109375" customWidth="1"/>
    <col min="4074" max="4074" width="11.5703125" customWidth="1"/>
    <col min="4075" max="4075" width="13.7109375" customWidth="1"/>
    <col min="4076" max="4079" width="9.28515625" customWidth="1"/>
    <col min="4317" max="4317" width="34" customWidth="1"/>
    <col min="4318" max="4318" width="11.28515625" customWidth="1"/>
    <col min="4319" max="4319" width="11" customWidth="1"/>
    <col min="4327" max="4328" width="10.7109375" customWidth="1"/>
    <col min="4330" max="4330" width="11.5703125" customWidth="1"/>
    <col min="4331" max="4331" width="13.7109375" customWidth="1"/>
    <col min="4332" max="4335" width="9.28515625" customWidth="1"/>
    <col min="4573" max="4573" width="34" customWidth="1"/>
    <col min="4574" max="4574" width="11.28515625" customWidth="1"/>
    <col min="4575" max="4575" width="11" customWidth="1"/>
    <col min="4583" max="4584" width="10.7109375" customWidth="1"/>
    <col min="4586" max="4586" width="11.5703125" customWidth="1"/>
    <col min="4587" max="4587" width="13.7109375" customWidth="1"/>
    <col min="4588" max="4591" width="9.28515625" customWidth="1"/>
    <col min="4829" max="4829" width="34" customWidth="1"/>
    <col min="4830" max="4830" width="11.28515625" customWidth="1"/>
    <col min="4831" max="4831" width="11" customWidth="1"/>
    <col min="4839" max="4840" width="10.7109375" customWidth="1"/>
    <col min="4842" max="4842" width="11.5703125" customWidth="1"/>
    <col min="4843" max="4843" width="13.7109375" customWidth="1"/>
    <col min="4844" max="4847" width="9.28515625" customWidth="1"/>
    <col min="5085" max="5085" width="34" customWidth="1"/>
    <col min="5086" max="5086" width="11.28515625" customWidth="1"/>
    <col min="5087" max="5087" width="11" customWidth="1"/>
    <col min="5095" max="5096" width="10.7109375" customWidth="1"/>
    <col min="5098" max="5098" width="11.5703125" customWidth="1"/>
    <col min="5099" max="5099" width="13.7109375" customWidth="1"/>
    <col min="5100" max="5103" width="9.28515625" customWidth="1"/>
    <col min="5341" max="5341" width="34" customWidth="1"/>
    <col min="5342" max="5342" width="11.28515625" customWidth="1"/>
    <col min="5343" max="5343" width="11" customWidth="1"/>
    <col min="5351" max="5352" width="10.7109375" customWidth="1"/>
    <col min="5354" max="5354" width="11.5703125" customWidth="1"/>
    <col min="5355" max="5355" width="13.7109375" customWidth="1"/>
    <col min="5356" max="5359" width="9.28515625" customWidth="1"/>
    <col min="5597" max="5597" width="34" customWidth="1"/>
    <col min="5598" max="5598" width="11.28515625" customWidth="1"/>
    <col min="5599" max="5599" width="11" customWidth="1"/>
    <col min="5607" max="5608" width="10.7109375" customWidth="1"/>
    <col min="5610" max="5610" width="11.5703125" customWidth="1"/>
    <col min="5611" max="5611" width="13.7109375" customWidth="1"/>
    <col min="5612" max="5615" width="9.28515625" customWidth="1"/>
    <col min="5853" max="5853" width="34" customWidth="1"/>
    <col min="5854" max="5854" width="11.28515625" customWidth="1"/>
    <col min="5855" max="5855" width="11" customWidth="1"/>
    <col min="5863" max="5864" width="10.7109375" customWidth="1"/>
    <col min="5866" max="5866" width="11.5703125" customWidth="1"/>
    <col min="5867" max="5867" width="13.7109375" customWidth="1"/>
    <col min="5868" max="5871" width="9.28515625" customWidth="1"/>
    <col min="6109" max="6109" width="34" customWidth="1"/>
    <col min="6110" max="6110" width="11.28515625" customWidth="1"/>
    <col min="6111" max="6111" width="11" customWidth="1"/>
    <col min="6119" max="6120" width="10.7109375" customWidth="1"/>
    <col min="6122" max="6122" width="11.5703125" customWidth="1"/>
    <col min="6123" max="6123" width="13.7109375" customWidth="1"/>
    <col min="6124" max="6127" width="9.28515625" customWidth="1"/>
    <col min="6365" max="6365" width="34" customWidth="1"/>
    <col min="6366" max="6366" width="11.28515625" customWidth="1"/>
    <col min="6367" max="6367" width="11" customWidth="1"/>
    <col min="6375" max="6376" width="10.7109375" customWidth="1"/>
    <col min="6378" max="6378" width="11.5703125" customWidth="1"/>
    <col min="6379" max="6379" width="13.7109375" customWidth="1"/>
    <col min="6380" max="6383" width="9.28515625" customWidth="1"/>
    <col min="6621" max="6621" width="34" customWidth="1"/>
    <col min="6622" max="6622" width="11.28515625" customWidth="1"/>
    <col min="6623" max="6623" width="11" customWidth="1"/>
    <col min="6631" max="6632" width="10.7109375" customWidth="1"/>
    <col min="6634" max="6634" width="11.5703125" customWidth="1"/>
    <col min="6635" max="6635" width="13.7109375" customWidth="1"/>
    <col min="6636" max="6639" width="9.28515625" customWidth="1"/>
    <col min="6877" max="6877" width="34" customWidth="1"/>
    <col min="6878" max="6878" width="11.28515625" customWidth="1"/>
    <col min="6879" max="6879" width="11" customWidth="1"/>
    <col min="6887" max="6888" width="10.7109375" customWidth="1"/>
    <col min="6890" max="6890" width="11.5703125" customWidth="1"/>
    <col min="6891" max="6891" width="13.7109375" customWidth="1"/>
    <col min="6892" max="6895" width="9.28515625" customWidth="1"/>
    <col min="7133" max="7133" width="34" customWidth="1"/>
    <col min="7134" max="7134" width="11.28515625" customWidth="1"/>
    <col min="7135" max="7135" width="11" customWidth="1"/>
    <col min="7143" max="7144" width="10.7109375" customWidth="1"/>
    <col min="7146" max="7146" width="11.5703125" customWidth="1"/>
    <col min="7147" max="7147" width="13.7109375" customWidth="1"/>
    <col min="7148" max="7151" width="9.28515625" customWidth="1"/>
    <col min="7389" max="7389" width="34" customWidth="1"/>
    <col min="7390" max="7390" width="11.28515625" customWidth="1"/>
    <col min="7391" max="7391" width="11" customWidth="1"/>
    <col min="7399" max="7400" width="10.7109375" customWidth="1"/>
    <col min="7402" max="7402" width="11.5703125" customWidth="1"/>
    <col min="7403" max="7403" width="13.7109375" customWidth="1"/>
    <col min="7404" max="7407" width="9.28515625" customWidth="1"/>
    <col min="7645" max="7645" width="34" customWidth="1"/>
    <col min="7646" max="7646" width="11.28515625" customWidth="1"/>
    <col min="7647" max="7647" width="11" customWidth="1"/>
    <col min="7655" max="7656" width="10.7109375" customWidth="1"/>
    <col min="7658" max="7658" width="11.5703125" customWidth="1"/>
    <col min="7659" max="7659" width="13.7109375" customWidth="1"/>
    <col min="7660" max="7663" width="9.28515625" customWidth="1"/>
    <col min="7901" max="7901" width="34" customWidth="1"/>
    <col min="7902" max="7902" width="11.28515625" customWidth="1"/>
    <col min="7903" max="7903" width="11" customWidth="1"/>
    <col min="7911" max="7912" width="10.7109375" customWidth="1"/>
    <col min="7914" max="7914" width="11.5703125" customWidth="1"/>
    <col min="7915" max="7915" width="13.7109375" customWidth="1"/>
    <col min="7916" max="7919" width="9.28515625" customWidth="1"/>
    <col min="8157" max="8157" width="34" customWidth="1"/>
    <col min="8158" max="8158" width="11.28515625" customWidth="1"/>
    <col min="8159" max="8159" width="11" customWidth="1"/>
    <col min="8167" max="8168" width="10.7109375" customWidth="1"/>
    <col min="8170" max="8170" width="11.5703125" customWidth="1"/>
    <col min="8171" max="8171" width="13.7109375" customWidth="1"/>
    <col min="8172" max="8175" width="9.28515625" customWidth="1"/>
    <col min="8413" max="8413" width="34" customWidth="1"/>
    <col min="8414" max="8414" width="11.28515625" customWidth="1"/>
    <col min="8415" max="8415" width="11" customWidth="1"/>
    <col min="8423" max="8424" width="10.7109375" customWidth="1"/>
    <col min="8426" max="8426" width="11.5703125" customWidth="1"/>
    <col min="8427" max="8427" width="13.7109375" customWidth="1"/>
    <col min="8428" max="8431" width="9.28515625" customWidth="1"/>
    <col min="8669" max="8669" width="34" customWidth="1"/>
    <col min="8670" max="8670" width="11.28515625" customWidth="1"/>
    <col min="8671" max="8671" width="11" customWidth="1"/>
    <col min="8679" max="8680" width="10.7109375" customWidth="1"/>
    <col min="8682" max="8682" width="11.5703125" customWidth="1"/>
    <col min="8683" max="8683" width="13.7109375" customWidth="1"/>
    <col min="8684" max="8687" width="9.28515625" customWidth="1"/>
    <col min="8925" max="8925" width="34" customWidth="1"/>
    <col min="8926" max="8926" width="11.28515625" customWidth="1"/>
    <col min="8927" max="8927" width="11" customWidth="1"/>
    <col min="8935" max="8936" width="10.7109375" customWidth="1"/>
    <col min="8938" max="8938" width="11.5703125" customWidth="1"/>
    <col min="8939" max="8939" width="13.7109375" customWidth="1"/>
    <col min="8940" max="8943" width="9.28515625" customWidth="1"/>
    <col min="9181" max="9181" width="34" customWidth="1"/>
    <col min="9182" max="9182" width="11.28515625" customWidth="1"/>
    <col min="9183" max="9183" width="11" customWidth="1"/>
    <col min="9191" max="9192" width="10.7109375" customWidth="1"/>
    <col min="9194" max="9194" width="11.5703125" customWidth="1"/>
    <col min="9195" max="9195" width="13.7109375" customWidth="1"/>
    <col min="9196" max="9199" width="9.28515625" customWidth="1"/>
    <col min="9437" max="9437" width="34" customWidth="1"/>
    <col min="9438" max="9438" width="11.28515625" customWidth="1"/>
    <col min="9439" max="9439" width="11" customWidth="1"/>
    <col min="9447" max="9448" width="10.7109375" customWidth="1"/>
    <col min="9450" max="9450" width="11.5703125" customWidth="1"/>
    <col min="9451" max="9451" width="13.7109375" customWidth="1"/>
    <col min="9452" max="9455" width="9.28515625" customWidth="1"/>
    <col min="9693" max="9693" width="34" customWidth="1"/>
    <col min="9694" max="9694" width="11.28515625" customWidth="1"/>
    <col min="9695" max="9695" width="11" customWidth="1"/>
    <col min="9703" max="9704" width="10.7109375" customWidth="1"/>
    <col min="9706" max="9706" width="11.5703125" customWidth="1"/>
    <col min="9707" max="9707" width="13.7109375" customWidth="1"/>
    <col min="9708" max="9711" width="9.28515625" customWidth="1"/>
    <col min="9949" max="9949" width="34" customWidth="1"/>
    <col min="9950" max="9950" width="11.28515625" customWidth="1"/>
    <col min="9951" max="9951" width="11" customWidth="1"/>
    <col min="9959" max="9960" width="10.7109375" customWidth="1"/>
    <col min="9962" max="9962" width="11.5703125" customWidth="1"/>
    <col min="9963" max="9963" width="13.7109375" customWidth="1"/>
    <col min="9964" max="9967" width="9.28515625" customWidth="1"/>
    <col min="10205" max="10205" width="34" customWidth="1"/>
    <col min="10206" max="10206" width="11.28515625" customWidth="1"/>
    <col min="10207" max="10207" width="11" customWidth="1"/>
    <col min="10215" max="10216" width="10.7109375" customWidth="1"/>
    <col min="10218" max="10218" width="11.5703125" customWidth="1"/>
    <col min="10219" max="10219" width="13.7109375" customWidth="1"/>
    <col min="10220" max="10223" width="9.28515625" customWidth="1"/>
    <col min="10461" max="10461" width="34" customWidth="1"/>
    <col min="10462" max="10462" width="11.28515625" customWidth="1"/>
    <col min="10463" max="10463" width="11" customWidth="1"/>
    <col min="10471" max="10472" width="10.7109375" customWidth="1"/>
    <col min="10474" max="10474" width="11.5703125" customWidth="1"/>
    <col min="10475" max="10475" width="13.7109375" customWidth="1"/>
    <col min="10476" max="10479" width="9.28515625" customWidth="1"/>
    <col min="10717" max="10717" width="34" customWidth="1"/>
    <col min="10718" max="10718" width="11.28515625" customWidth="1"/>
    <col min="10719" max="10719" width="11" customWidth="1"/>
    <col min="10727" max="10728" width="10.7109375" customWidth="1"/>
    <col min="10730" max="10730" width="11.5703125" customWidth="1"/>
    <col min="10731" max="10731" width="13.7109375" customWidth="1"/>
    <col min="10732" max="10735" width="9.28515625" customWidth="1"/>
    <col min="10973" max="10973" width="34" customWidth="1"/>
    <col min="10974" max="10974" width="11.28515625" customWidth="1"/>
    <col min="10975" max="10975" width="11" customWidth="1"/>
    <col min="10983" max="10984" width="10.7109375" customWidth="1"/>
    <col min="10986" max="10986" width="11.5703125" customWidth="1"/>
    <col min="10987" max="10987" width="13.7109375" customWidth="1"/>
    <col min="10988" max="10991" width="9.28515625" customWidth="1"/>
    <col min="11229" max="11229" width="34" customWidth="1"/>
    <col min="11230" max="11230" width="11.28515625" customWidth="1"/>
    <col min="11231" max="11231" width="11" customWidth="1"/>
    <col min="11239" max="11240" width="10.7109375" customWidth="1"/>
    <col min="11242" max="11242" width="11.5703125" customWidth="1"/>
    <col min="11243" max="11243" width="13.7109375" customWidth="1"/>
    <col min="11244" max="11247" width="9.28515625" customWidth="1"/>
    <col min="11485" max="11485" width="34" customWidth="1"/>
    <col min="11486" max="11486" width="11.28515625" customWidth="1"/>
    <col min="11487" max="11487" width="11" customWidth="1"/>
    <col min="11495" max="11496" width="10.7109375" customWidth="1"/>
    <col min="11498" max="11498" width="11.5703125" customWidth="1"/>
    <col min="11499" max="11499" width="13.7109375" customWidth="1"/>
    <col min="11500" max="11503" width="9.28515625" customWidth="1"/>
    <col min="11741" max="11741" width="34" customWidth="1"/>
    <col min="11742" max="11742" width="11.28515625" customWidth="1"/>
    <col min="11743" max="11743" width="11" customWidth="1"/>
    <col min="11751" max="11752" width="10.7109375" customWidth="1"/>
    <col min="11754" max="11754" width="11.5703125" customWidth="1"/>
    <col min="11755" max="11755" width="13.7109375" customWidth="1"/>
    <col min="11756" max="11759" width="9.28515625" customWidth="1"/>
    <col min="11997" max="11997" width="34" customWidth="1"/>
    <col min="11998" max="11998" width="11.28515625" customWidth="1"/>
    <col min="11999" max="11999" width="11" customWidth="1"/>
    <col min="12007" max="12008" width="10.7109375" customWidth="1"/>
    <col min="12010" max="12010" width="11.5703125" customWidth="1"/>
    <col min="12011" max="12011" width="13.7109375" customWidth="1"/>
    <col min="12012" max="12015" width="9.28515625" customWidth="1"/>
    <col min="12253" max="12253" width="34" customWidth="1"/>
    <col min="12254" max="12254" width="11.28515625" customWidth="1"/>
    <col min="12255" max="12255" width="11" customWidth="1"/>
    <col min="12263" max="12264" width="10.7109375" customWidth="1"/>
    <col min="12266" max="12266" width="11.5703125" customWidth="1"/>
    <col min="12267" max="12267" width="13.7109375" customWidth="1"/>
    <col min="12268" max="12271" width="9.28515625" customWidth="1"/>
    <col min="12509" max="12509" width="34" customWidth="1"/>
    <col min="12510" max="12510" width="11.28515625" customWidth="1"/>
    <col min="12511" max="12511" width="11" customWidth="1"/>
    <col min="12519" max="12520" width="10.7109375" customWidth="1"/>
    <col min="12522" max="12522" width="11.5703125" customWidth="1"/>
    <col min="12523" max="12523" width="13.7109375" customWidth="1"/>
    <col min="12524" max="12527" width="9.28515625" customWidth="1"/>
    <col min="12765" max="12765" width="34" customWidth="1"/>
    <col min="12766" max="12766" width="11.28515625" customWidth="1"/>
    <col min="12767" max="12767" width="11" customWidth="1"/>
    <col min="12775" max="12776" width="10.7109375" customWidth="1"/>
    <col min="12778" max="12778" width="11.5703125" customWidth="1"/>
    <col min="12779" max="12779" width="13.7109375" customWidth="1"/>
    <col min="12780" max="12783" width="9.28515625" customWidth="1"/>
    <col min="13021" max="13021" width="34" customWidth="1"/>
    <col min="13022" max="13022" width="11.28515625" customWidth="1"/>
    <col min="13023" max="13023" width="11" customWidth="1"/>
    <col min="13031" max="13032" width="10.7109375" customWidth="1"/>
    <col min="13034" max="13034" width="11.5703125" customWidth="1"/>
    <col min="13035" max="13035" width="13.7109375" customWidth="1"/>
    <col min="13036" max="13039" width="9.28515625" customWidth="1"/>
    <col min="13277" max="13277" width="34" customWidth="1"/>
    <col min="13278" max="13278" width="11.28515625" customWidth="1"/>
    <col min="13279" max="13279" width="11" customWidth="1"/>
    <col min="13287" max="13288" width="10.7109375" customWidth="1"/>
    <col min="13290" max="13290" width="11.5703125" customWidth="1"/>
    <col min="13291" max="13291" width="13.7109375" customWidth="1"/>
    <col min="13292" max="13295" width="9.28515625" customWidth="1"/>
    <col min="13533" max="13533" width="34" customWidth="1"/>
    <col min="13534" max="13534" width="11.28515625" customWidth="1"/>
    <col min="13535" max="13535" width="11" customWidth="1"/>
    <col min="13543" max="13544" width="10.7109375" customWidth="1"/>
    <col min="13546" max="13546" width="11.5703125" customWidth="1"/>
    <col min="13547" max="13547" width="13.7109375" customWidth="1"/>
    <col min="13548" max="13551" width="9.28515625" customWidth="1"/>
    <col min="13789" max="13789" width="34" customWidth="1"/>
    <col min="13790" max="13790" width="11.28515625" customWidth="1"/>
    <col min="13791" max="13791" width="11" customWidth="1"/>
    <col min="13799" max="13800" width="10.7109375" customWidth="1"/>
    <col min="13802" max="13802" width="11.5703125" customWidth="1"/>
    <col min="13803" max="13803" width="13.7109375" customWidth="1"/>
    <col min="13804" max="13807" width="9.28515625" customWidth="1"/>
    <col min="14045" max="14045" width="34" customWidth="1"/>
    <col min="14046" max="14046" width="11.28515625" customWidth="1"/>
    <col min="14047" max="14047" width="11" customWidth="1"/>
    <col min="14055" max="14056" width="10.7109375" customWidth="1"/>
    <col min="14058" max="14058" width="11.5703125" customWidth="1"/>
    <col min="14059" max="14059" width="13.7109375" customWidth="1"/>
    <col min="14060" max="14063" width="9.28515625" customWidth="1"/>
    <col min="14301" max="14301" width="34" customWidth="1"/>
    <col min="14302" max="14302" width="11.28515625" customWidth="1"/>
    <col min="14303" max="14303" width="11" customWidth="1"/>
    <col min="14311" max="14312" width="10.7109375" customWidth="1"/>
    <col min="14314" max="14314" width="11.5703125" customWidth="1"/>
    <col min="14315" max="14315" width="13.7109375" customWidth="1"/>
    <col min="14316" max="14319" width="9.28515625" customWidth="1"/>
    <col min="14557" max="14557" width="34" customWidth="1"/>
    <col min="14558" max="14558" width="11.28515625" customWidth="1"/>
    <col min="14559" max="14559" width="11" customWidth="1"/>
    <col min="14567" max="14568" width="10.7109375" customWidth="1"/>
    <col min="14570" max="14570" width="11.5703125" customWidth="1"/>
    <col min="14571" max="14571" width="13.7109375" customWidth="1"/>
    <col min="14572" max="14575" width="9.28515625" customWidth="1"/>
    <col min="14813" max="14813" width="34" customWidth="1"/>
    <col min="14814" max="14814" width="11.28515625" customWidth="1"/>
    <col min="14815" max="14815" width="11" customWidth="1"/>
    <col min="14823" max="14824" width="10.7109375" customWidth="1"/>
    <col min="14826" max="14826" width="11.5703125" customWidth="1"/>
    <col min="14827" max="14827" width="13.7109375" customWidth="1"/>
    <col min="14828" max="14831" width="9.28515625" customWidth="1"/>
    <col min="15069" max="15069" width="34" customWidth="1"/>
    <col min="15070" max="15070" width="11.28515625" customWidth="1"/>
    <col min="15071" max="15071" width="11" customWidth="1"/>
    <col min="15079" max="15080" width="10.7109375" customWidth="1"/>
    <col min="15082" max="15082" width="11.5703125" customWidth="1"/>
    <col min="15083" max="15083" width="13.7109375" customWidth="1"/>
    <col min="15084" max="15087" width="9.28515625" customWidth="1"/>
    <col min="15325" max="15325" width="34" customWidth="1"/>
    <col min="15326" max="15326" width="11.28515625" customWidth="1"/>
    <col min="15327" max="15327" width="11" customWidth="1"/>
    <col min="15335" max="15336" width="10.7109375" customWidth="1"/>
    <col min="15338" max="15338" width="11.5703125" customWidth="1"/>
    <col min="15339" max="15339" width="13.7109375" customWidth="1"/>
    <col min="15340" max="15343" width="9.28515625" customWidth="1"/>
    <col min="15581" max="15581" width="34" customWidth="1"/>
    <col min="15582" max="15582" width="11.28515625" customWidth="1"/>
    <col min="15583" max="15583" width="11" customWidth="1"/>
    <col min="15591" max="15592" width="10.7109375" customWidth="1"/>
    <col min="15594" max="15594" width="11.5703125" customWidth="1"/>
    <col min="15595" max="15595" width="13.7109375" customWidth="1"/>
    <col min="15596" max="15599" width="9.28515625" customWidth="1"/>
    <col min="15837" max="15837" width="34" customWidth="1"/>
    <col min="15838" max="15838" width="11.28515625" customWidth="1"/>
    <col min="15839" max="15839" width="11" customWidth="1"/>
    <col min="15847" max="15848" width="10.7109375" customWidth="1"/>
    <col min="15850" max="15850" width="11.5703125" customWidth="1"/>
    <col min="15851" max="15851" width="13.7109375" customWidth="1"/>
    <col min="15852" max="15855" width="9.28515625" customWidth="1"/>
    <col min="16093" max="16093" width="34" customWidth="1"/>
    <col min="16094" max="16094" width="11.28515625" customWidth="1"/>
    <col min="16095" max="16095" width="11" customWidth="1"/>
    <col min="16103" max="16104" width="10.7109375" customWidth="1"/>
    <col min="16106" max="16106" width="11.5703125" customWidth="1"/>
    <col min="16107" max="16107" width="13.7109375" customWidth="1"/>
    <col min="16108" max="16111" width="9.28515625" customWidth="1"/>
  </cols>
  <sheetData>
    <row r="1" spans="1:15" ht="44.45" customHeight="1" x14ac:dyDescent="0.25"/>
    <row r="2" spans="1:15" ht="46.9" customHeight="1" x14ac:dyDescent="0.25">
      <c r="B2" s="492" t="s">
        <v>130</v>
      </c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92"/>
      <c r="N2" s="492"/>
    </row>
    <row r="3" spans="1:15" ht="21" customHeight="1" x14ac:dyDescent="0.25">
      <c r="B3" s="493" t="s">
        <v>131</v>
      </c>
      <c r="C3" s="493"/>
      <c r="D3" s="493"/>
      <c r="E3" s="493"/>
      <c r="F3" s="493"/>
      <c r="G3" s="493"/>
      <c r="H3" s="493"/>
      <c r="I3" s="493"/>
      <c r="J3" s="493"/>
      <c r="K3" s="493"/>
      <c r="L3" s="493"/>
      <c r="M3" s="493"/>
      <c r="N3" s="493"/>
    </row>
    <row r="4" spans="1:15" ht="10.9" customHeight="1" thickBot="1" x14ac:dyDescent="0.3"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</row>
    <row r="5" spans="1:15" ht="15.6" customHeight="1" x14ac:dyDescent="0.25">
      <c r="A5" s="494" t="s">
        <v>132</v>
      </c>
      <c r="B5" s="497" t="s">
        <v>133</v>
      </c>
      <c r="C5" s="498"/>
      <c r="D5" s="498" t="s">
        <v>134</v>
      </c>
      <c r="E5" s="498"/>
      <c r="F5" s="498"/>
      <c r="G5" s="498" t="s">
        <v>135</v>
      </c>
      <c r="H5" s="498"/>
      <c r="I5" s="498"/>
      <c r="J5" s="498"/>
      <c r="K5" s="498"/>
      <c r="L5" s="498"/>
      <c r="M5" s="498"/>
      <c r="N5" s="498"/>
      <c r="O5" s="501"/>
    </row>
    <row r="6" spans="1:15" ht="28.9" customHeight="1" x14ac:dyDescent="0.25">
      <c r="A6" s="495"/>
      <c r="B6" s="499"/>
      <c r="C6" s="500"/>
      <c r="D6" s="500"/>
      <c r="E6" s="500"/>
      <c r="F6" s="500"/>
      <c r="G6" s="500"/>
      <c r="H6" s="500"/>
      <c r="I6" s="500"/>
      <c r="J6" s="500"/>
      <c r="K6" s="500"/>
      <c r="L6" s="500"/>
      <c r="M6" s="500"/>
      <c r="N6" s="500"/>
      <c r="O6" s="502"/>
    </row>
    <row r="7" spans="1:15" ht="16.149999999999999" hidden="1" customHeight="1" x14ac:dyDescent="0.25">
      <c r="A7" s="495"/>
      <c r="B7" s="499"/>
      <c r="C7" s="500"/>
      <c r="D7" s="500"/>
      <c r="E7" s="500"/>
      <c r="F7" s="500"/>
      <c r="G7" s="500"/>
      <c r="H7" s="500"/>
      <c r="I7" s="500"/>
      <c r="J7" s="500"/>
      <c r="K7" s="500"/>
      <c r="L7" s="500"/>
      <c r="M7" s="500"/>
      <c r="N7" s="500"/>
      <c r="O7" s="502"/>
    </row>
    <row r="8" spans="1:15" ht="31.15" hidden="1" customHeight="1" x14ac:dyDescent="0.25">
      <c r="A8" s="495"/>
      <c r="B8" s="499"/>
      <c r="C8" s="500"/>
      <c r="D8" s="500"/>
      <c r="E8" s="500"/>
      <c r="F8" s="500"/>
      <c r="G8" s="500"/>
      <c r="H8" s="500"/>
      <c r="I8" s="500"/>
      <c r="J8" s="500"/>
      <c r="K8" s="500"/>
      <c r="L8" s="500"/>
      <c r="M8" s="500"/>
      <c r="N8" s="500"/>
      <c r="O8" s="502"/>
    </row>
    <row r="9" spans="1:15" ht="46.15" customHeight="1" x14ac:dyDescent="0.25">
      <c r="A9" s="495"/>
      <c r="B9" s="503" t="s">
        <v>136</v>
      </c>
      <c r="C9" s="489" t="s">
        <v>137</v>
      </c>
      <c r="D9" s="489" t="s">
        <v>138</v>
      </c>
      <c r="E9" s="489" t="s">
        <v>139</v>
      </c>
      <c r="F9" s="489" t="s">
        <v>140</v>
      </c>
      <c r="G9" s="489" t="s">
        <v>141</v>
      </c>
      <c r="H9" s="489" t="s">
        <v>142</v>
      </c>
      <c r="I9" s="489" t="s">
        <v>143</v>
      </c>
      <c r="J9" s="604" t="s">
        <v>144</v>
      </c>
      <c r="K9" s="605"/>
      <c r="L9" s="606"/>
      <c r="M9" s="489" t="s">
        <v>145</v>
      </c>
      <c r="N9" s="485" t="s">
        <v>146</v>
      </c>
      <c r="O9" s="487" t="s">
        <v>147</v>
      </c>
    </row>
    <row r="10" spans="1:15" ht="94.9" customHeight="1" thickBot="1" x14ac:dyDescent="0.3">
      <c r="A10" s="496"/>
      <c r="B10" s="504"/>
      <c r="C10" s="490"/>
      <c r="D10" s="490"/>
      <c r="E10" s="490"/>
      <c r="F10" s="490"/>
      <c r="G10" s="490"/>
      <c r="H10" s="490"/>
      <c r="I10" s="490"/>
      <c r="J10" s="165" t="s">
        <v>117</v>
      </c>
      <c r="K10" s="165" t="s">
        <v>118</v>
      </c>
      <c r="L10" s="165" t="s">
        <v>116</v>
      </c>
      <c r="M10" s="490"/>
      <c r="N10" s="486"/>
      <c r="O10" s="488"/>
    </row>
    <row r="11" spans="1:15" ht="17.45" customHeight="1" x14ac:dyDescent="0.25">
      <c r="A11" s="166" t="s">
        <v>148</v>
      </c>
      <c r="B11" s="167"/>
      <c r="C11" s="168"/>
      <c r="D11" s="168"/>
      <c r="E11" s="168"/>
      <c r="F11" s="169"/>
      <c r="G11" s="167"/>
      <c r="H11" s="168"/>
      <c r="I11" s="170">
        <f>1400-700</f>
        <v>700</v>
      </c>
      <c r="J11" s="170"/>
      <c r="K11" s="170"/>
      <c r="L11" s="170">
        <f>J11+K11</f>
        <v>0</v>
      </c>
      <c r="M11" s="170"/>
      <c r="N11" s="170"/>
      <c r="O11" s="171">
        <v>700</v>
      </c>
    </row>
    <row r="12" spans="1:15" ht="15.75" x14ac:dyDescent="0.25">
      <c r="A12" s="172" t="s">
        <v>149</v>
      </c>
      <c r="B12" s="173"/>
      <c r="C12" s="174"/>
      <c r="D12" s="174"/>
      <c r="E12" s="174"/>
      <c r="F12" s="175"/>
      <c r="G12" s="173"/>
      <c r="H12" s="174"/>
      <c r="I12" s="176">
        <f>2200-800</f>
        <v>1400</v>
      </c>
      <c r="J12" s="176"/>
      <c r="K12" s="176"/>
      <c r="L12" s="176">
        <f t="shared" ref="L12:L61" si="0">J12+K12</f>
        <v>0</v>
      </c>
      <c r="M12" s="176"/>
      <c r="N12" s="176"/>
      <c r="O12" s="177">
        <v>800</v>
      </c>
    </row>
    <row r="13" spans="1:15" ht="15.75" x14ac:dyDescent="0.25">
      <c r="A13" s="172" t="s">
        <v>150</v>
      </c>
      <c r="B13" s="173"/>
      <c r="C13" s="174"/>
      <c r="D13" s="174"/>
      <c r="E13" s="174"/>
      <c r="F13" s="175"/>
      <c r="G13" s="173"/>
      <c r="H13" s="174"/>
      <c r="I13" s="176">
        <v>3700</v>
      </c>
      <c r="J13" s="176"/>
      <c r="K13" s="176"/>
      <c r="L13" s="176">
        <f t="shared" si="0"/>
        <v>0</v>
      </c>
      <c r="M13" s="176"/>
      <c r="N13" s="176"/>
      <c r="O13" s="177">
        <v>4000</v>
      </c>
    </row>
    <row r="14" spans="1:15" ht="15.75" x14ac:dyDescent="0.25">
      <c r="A14" s="172" t="s">
        <v>151</v>
      </c>
      <c r="B14" s="173"/>
      <c r="C14" s="174"/>
      <c r="D14" s="174"/>
      <c r="E14" s="174"/>
      <c r="F14" s="175"/>
      <c r="G14" s="173"/>
      <c r="H14" s="174"/>
      <c r="I14" s="176"/>
      <c r="J14" s="176"/>
      <c r="K14" s="176"/>
      <c r="L14" s="176">
        <f t="shared" si="0"/>
        <v>0</v>
      </c>
      <c r="M14" s="176"/>
      <c r="N14" s="176"/>
      <c r="O14" s="177"/>
    </row>
    <row r="15" spans="1:15" ht="15.75" x14ac:dyDescent="0.25">
      <c r="A15" s="172" t="s">
        <v>152</v>
      </c>
      <c r="B15" s="173"/>
      <c r="C15" s="174"/>
      <c r="D15" s="174"/>
      <c r="E15" s="174"/>
      <c r="F15" s="175"/>
      <c r="G15" s="173"/>
      <c r="H15" s="174"/>
      <c r="I15" s="176">
        <v>100</v>
      </c>
      <c r="J15" s="176"/>
      <c r="K15" s="176"/>
      <c r="L15" s="176">
        <f t="shared" si="0"/>
        <v>0</v>
      </c>
      <c r="M15" s="176"/>
      <c r="N15" s="176"/>
      <c r="O15" s="177"/>
    </row>
    <row r="16" spans="1:15" ht="15.75" x14ac:dyDescent="0.25">
      <c r="A16" s="172" t="s">
        <v>153</v>
      </c>
      <c r="B16" s="173"/>
      <c r="C16" s="174"/>
      <c r="D16" s="174"/>
      <c r="E16" s="174"/>
      <c r="F16" s="175"/>
      <c r="G16" s="173"/>
      <c r="H16" s="174"/>
      <c r="I16" s="176"/>
      <c r="J16" s="176"/>
      <c r="K16" s="176"/>
      <c r="L16" s="176">
        <f t="shared" si="0"/>
        <v>0</v>
      </c>
      <c r="M16" s="176"/>
      <c r="N16" s="176"/>
      <c r="O16" s="177"/>
    </row>
    <row r="17" spans="1:15" ht="19.899999999999999" customHeight="1" x14ac:dyDescent="0.25">
      <c r="A17" s="172" t="s">
        <v>154</v>
      </c>
      <c r="B17" s="173"/>
      <c r="C17" s="174"/>
      <c r="D17" s="174"/>
      <c r="E17" s="174"/>
      <c r="F17" s="175"/>
      <c r="G17" s="173"/>
      <c r="H17" s="174"/>
      <c r="I17" s="176">
        <f>1100-800</f>
        <v>300</v>
      </c>
      <c r="J17" s="176"/>
      <c r="K17" s="176"/>
      <c r="L17" s="176">
        <f t="shared" si="0"/>
        <v>0</v>
      </c>
      <c r="M17" s="176"/>
      <c r="N17" s="176"/>
      <c r="O17" s="177">
        <v>800</v>
      </c>
    </row>
    <row r="18" spans="1:15" ht="31.9" customHeight="1" x14ac:dyDescent="0.25">
      <c r="A18" s="172" t="s">
        <v>155</v>
      </c>
      <c r="B18" s="173"/>
      <c r="C18" s="174"/>
      <c r="D18" s="174"/>
      <c r="E18" s="174"/>
      <c r="F18" s="175"/>
      <c r="G18" s="173"/>
      <c r="H18" s="174"/>
      <c r="I18" s="176">
        <f>2300-1900</f>
        <v>400</v>
      </c>
      <c r="J18" s="176"/>
      <c r="K18" s="176"/>
      <c r="L18" s="176">
        <f t="shared" si="0"/>
        <v>0</v>
      </c>
      <c r="M18" s="176"/>
      <c r="N18" s="176"/>
      <c r="O18" s="177">
        <v>1900</v>
      </c>
    </row>
    <row r="19" spans="1:15" ht="15.75" x14ac:dyDescent="0.25">
      <c r="A19" s="172" t="s">
        <v>156</v>
      </c>
      <c r="B19" s="173"/>
      <c r="C19" s="174"/>
      <c r="D19" s="174"/>
      <c r="E19" s="174"/>
      <c r="F19" s="175"/>
      <c r="G19" s="173"/>
      <c r="H19" s="174"/>
      <c r="I19" s="176">
        <f>2500-1200</f>
        <v>1300</v>
      </c>
      <c r="J19" s="176"/>
      <c r="K19" s="176"/>
      <c r="L19" s="176">
        <f t="shared" si="0"/>
        <v>0</v>
      </c>
      <c r="M19" s="176"/>
      <c r="N19" s="176"/>
      <c r="O19" s="177">
        <v>1200</v>
      </c>
    </row>
    <row r="20" spans="1:15" ht="15.75" x14ac:dyDescent="0.25">
      <c r="A20" s="172" t="s">
        <v>157</v>
      </c>
      <c r="B20" s="173"/>
      <c r="C20" s="174"/>
      <c r="D20" s="174"/>
      <c r="E20" s="174"/>
      <c r="F20" s="175"/>
      <c r="G20" s="173"/>
      <c r="H20" s="174"/>
      <c r="I20" s="176">
        <f>1600-1400</f>
        <v>200</v>
      </c>
      <c r="J20" s="176"/>
      <c r="K20" s="176"/>
      <c r="L20" s="176">
        <f t="shared" si="0"/>
        <v>0</v>
      </c>
      <c r="M20" s="176"/>
      <c r="N20" s="176"/>
      <c r="O20" s="177">
        <v>1400</v>
      </c>
    </row>
    <row r="21" spans="1:15" ht="16.149999999999999" customHeight="1" x14ac:dyDescent="0.25">
      <c r="A21" s="172" t="s">
        <v>158</v>
      </c>
      <c r="B21" s="173"/>
      <c r="C21" s="174"/>
      <c r="D21" s="174"/>
      <c r="E21" s="174"/>
      <c r="F21" s="175"/>
      <c r="G21" s="173"/>
      <c r="H21" s="174"/>
      <c r="I21" s="176">
        <f>4000-2100</f>
        <v>1900</v>
      </c>
      <c r="J21" s="176"/>
      <c r="K21" s="176"/>
      <c r="L21" s="176">
        <f t="shared" si="0"/>
        <v>0</v>
      </c>
      <c r="M21" s="176"/>
      <c r="N21" s="176"/>
      <c r="O21" s="177">
        <v>2100</v>
      </c>
    </row>
    <row r="22" spans="1:15" ht="16.149999999999999" customHeight="1" x14ac:dyDescent="0.25">
      <c r="A22" s="172" t="s">
        <v>159</v>
      </c>
      <c r="B22" s="173"/>
      <c r="C22" s="174"/>
      <c r="D22" s="174"/>
      <c r="E22" s="174"/>
      <c r="F22" s="175"/>
      <c r="G22" s="173"/>
      <c r="H22" s="174"/>
      <c r="I22" s="176"/>
      <c r="J22" s="176"/>
      <c r="K22" s="176"/>
      <c r="L22" s="176">
        <f t="shared" si="0"/>
        <v>0</v>
      </c>
      <c r="M22" s="176"/>
      <c r="N22" s="176"/>
      <c r="O22" s="177"/>
    </row>
    <row r="23" spans="1:15" ht="19.149999999999999" customHeight="1" x14ac:dyDescent="0.25">
      <c r="A23" s="172" t="s">
        <v>160</v>
      </c>
      <c r="B23" s="173"/>
      <c r="C23" s="174"/>
      <c r="D23" s="174"/>
      <c r="E23" s="174"/>
      <c r="F23" s="175"/>
      <c r="G23" s="173"/>
      <c r="H23" s="174"/>
      <c r="I23" s="176">
        <f>1200-600</f>
        <v>600</v>
      </c>
      <c r="J23" s="176"/>
      <c r="K23" s="176"/>
      <c r="L23" s="176">
        <f t="shared" si="0"/>
        <v>0</v>
      </c>
      <c r="M23" s="176"/>
      <c r="N23" s="176"/>
      <c r="O23" s="177">
        <v>600</v>
      </c>
    </row>
    <row r="24" spans="1:15" ht="15.75" x14ac:dyDescent="0.25">
      <c r="A24" s="172" t="s">
        <v>161</v>
      </c>
      <c r="B24" s="173"/>
      <c r="C24" s="174"/>
      <c r="D24" s="174"/>
      <c r="E24" s="174"/>
      <c r="F24" s="175"/>
      <c r="G24" s="173"/>
      <c r="H24" s="174"/>
      <c r="I24" s="176"/>
      <c r="J24" s="176"/>
      <c r="K24" s="176"/>
      <c r="L24" s="176">
        <f t="shared" si="0"/>
        <v>0</v>
      </c>
      <c r="M24" s="176"/>
      <c r="N24" s="176"/>
      <c r="O24" s="177"/>
    </row>
    <row r="25" spans="1:15" ht="15.75" x14ac:dyDescent="0.25">
      <c r="A25" s="172" t="s">
        <v>162</v>
      </c>
      <c r="B25" s="173"/>
      <c r="C25" s="174"/>
      <c r="D25" s="174"/>
      <c r="E25" s="174"/>
      <c r="F25" s="175"/>
      <c r="G25" s="173">
        <v>800</v>
      </c>
      <c r="H25" s="174"/>
      <c r="I25" s="176">
        <v>1400</v>
      </c>
      <c r="J25" s="176"/>
      <c r="K25" s="176"/>
      <c r="L25" s="176">
        <f t="shared" si="0"/>
        <v>0</v>
      </c>
      <c r="M25" s="176"/>
      <c r="N25" s="176"/>
      <c r="O25" s="177">
        <v>6000</v>
      </c>
    </row>
    <row r="26" spans="1:15" ht="31.5" x14ac:dyDescent="0.25">
      <c r="A26" s="172" t="s">
        <v>163</v>
      </c>
      <c r="B26" s="173"/>
      <c r="C26" s="174"/>
      <c r="D26" s="174"/>
      <c r="E26" s="174"/>
      <c r="F26" s="175"/>
      <c r="G26" s="173"/>
      <c r="H26" s="174"/>
      <c r="I26" s="176"/>
      <c r="J26" s="176"/>
      <c r="K26" s="176"/>
      <c r="L26" s="176">
        <f t="shared" si="0"/>
        <v>0</v>
      </c>
      <c r="M26" s="176"/>
      <c r="N26" s="176"/>
      <c r="O26" s="177"/>
    </row>
    <row r="27" spans="1:15" ht="24" customHeight="1" x14ac:dyDescent="0.25">
      <c r="A27" s="172" t="s">
        <v>164</v>
      </c>
      <c r="B27" s="173"/>
      <c r="C27" s="174"/>
      <c r="D27" s="174"/>
      <c r="E27" s="174"/>
      <c r="F27" s="175"/>
      <c r="G27" s="173"/>
      <c r="H27" s="174"/>
      <c r="I27" s="176"/>
      <c r="J27" s="176"/>
      <c r="K27" s="176"/>
      <c r="L27" s="176">
        <f t="shared" si="0"/>
        <v>0</v>
      </c>
      <c r="M27" s="176"/>
      <c r="N27" s="176"/>
      <c r="O27" s="177"/>
    </row>
    <row r="28" spans="1:15" ht="15.75" x14ac:dyDescent="0.25">
      <c r="A28" s="172" t="s">
        <v>165</v>
      </c>
      <c r="B28" s="173"/>
      <c r="C28" s="174"/>
      <c r="D28" s="174"/>
      <c r="E28" s="174"/>
      <c r="F28" s="175"/>
      <c r="G28" s="173"/>
      <c r="H28" s="174"/>
      <c r="I28" s="176">
        <f>1200-200</f>
        <v>1000</v>
      </c>
      <c r="J28" s="176"/>
      <c r="K28" s="176"/>
      <c r="L28" s="176">
        <f t="shared" si="0"/>
        <v>0</v>
      </c>
      <c r="M28" s="176"/>
      <c r="N28" s="176"/>
      <c r="O28" s="177">
        <v>200</v>
      </c>
    </row>
    <row r="29" spans="1:15" ht="31.5" x14ac:dyDescent="0.25">
      <c r="A29" s="172" t="s">
        <v>166</v>
      </c>
      <c r="B29" s="173"/>
      <c r="C29" s="174"/>
      <c r="D29" s="174"/>
      <c r="E29" s="174"/>
      <c r="F29" s="175"/>
      <c r="G29" s="173"/>
      <c r="H29" s="174"/>
      <c r="I29" s="176"/>
      <c r="J29" s="176"/>
      <c r="K29" s="176"/>
      <c r="L29" s="176">
        <f t="shared" si="0"/>
        <v>0</v>
      </c>
      <c r="M29" s="176"/>
      <c r="N29" s="176"/>
      <c r="O29" s="177"/>
    </row>
    <row r="30" spans="1:15" ht="15.75" x14ac:dyDescent="0.25">
      <c r="A30" s="172" t="s">
        <v>167</v>
      </c>
      <c r="B30" s="173"/>
      <c r="C30" s="174"/>
      <c r="D30" s="174"/>
      <c r="E30" s="174"/>
      <c r="F30" s="175"/>
      <c r="G30" s="173"/>
      <c r="H30" s="174"/>
      <c r="I30" s="176"/>
      <c r="J30" s="176"/>
      <c r="K30" s="176"/>
      <c r="L30" s="176">
        <f t="shared" si="0"/>
        <v>0</v>
      </c>
      <c r="M30" s="176"/>
      <c r="N30" s="176"/>
      <c r="O30" s="177"/>
    </row>
    <row r="31" spans="1:15" ht="19.899999999999999" customHeight="1" x14ac:dyDescent="0.25">
      <c r="A31" s="172" t="s">
        <v>168</v>
      </c>
      <c r="B31" s="173"/>
      <c r="C31" s="174"/>
      <c r="D31" s="174"/>
      <c r="E31" s="174"/>
      <c r="F31" s="175"/>
      <c r="G31" s="173"/>
      <c r="H31" s="174"/>
      <c r="I31" s="176"/>
      <c r="J31" s="176"/>
      <c r="K31" s="176"/>
      <c r="L31" s="176">
        <f t="shared" si="0"/>
        <v>0</v>
      </c>
      <c r="M31" s="176"/>
      <c r="N31" s="176"/>
      <c r="O31" s="177"/>
    </row>
    <row r="32" spans="1:15" ht="15.75" x14ac:dyDescent="0.25">
      <c r="A32" s="172" t="s">
        <v>169</v>
      </c>
      <c r="B32" s="173"/>
      <c r="C32" s="174"/>
      <c r="D32" s="174"/>
      <c r="E32" s="174"/>
      <c r="F32" s="175"/>
      <c r="G32" s="173"/>
      <c r="H32" s="174"/>
      <c r="I32" s="176"/>
      <c r="J32" s="176"/>
      <c r="K32" s="176"/>
      <c r="L32" s="176">
        <f t="shared" si="0"/>
        <v>0</v>
      </c>
      <c r="M32" s="176"/>
      <c r="N32" s="176"/>
      <c r="O32" s="177"/>
    </row>
    <row r="33" spans="1:15" ht="18.600000000000001" customHeight="1" x14ac:dyDescent="0.25">
      <c r="A33" s="172" t="s">
        <v>170</v>
      </c>
      <c r="B33" s="173"/>
      <c r="C33" s="174"/>
      <c r="D33" s="174"/>
      <c r="E33" s="174"/>
      <c r="F33" s="175"/>
      <c r="G33" s="173"/>
      <c r="H33" s="174"/>
      <c r="I33" s="176"/>
      <c r="J33" s="176"/>
      <c r="K33" s="176"/>
      <c r="L33" s="176">
        <f t="shared" si="0"/>
        <v>0</v>
      </c>
      <c r="M33" s="176"/>
      <c r="N33" s="176"/>
      <c r="O33" s="177"/>
    </row>
    <row r="34" spans="1:15" ht="16.149999999999999" customHeight="1" x14ac:dyDescent="0.25">
      <c r="A34" s="172" t="s">
        <v>171</v>
      </c>
      <c r="B34" s="173"/>
      <c r="C34" s="174"/>
      <c r="D34" s="174"/>
      <c r="E34" s="174"/>
      <c r="F34" s="175"/>
      <c r="G34" s="173"/>
      <c r="H34" s="174"/>
      <c r="I34" s="176"/>
      <c r="J34" s="176"/>
      <c r="K34" s="176"/>
      <c r="L34" s="176">
        <f t="shared" si="0"/>
        <v>0</v>
      </c>
      <c r="M34" s="176"/>
      <c r="N34" s="176"/>
      <c r="O34" s="177"/>
    </row>
    <row r="35" spans="1:15" ht="15.75" x14ac:dyDescent="0.25">
      <c r="A35" s="172" t="s">
        <v>172</v>
      </c>
      <c r="B35" s="173"/>
      <c r="C35" s="174"/>
      <c r="D35" s="174"/>
      <c r="E35" s="174"/>
      <c r="F35" s="175"/>
      <c r="G35" s="173"/>
      <c r="H35" s="174"/>
      <c r="I35" s="176"/>
      <c r="J35" s="176"/>
      <c r="K35" s="176"/>
      <c r="L35" s="176">
        <f t="shared" si="0"/>
        <v>0</v>
      </c>
      <c r="M35" s="176"/>
      <c r="N35" s="176"/>
      <c r="O35" s="177"/>
    </row>
    <row r="36" spans="1:15" ht="15.75" x14ac:dyDescent="0.25">
      <c r="A36" s="172" t="s">
        <v>173</v>
      </c>
      <c r="B36" s="173"/>
      <c r="C36" s="174"/>
      <c r="D36" s="174"/>
      <c r="E36" s="174"/>
      <c r="F36" s="175"/>
      <c r="G36" s="173"/>
      <c r="H36" s="174"/>
      <c r="I36" s="176"/>
      <c r="J36" s="176"/>
      <c r="K36" s="176"/>
      <c r="L36" s="176">
        <f t="shared" si="0"/>
        <v>0</v>
      </c>
      <c r="M36" s="176"/>
      <c r="N36" s="176"/>
      <c r="O36" s="177"/>
    </row>
    <row r="37" spans="1:15" ht="19.899999999999999" customHeight="1" x14ac:dyDescent="0.25">
      <c r="A37" s="172" t="s">
        <v>174</v>
      </c>
      <c r="B37" s="173"/>
      <c r="C37" s="174"/>
      <c r="D37" s="174"/>
      <c r="E37" s="174"/>
      <c r="F37" s="175"/>
      <c r="G37" s="173"/>
      <c r="H37" s="174"/>
      <c r="I37" s="176"/>
      <c r="J37" s="176"/>
      <c r="K37" s="176"/>
      <c r="L37" s="176">
        <f t="shared" si="0"/>
        <v>0</v>
      </c>
      <c r="M37" s="176"/>
      <c r="N37" s="176"/>
      <c r="O37" s="177"/>
    </row>
    <row r="38" spans="1:15" ht="15.75" x14ac:dyDescent="0.25">
      <c r="A38" s="172" t="s">
        <v>175</v>
      </c>
      <c r="B38" s="173"/>
      <c r="C38" s="174"/>
      <c r="D38" s="174"/>
      <c r="E38" s="174"/>
      <c r="F38" s="175"/>
      <c r="G38" s="173"/>
      <c r="H38" s="174"/>
      <c r="I38" s="176"/>
      <c r="J38" s="176"/>
      <c r="K38" s="176"/>
      <c r="L38" s="176">
        <f t="shared" si="0"/>
        <v>0</v>
      </c>
      <c r="M38" s="176"/>
      <c r="N38" s="176"/>
      <c r="O38" s="177"/>
    </row>
    <row r="39" spans="1:15" ht="31.5" x14ac:dyDescent="0.25">
      <c r="A39" s="172" t="s">
        <v>176</v>
      </c>
      <c r="B39" s="173"/>
      <c r="C39" s="174"/>
      <c r="D39" s="174"/>
      <c r="E39" s="174"/>
      <c r="F39" s="175"/>
      <c r="G39" s="173"/>
      <c r="H39" s="174"/>
      <c r="I39" s="176"/>
      <c r="J39" s="176"/>
      <c r="K39" s="176"/>
      <c r="L39" s="176">
        <f t="shared" si="0"/>
        <v>0</v>
      </c>
      <c r="M39" s="176"/>
      <c r="N39" s="176"/>
      <c r="O39" s="177"/>
    </row>
    <row r="40" spans="1:15" ht="15.75" x14ac:dyDescent="0.25">
      <c r="A40" s="172" t="s">
        <v>177</v>
      </c>
      <c r="B40" s="173"/>
      <c r="C40" s="174"/>
      <c r="D40" s="174"/>
      <c r="E40" s="174"/>
      <c r="F40" s="175"/>
      <c r="G40" s="173"/>
      <c r="H40" s="174"/>
      <c r="I40" s="176"/>
      <c r="J40" s="176"/>
      <c r="K40" s="176"/>
      <c r="L40" s="176">
        <f t="shared" si="0"/>
        <v>0</v>
      </c>
      <c r="M40" s="176"/>
      <c r="N40" s="176"/>
      <c r="O40" s="177"/>
    </row>
    <row r="41" spans="1:15" ht="15.75" x14ac:dyDescent="0.25">
      <c r="A41" s="172" t="s">
        <v>178</v>
      </c>
      <c r="B41" s="173"/>
      <c r="C41" s="174"/>
      <c r="D41" s="174"/>
      <c r="E41" s="174"/>
      <c r="F41" s="175"/>
      <c r="G41" s="173"/>
      <c r="H41" s="174"/>
      <c r="I41" s="176">
        <v>3100</v>
      </c>
      <c r="J41" s="176"/>
      <c r="K41" s="176"/>
      <c r="L41" s="176">
        <f t="shared" si="0"/>
        <v>0</v>
      </c>
      <c r="M41" s="176"/>
      <c r="N41" s="176"/>
      <c r="O41" s="177">
        <v>2500</v>
      </c>
    </row>
    <row r="42" spans="1:15" ht="15.6" customHeight="1" x14ac:dyDescent="0.25">
      <c r="A42" s="172" t="s">
        <v>179</v>
      </c>
      <c r="B42" s="173"/>
      <c r="C42" s="174"/>
      <c r="D42" s="174"/>
      <c r="E42" s="174"/>
      <c r="F42" s="175"/>
      <c r="G42" s="173"/>
      <c r="H42" s="174"/>
      <c r="I42" s="176"/>
      <c r="J42" s="176"/>
      <c r="K42" s="176"/>
      <c r="L42" s="176">
        <f t="shared" si="0"/>
        <v>0</v>
      </c>
      <c r="M42" s="176"/>
      <c r="N42" s="176"/>
      <c r="O42" s="177"/>
    </row>
    <row r="43" spans="1:15" ht="15.75" x14ac:dyDescent="0.25">
      <c r="A43" s="172" t="s">
        <v>180</v>
      </c>
      <c r="B43" s="173"/>
      <c r="C43" s="174"/>
      <c r="D43" s="174"/>
      <c r="E43" s="174"/>
      <c r="F43" s="175"/>
      <c r="G43" s="173">
        <v>1000</v>
      </c>
      <c r="H43" s="174"/>
      <c r="I43" s="176">
        <v>500</v>
      </c>
      <c r="J43" s="176"/>
      <c r="K43" s="176"/>
      <c r="L43" s="176">
        <f t="shared" si="0"/>
        <v>0</v>
      </c>
      <c r="M43" s="176"/>
      <c r="N43" s="176"/>
      <c r="O43" s="177">
        <v>8500</v>
      </c>
    </row>
    <row r="44" spans="1:15" ht="15.75" x14ac:dyDescent="0.25">
      <c r="A44" s="172" t="s">
        <v>181</v>
      </c>
      <c r="B44" s="173"/>
      <c r="C44" s="174"/>
      <c r="D44" s="174"/>
      <c r="E44" s="174"/>
      <c r="F44" s="175"/>
      <c r="G44" s="173"/>
      <c r="H44" s="174"/>
      <c r="I44" s="176"/>
      <c r="J44" s="176"/>
      <c r="K44" s="176"/>
      <c r="L44" s="176">
        <f t="shared" si="0"/>
        <v>0</v>
      </c>
      <c r="M44" s="176"/>
      <c r="N44" s="176"/>
      <c r="O44" s="177"/>
    </row>
    <row r="45" spans="1:15" ht="15.75" x14ac:dyDescent="0.25">
      <c r="A45" s="172" t="s">
        <v>182</v>
      </c>
      <c r="B45" s="173">
        <v>23000</v>
      </c>
      <c r="C45" s="174"/>
      <c r="D45" s="174">
        <v>101</v>
      </c>
      <c r="E45" s="174">
        <v>174</v>
      </c>
      <c r="F45" s="175"/>
      <c r="G45" s="173"/>
      <c r="H45" s="174"/>
      <c r="I45" s="176">
        <v>3600</v>
      </c>
      <c r="J45" s="176"/>
      <c r="K45" s="176"/>
      <c r="L45" s="176">
        <f t="shared" si="0"/>
        <v>0</v>
      </c>
      <c r="M45" s="176"/>
      <c r="N45" s="176"/>
      <c r="O45" s="177">
        <v>35000</v>
      </c>
    </row>
    <row r="46" spans="1:15" ht="15" customHeight="1" x14ac:dyDescent="0.25">
      <c r="A46" s="172" t="s">
        <v>183</v>
      </c>
      <c r="B46" s="173"/>
      <c r="C46" s="174"/>
      <c r="D46" s="174"/>
      <c r="E46" s="174"/>
      <c r="F46" s="175"/>
      <c r="G46" s="173"/>
      <c r="H46" s="174"/>
      <c r="I46" s="176"/>
      <c r="J46" s="176"/>
      <c r="K46" s="176"/>
      <c r="L46" s="176">
        <f t="shared" si="0"/>
        <v>0</v>
      </c>
      <c r="M46" s="176"/>
      <c r="N46" s="176"/>
      <c r="O46" s="177"/>
    </row>
    <row r="47" spans="1:15" ht="18" customHeight="1" x14ac:dyDescent="0.25">
      <c r="A47" s="172" t="s">
        <v>184</v>
      </c>
      <c r="B47" s="173"/>
      <c r="C47" s="174"/>
      <c r="D47" s="174"/>
      <c r="E47" s="174"/>
      <c r="F47" s="175"/>
      <c r="G47" s="173"/>
      <c r="H47" s="174"/>
      <c r="I47" s="176"/>
      <c r="J47" s="176"/>
      <c r="K47" s="176"/>
      <c r="L47" s="176">
        <f t="shared" si="0"/>
        <v>0</v>
      </c>
      <c r="M47" s="176"/>
      <c r="N47" s="176"/>
      <c r="O47" s="177"/>
    </row>
    <row r="48" spans="1:15" ht="18.600000000000001" customHeight="1" x14ac:dyDescent="0.25">
      <c r="A48" s="172" t="s">
        <v>185</v>
      </c>
      <c r="B48" s="173"/>
      <c r="C48" s="174"/>
      <c r="D48" s="174"/>
      <c r="E48" s="174"/>
      <c r="F48" s="175"/>
      <c r="G48" s="173"/>
      <c r="H48" s="174"/>
      <c r="I48" s="176"/>
      <c r="J48" s="176"/>
      <c r="K48" s="176"/>
      <c r="L48" s="176">
        <f t="shared" si="0"/>
        <v>0</v>
      </c>
      <c r="M48" s="176"/>
      <c r="N48" s="176"/>
      <c r="O48" s="177"/>
    </row>
    <row r="49" spans="1:15" ht="39" customHeight="1" x14ac:dyDescent="0.25">
      <c r="A49" s="172" t="s">
        <v>186</v>
      </c>
      <c r="B49" s="173"/>
      <c r="C49" s="174"/>
      <c r="D49" s="174"/>
      <c r="E49" s="174"/>
      <c r="F49" s="175"/>
      <c r="G49" s="173"/>
      <c r="H49" s="174"/>
      <c r="I49" s="176"/>
      <c r="J49" s="176">
        <v>10000</v>
      </c>
      <c r="K49" s="176"/>
      <c r="L49" s="176">
        <f t="shared" si="0"/>
        <v>10000</v>
      </c>
      <c r="M49" s="176"/>
      <c r="N49" s="176"/>
      <c r="O49" s="177"/>
    </row>
    <row r="50" spans="1:15" ht="19.899999999999999" customHeight="1" x14ac:dyDescent="0.25">
      <c r="A50" s="172" t="s">
        <v>187</v>
      </c>
      <c r="B50" s="173"/>
      <c r="C50" s="174"/>
      <c r="D50" s="174"/>
      <c r="E50" s="174"/>
      <c r="F50" s="175"/>
      <c r="G50" s="173"/>
      <c r="H50" s="174"/>
      <c r="I50" s="176"/>
      <c r="J50" s="176"/>
      <c r="K50" s="176"/>
      <c r="L50" s="176">
        <f t="shared" si="0"/>
        <v>0</v>
      </c>
      <c r="M50" s="176"/>
      <c r="N50" s="176"/>
      <c r="O50" s="177"/>
    </row>
    <row r="51" spans="1:15" ht="19.899999999999999" customHeight="1" x14ac:dyDescent="0.25">
      <c r="A51" s="172" t="s">
        <v>188</v>
      </c>
      <c r="B51" s="173"/>
      <c r="C51" s="174"/>
      <c r="D51" s="174"/>
      <c r="E51" s="174"/>
      <c r="F51" s="175"/>
      <c r="G51" s="173"/>
      <c r="H51" s="174"/>
      <c r="I51" s="176"/>
      <c r="J51" s="176"/>
      <c r="K51" s="176"/>
      <c r="L51" s="176">
        <f t="shared" si="0"/>
        <v>0</v>
      </c>
      <c r="M51" s="176"/>
      <c r="N51" s="176"/>
      <c r="O51" s="177"/>
    </row>
    <row r="52" spans="1:15" ht="15.75" x14ac:dyDescent="0.25">
      <c r="A52" s="172" t="s">
        <v>189</v>
      </c>
      <c r="B52" s="173"/>
      <c r="C52" s="174"/>
      <c r="D52" s="174"/>
      <c r="E52" s="174"/>
      <c r="F52" s="175"/>
      <c r="G52" s="173"/>
      <c r="H52" s="174"/>
      <c r="I52" s="176">
        <f>1400-500</f>
        <v>900</v>
      </c>
      <c r="J52" s="176"/>
      <c r="K52" s="176"/>
      <c r="L52" s="176">
        <f t="shared" si="0"/>
        <v>0</v>
      </c>
      <c r="M52" s="176"/>
      <c r="N52" s="176"/>
      <c r="O52" s="177">
        <v>500</v>
      </c>
    </row>
    <row r="53" spans="1:15" ht="15.75" x14ac:dyDescent="0.25">
      <c r="A53" s="172" t="s">
        <v>190</v>
      </c>
      <c r="B53" s="173"/>
      <c r="C53" s="174"/>
      <c r="D53" s="174"/>
      <c r="E53" s="174"/>
      <c r="F53" s="175"/>
      <c r="G53" s="173"/>
      <c r="H53" s="174"/>
      <c r="I53" s="176"/>
      <c r="J53" s="176"/>
      <c r="K53" s="176"/>
      <c r="L53" s="176">
        <f t="shared" si="0"/>
        <v>0</v>
      </c>
      <c r="M53" s="176"/>
      <c r="N53" s="176"/>
      <c r="O53" s="177"/>
    </row>
    <row r="54" spans="1:15" ht="15.75" x14ac:dyDescent="0.25">
      <c r="A54" s="172" t="s">
        <v>191</v>
      </c>
      <c r="B54" s="173"/>
      <c r="C54" s="174"/>
      <c r="D54" s="174"/>
      <c r="E54" s="174"/>
      <c r="F54" s="175"/>
      <c r="G54" s="173"/>
      <c r="H54" s="174"/>
      <c r="I54" s="176">
        <f>3000-1000</f>
        <v>2000</v>
      </c>
      <c r="J54" s="176"/>
      <c r="K54" s="176"/>
      <c r="L54" s="176">
        <f t="shared" si="0"/>
        <v>0</v>
      </c>
      <c r="M54" s="176"/>
      <c r="N54" s="176"/>
      <c r="O54" s="177">
        <v>1000</v>
      </c>
    </row>
    <row r="55" spans="1:15" ht="31.5" x14ac:dyDescent="0.25">
      <c r="A55" s="172" t="s">
        <v>192</v>
      </c>
      <c r="B55" s="173"/>
      <c r="C55" s="174"/>
      <c r="D55" s="174"/>
      <c r="E55" s="174"/>
      <c r="F55" s="175"/>
      <c r="G55" s="173"/>
      <c r="H55" s="174"/>
      <c r="I55" s="176"/>
      <c r="J55" s="176"/>
      <c r="K55" s="176"/>
      <c r="L55" s="176">
        <f t="shared" si="0"/>
        <v>0</v>
      </c>
      <c r="M55" s="176"/>
      <c r="N55" s="176"/>
      <c r="O55" s="177"/>
    </row>
    <row r="56" spans="1:15" ht="15.75" x14ac:dyDescent="0.25">
      <c r="A56" s="172" t="s">
        <v>193</v>
      </c>
      <c r="B56" s="173"/>
      <c r="C56" s="174"/>
      <c r="D56" s="174"/>
      <c r="E56" s="174"/>
      <c r="F56" s="175"/>
      <c r="G56" s="173"/>
      <c r="H56" s="174"/>
      <c r="I56" s="176">
        <f>7100-2000</f>
        <v>5100</v>
      </c>
      <c r="J56" s="176"/>
      <c r="K56" s="176"/>
      <c r="L56" s="176">
        <f t="shared" si="0"/>
        <v>0</v>
      </c>
      <c r="M56" s="176"/>
      <c r="N56" s="176"/>
      <c r="O56" s="177">
        <v>2000</v>
      </c>
    </row>
    <row r="57" spans="1:15" ht="15.75" x14ac:dyDescent="0.25">
      <c r="A57" s="172" t="s">
        <v>194</v>
      </c>
      <c r="B57" s="173"/>
      <c r="C57" s="174"/>
      <c r="D57" s="174"/>
      <c r="E57" s="174"/>
      <c r="F57" s="175"/>
      <c r="G57" s="173"/>
      <c r="H57" s="174"/>
      <c r="I57" s="176"/>
      <c r="J57" s="176"/>
      <c r="K57" s="176"/>
      <c r="L57" s="176">
        <f t="shared" si="0"/>
        <v>0</v>
      </c>
      <c r="M57" s="176"/>
      <c r="N57" s="176"/>
      <c r="O57" s="177"/>
    </row>
    <row r="58" spans="1:15" ht="15.75" x14ac:dyDescent="0.25">
      <c r="A58" s="172" t="s">
        <v>195</v>
      </c>
      <c r="B58" s="173"/>
      <c r="C58" s="174"/>
      <c r="D58" s="174"/>
      <c r="E58" s="174"/>
      <c r="F58" s="175"/>
      <c r="G58" s="173"/>
      <c r="H58" s="174"/>
      <c r="I58" s="176"/>
      <c r="J58" s="176"/>
      <c r="K58" s="176"/>
      <c r="L58" s="176">
        <f t="shared" si="0"/>
        <v>0</v>
      </c>
      <c r="M58" s="176"/>
      <c r="N58" s="176"/>
      <c r="O58" s="177"/>
    </row>
    <row r="59" spans="1:15" ht="15.75" x14ac:dyDescent="0.25">
      <c r="A59" s="172" t="s">
        <v>196</v>
      </c>
      <c r="B59" s="173"/>
      <c r="C59" s="174"/>
      <c r="D59" s="174"/>
      <c r="E59" s="174"/>
      <c r="F59" s="175"/>
      <c r="G59" s="173"/>
      <c r="H59" s="174"/>
      <c r="I59" s="176"/>
      <c r="J59" s="176"/>
      <c r="K59" s="176"/>
      <c r="L59" s="176">
        <f t="shared" si="0"/>
        <v>0</v>
      </c>
      <c r="M59" s="176"/>
      <c r="N59" s="176"/>
      <c r="O59" s="177"/>
    </row>
    <row r="60" spans="1:15" ht="31.5" x14ac:dyDescent="0.25">
      <c r="A60" s="172" t="s">
        <v>197</v>
      </c>
      <c r="B60" s="173"/>
      <c r="C60" s="174"/>
      <c r="D60" s="174"/>
      <c r="E60" s="174"/>
      <c r="F60" s="175"/>
      <c r="G60" s="173"/>
      <c r="H60" s="174"/>
      <c r="I60" s="176"/>
      <c r="J60" s="176"/>
      <c r="K60" s="176"/>
      <c r="L60" s="176">
        <f t="shared" si="0"/>
        <v>0</v>
      </c>
      <c r="M60" s="176"/>
      <c r="N60" s="176"/>
      <c r="O60" s="177"/>
    </row>
    <row r="61" spans="1:15" ht="15.75" x14ac:dyDescent="0.25">
      <c r="A61" s="172" t="s">
        <v>198</v>
      </c>
      <c r="B61" s="173"/>
      <c r="C61" s="174"/>
      <c r="D61" s="174"/>
      <c r="E61" s="174"/>
      <c r="F61" s="175"/>
      <c r="G61" s="173"/>
      <c r="H61" s="174"/>
      <c r="I61" s="176"/>
      <c r="J61" s="176"/>
      <c r="K61" s="176"/>
      <c r="L61" s="176">
        <f t="shared" si="0"/>
        <v>0</v>
      </c>
      <c r="M61" s="176"/>
      <c r="N61" s="176"/>
      <c r="O61" s="177"/>
    </row>
    <row r="62" spans="1:15" ht="15.75" x14ac:dyDescent="0.25">
      <c r="A62" s="172" t="s">
        <v>199</v>
      </c>
      <c r="B62" s="173"/>
      <c r="C62" s="174">
        <v>2087</v>
      </c>
      <c r="D62" s="174"/>
      <c r="E62" s="174"/>
      <c r="F62" s="175">
        <v>16584</v>
      </c>
      <c r="G62" s="173">
        <v>19700</v>
      </c>
      <c r="H62" s="174">
        <v>4800</v>
      </c>
      <c r="I62" s="176">
        <v>1500</v>
      </c>
      <c r="J62" s="176"/>
      <c r="K62" s="176"/>
      <c r="L62" s="176"/>
      <c r="M62" s="176"/>
      <c r="N62" s="176"/>
      <c r="O62" s="177">
        <v>12000</v>
      </c>
    </row>
    <row r="63" spans="1:15" ht="19.899999999999999" customHeight="1" x14ac:dyDescent="0.25">
      <c r="A63" s="172" t="s">
        <v>200</v>
      </c>
      <c r="B63" s="173"/>
      <c r="C63" s="174"/>
      <c r="D63" s="174"/>
      <c r="E63" s="174"/>
      <c r="F63" s="175"/>
      <c r="G63" s="173"/>
      <c r="H63" s="174"/>
      <c r="I63" s="176"/>
      <c r="J63" s="176"/>
      <c r="K63" s="176"/>
      <c r="L63" s="176">
        <f t="shared" ref="L63:L73" si="1">J63+K63</f>
        <v>0</v>
      </c>
      <c r="M63" s="176"/>
      <c r="N63" s="176"/>
      <c r="O63" s="177"/>
    </row>
    <row r="64" spans="1:15" ht="15.75" x14ac:dyDescent="0.25">
      <c r="A64" s="172" t="s">
        <v>201</v>
      </c>
      <c r="B64" s="173"/>
      <c r="C64" s="174"/>
      <c r="D64" s="174"/>
      <c r="E64" s="174"/>
      <c r="F64" s="175"/>
      <c r="G64" s="173"/>
      <c r="H64" s="174"/>
      <c r="I64" s="176"/>
      <c r="J64" s="176"/>
      <c r="K64" s="176"/>
      <c r="L64" s="176">
        <f t="shared" si="1"/>
        <v>0</v>
      </c>
      <c r="M64" s="176"/>
      <c r="N64" s="176"/>
      <c r="O64" s="177"/>
    </row>
    <row r="65" spans="1:15" ht="15.75" x14ac:dyDescent="0.25">
      <c r="A65" s="172" t="s">
        <v>202</v>
      </c>
      <c r="B65" s="173"/>
      <c r="C65" s="174"/>
      <c r="D65" s="174"/>
      <c r="E65" s="174"/>
      <c r="F65" s="175"/>
      <c r="G65" s="173"/>
      <c r="H65" s="174"/>
      <c r="I65" s="176">
        <f>2000-1400</f>
        <v>600</v>
      </c>
      <c r="J65" s="176"/>
      <c r="K65" s="176"/>
      <c r="L65" s="176">
        <f t="shared" si="1"/>
        <v>0</v>
      </c>
      <c r="M65" s="176"/>
      <c r="N65" s="176"/>
      <c r="O65" s="177">
        <v>1600</v>
      </c>
    </row>
    <row r="66" spans="1:15" ht="31.5" x14ac:dyDescent="0.25">
      <c r="A66" s="172" t="s">
        <v>203</v>
      </c>
      <c r="B66" s="173"/>
      <c r="C66" s="174"/>
      <c r="D66" s="174"/>
      <c r="E66" s="174"/>
      <c r="F66" s="175"/>
      <c r="G66" s="173"/>
      <c r="H66" s="174"/>
      <c r="I66" s="176"/>
      <c r="J66" s="176"/>
      <c r="K66" s="176"/>
      <c r="L66" s="176">
        <f t="shared" si="1"/>
        <v>0</v>
      </c>
      <c r="M66" s="176"/>
      <c r="N66" s="176"/>
      <c r="O66" s="177"/>
    </row>
    <row r="67" spans="1:15" ht="15.75" x14ac:dyDescent="0.25">
      <c r="A67" s="172" t="s">
        <v>204</v>
      </c>
      <c r="B67" s="173"/>
      <c r="C67" s="174"/>
      <c r="D67" s="174"/>
      <c r="E67" s="174"/>
      <c r="F67" s="175"/>
      <c r="G67" s="173"/>
      <c r="H67" s="174"/>
      <c r="I67" s="176"/>
      <c r="J67" s="176"/>
      <c r="K67" s="176"/>
      <c r="L67" s="176">
        <f t="shared" si="1"/>
        <v>0</v>
      </c>
      <c r="M67" s="176"/>
      <c r="N67" s="176"/>
      <c r="O67" s="177"/>
    </row>
    <row r="68" spans="1:15" ht="15.75" x14ac:dyDescent="0.25">
      <c r="A68" s="172" t="s">
        <v>205</v>
      </c>
      <c r="B68" s="173"/>
      <c r="C68" s="174"/>
      <c r="D68" s="174"/>
      <c r="E68" s="174"/>
      <c r="F68" s="175"/>
      <c r="G68" s="173"/>
      <c r="H68" s="174"/>
      <c r="I68" s="176">
        <v>3700</v>
      </c>
      <c r="J68" s="176"/>
      <c r="K68" s="176"/>
      <c r="L68" s="176">
        <f t="shared" si="1"/>
        <v>0</v>
      </c>
      <c r="M68" s="176"/>
      <c r="N68" s="176"/>
      <c r="O68" s="177">
        <v>1200</v>
      </c>
    </row>
    <row r="69" spans="1:15" ht="21" customHeight="1" x14ac:dyDescent="0.25">
      <c r="A69" s="172" t="s">
        <v>206</v>
      </c>
      <c r="B69" s="173"/>
      <c r="C69" s="174"/>
      <c r="D69" s="174"/>
      <c r="E69" s="174"/>
      <c r="F69" s="175"/>
      <c r="G69" s="173"/>
      <c r="H69" s="174"/>
      <c r="I69" s="176"/>
      <c r="J69" s="176"/>
      <c r="K69" s="176"/>
      <c r="L69" s="176">
        <f t="shared" si="1"/>
        <v>0</v>
      </c>
      <c r="M69" s="176"/>
      <c r="N69" s="176"/>
      <c r="O69" s="177"/>
    </row>
    <row r="70" spans="1:15" ht="15.75" x14ac:dyDescent="0.25">
      <c r="A70" s="172" t="s">
        <v>207</v>
      </c>
      <c r="B70" s="173"/>
      <c r="C70" s="174"/>
      <c r="D70" s="174"/>
      <c r="E70" s="174"/>
      <c r="F70" s="175"/>
      <c r="G70" s="173">
        <v>8000</v>
      </c>
      <c r="H70" s="174"/>
      <c r="I70" s="176">
        <v>7000</v>
      </c>
      <c r="J70" s="176"/>
      <c r="K70" s="176"/>
      <c r="L70" s="176">
        <f t="shared" si="1"/>
        <v>0</v>
      </c>
      <c r="M70" s="176"/>
      <c r="N70" s="176"/>
      <c r="O70" s="177">
        <v>2495</v>
      </c>
    </row>
    <row r="71" spans="1:15" ht="15.75" x14ac:dyDescent="0.25">
      <c r="A71" s="172" t="s">
        <v>208</v>
      </c>
      <c r="B71" s="173"/>
      <c r="C71" s="174"/>
      <c r="D71" s="174"/>
      <c r="E71" s="174"/>
      <c r="F71" s="175"/>
      <c r="G71" s="173"/>
      <c r="H71" s="174"/>
      <c r="I71" s="176"/>
      <c r="J71" s="176"/>
      <c r="K71" s="176"/>
      <c r="L71" s="176">
        <f t="shared" si="1"/>
        <v>0</v>
      </c>
      <c r="M71" s="176"/>
      <c r="N71" s="176"/>
      <c r="O71" s="177"/>
    </row>
    <row r="72" spans="1:15" ht="31.5" x14ac:dyDescent="0.25">
      <c r="A72" s="172" t="s">
        <v>209</v>
      </c>
      <c r="B72" s="173"/>
      <c r="C72" s="174"/>
      <c r="D72" s="174"/>
      <c r="E72" s="174"/>
      <c r="F72" s="175"/>
      <c r="G72" s="173"/>
      <c r="H72" s="174"/>
      <c r="I72" s="176"/>
      <c r="J72" s="176"/>
      <c r="K72" s="176"/>
      <c r="L72" s="176">
        <f t="shared" si="1"/>
        <v>0</v>
      </c>
      <c r="M72" s="176">
        <v>350</v>
      </c>
      <c r="N72" s="176"/>
      <c r="O72" s="177"/>
    </row>
    <row r="73" spans="1:15" ht="32.25" thickBot="1" x14ac:dyDescent="0.3">
      <c r="A73" s="178" t="s">
        <v>210</v>
      </c>
      <c r="B73" s="179"/>
      <c r="C73" s="180"/>
      <c r="D73" s="180"/>
      <c r="E73" s="180"/>
      <c r="F73" s="181"/>
      <c r="G73" s="179"/>
      <c r="H73" s="180"/>
      <c r="I73" s="182"/>
      <c r="J73" s="182"/>
      <c r="K73" s="182"/>
      <c r="L73" s="182">
        <f t="shared" si="1"/>
        <v>0</v>
      </c>
      <c r="M73" s="182"/>
      <c r="N73" s="182"/>
      <c r="O73" s="183"/>
    </row>
    <row r="74" spans="1:15" ht="35.450000000000003" customHeight="1" thickBot="1" x14ac:dyDescent="0.3">
      <c r="A74" s="184" t="s">
        <v>0</v>
      </c>
      <c r="B74" s="185">
        <f>SUM(B11:B73)</f>
        <v>23000</v>
      </c>
      <c r="C74" s="186">
        <f t="shared" ref="C74:O74" si="2">SUM(C11:C73)</f>
        <v>2087</v>
      </c>
      <c r="D74" s="186">
        <f t="shared" si="2"/>
        <v>101</v>
      </c>
      <c r="E74" s="186">
        <f t="shared" si="2"/>
        <v>174</v>
      </c>
      <c r="F74" s="186">
        <f t="shared" si="2"/>
        <v>16584</v>
      </c>
      <c r="G74" s="186">
        <f t="shared" si="2"/>
        <v>29500</v>
      </c>
      <c r="H74" s="186">
        <f t="shared" si="2"/>
        <v>4800</v>
      </c>
      <c r="I74" s="187">
        <f t="shared" si="2"/>
        <v>41000</v>
      </c>
      <c r="J74" s="185">
        <f t="shared" si="2"/>
        <v>10000</v>
      </c>
      <c r="K74" s="188">
        <f t="shared" si="2"/>
        <v>0</v>
      </c>
      <c r="L74" s="189">
        <f t="shared" si="2"/>
        <v>10000</v>
      </c>
      <c r="M74" s="186">
        <f t="shared" si="2"/>
        <v>350</v>
      </c>
      <c r="N74" s="186">
        <f t="shared" si="2"/>
        <v>0</v>
      </c>
      <c r="O74" s="190">
        <f t="shared" si="2"/>
        <v>86495</v>
      </c>
    </row>
  </sheetData>
  <mergeCells count="18">
    <mergeCell ref="B2:N2"/>
    <mergeCell ref="B3:N3"/>
    <mergeCell ref="A5:A10"/>
    <mergeCell ref="B5:C8"/>
    <mergeCell ref="D5:F8"/>
    <mergeCell ref="G5:O8"/>
    <mergeCell ref="B9:B10"/>
    <mergeCell ref="C9:C10"/>
    <mergeCell ref="D9:D10"/>
    <mergeCell ref="E9:E10"/>
    <mergeCell ref="N9:N10"/>
    <mergeCell ref="O9:O10"/>
    <mergeCell ref="F9:F10"/>
    <mergeCell ref="G9:G10"/>
    <mergeCell ref="H9:H10"/>
    <mergeCell ref="I9:I10"/>
    <mergeCell ref="J9:L9"/>
    <mergeCell ref="M9:M10"/>
  </mergeCells>
  <pageMargins left="0.51181102362204722" right="0" top="0.19685039370078741" bottom="0" header="0.31496062992125984" footer="0.31496062992125984"/>
  <pageSetup paperSize="9" scale="5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2:J75"/>
  <sheetViews>
    <sheetView topLeftCell="A58" workbookViewId="0">
      <selection activeCell="A71" sqref="A71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516" t="s">
        <v>292</v>
      </c>
      <c r="B2" s="516"/>
    </row>
    <row r="3" spans="1:10" ht="26.45" customHeight="1" x14ac:dyDescent="0.25">
      <c r="A3" s="516"/>
      <c r="B3" s="516"/>
    </row>
    <row r="4" spans="1:10" ht="30.6" customHeight="1" thickBot="1" x14ac:dyDescent="0.3">
      <c r="A4" s="617" t="s">
        <v>360</v>
      </c>
      <c r="B4" s="617"/>
    </row>
    <row r="5" spans="1:10" ht="30.6" customHeight="1" x14ac:dyDescent="0.25">
      <c r="A5" s="618" t="s">
        <v>294</v>
      </c>
      <c r="B5" s="619" t="s">
        <v>295</v>
      </c>
    </row>
    <row r="6" spans="1:10" ht="37.9" customHeight="1" x14ac:dyDescent="0.25">
      <c r="A6" s="607"/>
      <c r="B6" s="620"/>
    </row>
    <row r="7" spans="1:10" s="210" customFormat="1" ht="16.5" customHeight="1" x14ac:dyDescent="0.25">
      <c r="A7" s="615" t="s">
        <v>297</v>
      </c>
      <c r="B7" s="616"/>
      <c r="C7" s="50"/>
      <c r="D7" s="50"/>
      <c r="E7" s="345"/>
      <c r="F7" s="50"/>
      <c r="G7" s="50"/>
      <c r="H7" s="50"/>
      <c r="I7" s="50"/>
      <c r="J7" s="50"/>
    </row>
    <row r="8" spans="1:10" s="210" customFormat="1" ht="16.5" customHeight="1" x14ac:dyDescent="0.25">
      <c r="A8" s="615" t="s">
        <v>298</v>
      </c>
      <c r="B8" s="616"/>
      <c r="C8" s="50"/>
      <c r="D8" s="50"/>
      <c r="E8" s="345"/>
      <c r="F8" s="50"/>
      <c r="G8" s="50"/>
      <c r="H8" s="50"/>
      <c r="I8" s="50"/>
      <c r="J8" s="50"/>
    </row>
    <row r="9" spans="1:10" s="210" customFormat="1" ht="28.9" customHeight="1" x14ac:dyDescent="0.25">
      <c r="A9" s="607" t="s">
        <v>299</v>
      </c>
      <c r="B9" s="608"/>
      <c r="C9" s="50"/>
      <c r="D9" s="50"/>
      <c r="E9" s="345"/>
      <c r="F9" s="50"/>
      <c r="G9" s="50"/>
      <c r="H9" s="50"/>
      <c r="I9" s="50"/>
      <c r="J9" s="50"/>
    </row>
    <row r="10" spans="1:10" s="210" customFormat="1" ht="16.5" customHeight="1" x14ac:dyDescent="0.25">
      <c r="A10" s="388" t="s">
        <v>300</v>
      </c>
      <c r="B10" s="389">
        <f>B11+B12+B13+B14</f>
        <v>0</v>
      </c>
      <c r="C10" s="50"/>
      <c r="D10" s="50"/>
      <c r="E10" s="345"/>
      <c r="F10" s="50"/>
      <c r="G10" s="50"/>
      <c r="H10" s="50"/>
      <c r="I10" s="50"/>
      <c r="J10" s="50"/>
    </row>
    <row r="11" spans="1:10" s="210" customFormat="1" ht="19.149999999999999" customHeight="1" x14ac:dyDescent="0.25">
      <c r="A11" s="390" t="s">
        <v>301</v>
      </c>
      <c r="B11" s="391"/>
      <c r="C11" s="50"/>
      <c r="D11" s="50"/>
      <c r="E11" s="345"/>
      <c r="F11" s="50"/>
      <c r="G11" s="50"/>
      <c r="H11" s="50"/>
      <c r="I11" s="50"/>
      <c r="J11" s="50"/>
    </row>
    <row r="12" spans="1:10" s="210" customFormat="1" ht="15.75" x14ac:dyDescent="0.25">
      <c r="A12" s="390" t="s">
        <v>302</v>
      </c>
      <c r="B12" s="391"/>
      <c r="C12" s="50"/>
      <c r="D12" s="50"/>
      <c r="E12" s="345"/>
      <c r="F12" s="50"/>
      <c r="G12" s="50"/>
      <c r="H12" s="50"/>
      <c r="I12" s="50"/>
      <c r="J12" s="50"/>
    </row>
    <row r="13" spans="1:10" s="210" customFormat="1" ht="15.75" x14ac:dyDescent="0.25">
      <c r="A13" s="390" t="s">
        <v>303</v>
      </c>
      <c r="B13" s="391"/>
      <c r="C13" s="50"/>
      <c r="D13" s="50"/>
      <c r="E13" s="345"/>
      <c r="F13" s="50"/>
      <c r="G13" s="50"/>
      <c r="H13" s="50"/>
      <c r="I13" s="50"/>
      <c r="J13" s="50"/>
    </row>
    <row r="14" spans="1:10" s="210" customFormat="1" ht="17.45" customHeight="1" x14ac:dyDescent="0.25">
      <c r="A14" s="390" t="s">
        <v>304</v>
      </c>
      <c r="B14" s="391"/>
      <c r="C14" s="50"/>
      <c r="D14" s="50"/>
      <c r="E14" s="345"/>
      <c r="F14" s="50"/>
      <c r="G14" s="50"/>
      <c r="H14" s="50"/>
      <c r="I14" s="50"/>
      <c r="J14" s="50"/>
    </row>
    <row r="15" spans="1:10" s="210" customFormat="1" ht="15.75" x14ac:dyDescent="0.25">
      <c r="A15" s="388" t="s">
        <v>305</v>
      </c>
      <c r="B15" s="389">
        <f>B16+B17+B18</f>
        <v>0</v>
      </c>
      <c r="C15" s="50"/>
      <c r="D15" s="50"/>
      <c r="E15" s="345"/>
      <c r="F15" s="50"/>
      <c r="G15" s="50"/>
      <c r="H15" s="50"/>
      <c r="I15" s="50"/>
      <c r="J15" s="50"/>
    </row>
    <row r="16" spans="1:10" s="210" customFormat="1" ht="15.75" x14ac:dyDescent="0.25">
      <c r="A16" s="390" t="s">
        <v>301</v>
      </c>
      <c r="B16" s="391"/>
      <c r="C16" s="50"/>
      <c r="D16" s="50"/>
      <c r="E16" s="345"/>
      <c r="F16" s="50"/>
      <c r="G16" s="50"/>
      <c r="H16" s="50"/>
      <c r="I16" s="50"/>
      <c r="J16" s="50"/>
    </row>
    <row r="17" spans="1:10" s="210" customFormat="1" ht="15.75" x14ac:dyDescent="0.25">
      <c r="A17" s="390" t="s">
        <v>303</v>
      </c>
      <c r="B17" s="391"/>
      <c r="C17" s="50"/>
      <c r="D17" s="50"/>
      <c r="E17" s="345"/>
      <c r="F17" s="50"/>
      <c r="G17" s="50"/>
      <c r="H17" s="50"/>
      <c r="I17" s="50"/>
      <c r="J17" s="50"/>
    </row>
    <row r="18" spans="1:10" s="210" customFormat="1" ht="15.75" x14ac:dyDescent="0.25">
      <c r="A18" s="390" t="s">
        <v>306</v>
      </c>
      <c r="B18" s="391"/>
      <c r="C18" s="50"/>
      <c r="D18" s="50"/>
      <c r="E18" s="345"/>
      <c r="F18" s="50"/>
      <c r="G18" s="50"/>
      <c r="H18" s="50"/>
      <c r="I18" s="50"/>
      <c r="J18" s="50"/>
    </row>
    <row r="19" spans="1:10" s="210" customFormat="1" ht="13.9" customHeight="1" x14ac:dyDescent="0.25">
      <c r="A19" s="392" t="s">
        <v>307</v>
      </c>
      <c r="B19" s="393">
        <f>B20+B21+B22+B23</f>
        <v>4500</v>
      </c>
      <c r="C19" s="50"/>
      <c r="D19" s="50"/>
      <c r="E19" s="345"/>
      <c r="F19" s="50"/>
      <c r="G19" s="50"/>
      <c r="H19" s="50"/>
      <c r="I19" s="50"/>
      <c r="J19" s="50"/>
    </row>
    <row r="20" spans="1:10" s="210" customFormat="1" ht="15.75" x14ac:dyDescent="0.25">
      <c r="A20" s="390" t="s">
        <v>308</v>
      </c>
      <c r="B20" s="391">
        <v>1884</v>
      </c>
      <c r="C20" s="50"/>
      <c r="D20" s="50"/>
      <c r="E20" s="345"/>
      <c r="F20" s="50"/>
      <c r="G20" s="50"/>
      <c r="H20" s="50"/>
      <c r="I20" s="50"/>
      <c r="J20" s="50"/>
    </row>
    <row r="21" spans="1:10" s="210" customFormat="1" ht="15.75" x14ac:dyDescent="0.25">
      <c r="A21" s="390" t="s">
        <v>309</v>
      </c>
      <c r="B21" s="391">
        <f>1500+166</f>
        <v>1666</v>
      </c>
      <c r="C21" s="50"/>
      <c r="D21" s="50"/>
      <c r="E21" s="345"/>
      <c r="F21" s="50"/>
      <c r="G21" s="50"/>
      <c r="H21" s="50"/>
      <c r="I21" s="50"/>
      <c r="J21" s="50"/>
    </row>
    <row r="22" spans="1:10" s="210" customFormat="1" ht="15.75" x14ac:dyDescent="0.25">
      <c r="A22" s="390" t="s">
        <v>310</v>
      </c>
      <c r="B22" s="391">
        <v>950</v>
      </c>
      <c r="C22" s="50"/>
      <c r="D22" s="50"/>
      <c r="E22" s="345"/>
      <c r="F22" s="50"/>
      <c r="G22" s="50"/>
      <c r="H22" s="50"/>
      <c r="I22" s="50"/>
      <c r="J22" s="50"/>
    </row>
    <row r="23" spans="1:10" s="210" customFormat="1" ht="15.75" x14ac:dyDescent="0.25">
      <c r="A23" s="390" t="s">
        <v>306</v>
      </c>
      <c r="B23" s="391"/>
      <c r="C23" s="50"/>
      <c r="D23" s="50"/>
      <c r="E23" s="345"/>
      <c r="F23" s="50"/>
      <c r="G23" s="50"/>
      <c r="H23" s="50"/>
      <c r="I23" s="50"/>
      <c r="J23" s="50"/>
    </row>
    <row r="24" spans="1:10" s="210" customFormat="1" ht="31.5" x14ac:dyDescent="0.25">
      <c r="A24" s="392" t="s">
        <v>311</v>
      </c>
      <c r="B24" s="393">
        <f>B25+B26+B27+B28+B29+B30+B31+B32</f>
        <v>1370</v>
      </c>
      <c r="C24" s="50"/>
      <c r="D24" s="50"/>
      <c r="E24" s="345"/>
      <c r="F24" s="50"/>
      <c r="G24" s="50"/>
      <c r="H24" s="50"/>
      <c r="I24" s="50"/>
      <c r="J24" s="50"/>
    </row>
    <row r="25" spans="1:10" s="210" customFormat="1" ht="15.75" x14ac:dyDescent="0.25">
      <c r="A25" s="390" t="s">
        <v>312</v>
      </c>
      <c r="B25" s="391"/>
      <c r="C25" s="50"/>
      <c r="D25" s="50"/>
      <c r="E25" s="345"/>
      <c r="F25" s="50"/>
      <c r="G25" s="50"/>
      <c r="H25" s="50"/>
      <c r="I25" s="50"/>
      <c r="J25" s="50"/>
    </row>
    <row r="26" spans="1:10" s="210" customFormat="1" ht="15.75" x14ac:dyDescent="0.25">
      <c r="A26" s="390" t="s">
        <v>313</v>
      </c>
      <c r="B26" s="391">
        <v>1220</v>
      </c>
      <c r="C26" s="50"/>
      <c r="D26" s="50"/>
      <c r="E26" s="345"/>
      <c r="F26" s="50"/>
      <c r="G26" s="50"/>
      <c r="H26" s="50"/>
      <c r="I26" s="50"/>
      <c r="J26" s="50"/>
    </row>
    <row r="27" spans="1:10" s="210" customFormat="1" ht="15.75" x14ac:dyDescent="0.25">
      <c r="A27" s="390" t="s">
        <v>314</v>
      </c>
      <c r="B27" s="391"/>
      <c r="C27" s="50"/>
      <c r="D27" s="50"/>
      <c r="E27" s="345"/>
      <c r="F27" s="50"/>
      <c r="G27" s="50"/>
      <c r="H27" s="50"/>
      <c r="I27" s="50"/>
      <c r="J27" s="50"/>
    </row>
    <row r="28" spans="1:10" s="210" customFormat="1" ht="15.75" x14ac:dyDescent="0.25">
      <c r="A28" s="390" t="s">
        <v>315</v>
      </c>
      <c r="B28" s="391">
        <v>100</v>
      </c>
      <c r="C28" s="50"/>
      <c r="D28" s="50"/>
      <c r="E28" s="345"/>
      <c r="F28" s="50"/>
      <c r="G28" s="50"/>
      <c r="H28" s="50"/>
      <c r="I28" s="50"/>
      <c r="J28" s="50"/>
    </row>
    <row r="29" spans="1:10" s="210" customFormat="1" ht="15.75" x14ac:dyDescent="0.25">
      <c r="A29" s="390" t="s">
        <v>316</v>
      </c>
      <c r="B29" s="391">
        <v>50</v>
      </c>
      <c r="C29" s="50"/>
      <c r="D29" s="50"/>
      <c r="E29" s="345"/>
      <c r="F29" s="50"/>
      <c r="G29" s="50"/>
      <c r="H29" s="50"/>
      <c r="I29" s="50"/>
      <c r="J29" s="50"/>
    </row>
    <row r="30" spans="1:10" s="210" customFormat="1" ht="15.75" x14ac:dyDescent="0.25">
      <c r="A30" s="390" t="s">
        <v>317</v>
      </c>
      <c r="B30" s="391"/>
      <c r="C30" s="50"/>
      <c r="D30" s="50"/>
      <c r="E30" s="345"/>
      <c r="F30" s="50"/>
      <c r="G30" s="50"/>
      <c r="H30" s="50"/>
      <c r="I30" s="50"/>
      <c r="J30" s="50"/>
    </row>
    <row r="31" spans="1:10" s="210" customFormat="1" ht="15.75" x14ac:dyDescent="0.25">
      <c r="A31" s="390" t="s">
        <v>318</v>
      </c>
      <c r="B31" s="391"/>
      <c r="C31" s="50"/>
      <c r="D31" s="50"/>
      <c r="E31" s="345"/>
      <c r="F31" s="50"/>
      <c r="G31" s="50"/>
      <c r="H31" s="50"/>
      <c r="I31" s="50"/>
      <c r="J31" s="50"/>
    </row>
    <row r="32" spans="1:10" s="210" customFormat="1" ht="15.75" x14ac:dyDescent="0.25">
      <c r="A32" s="390" t="s">
        <v>306</v>
      </c>
      <c r="B32" s="391"/>
      <c r="C32" s="50"/>
      <c r="D32" s="50"/>
      <c r="E32" s="345"/>
      <c r="F32" s="50"/>
      <c r="G32" s="50"/>
      <c r="H32" s="50"/>
      <c r="I32" s="50"/>
      <c r="J32" s="50"/>
    </row>
    <row r="33" spans="1:10" s="210" customFormat="1" ht="80.45" customHeight="1" x14ac:dyDescent="0.25">
      <c r="A33" s="394" t="s">
        <v>319</v>
      </c>
      <c r="B33" s="395">
        <f>B34+B35+B36</f>
        <v>0</v>
      </c>
      <c r="C33" s="50"/>
      <c r="D33" s="50"/>
      <c r="E33" s="345"/>
      <c r="F33" s="50"/>
      <c r="G33" s="50"/>
      <c r="H33" s="50"/>
      <c r="I33" s="50"/>
      <c r="J33" s="50"/>
    </row>
    <row r="34" spans="1:10" s="210" customFormat="1" ht="46.15" customHeight="1" x14ac:dyDescent="0.25">
      <c r="A34" s="409" t="s">
        <v>320</v>
      </c>
      <c r="B34" s="395"/>
      <c r="C34" s="50"/>
      <c r="D34" s="50"/>
      <c r="E34" s="345"/>
      <c r="F34" s="50"/>
      <c r="G34" s="50"/>
      <c r="H34" s="50"/>
      <c r="I34" s="50"/>
      <c r="J34" s="50"/>
    </row>
    <row r="35" spans="1:10" s="210" customFormat="1" ht="46.15" customHeight="1" x14ac:dyDescent="0.25">
      <c r="A35" s="409" t="s">
        <v>321</v>
      </c>
      <c r="B35" s="395"/>
      <c r="C35" s="50"/>
      <c r="D35" s="50"/>
      <c r="E35" s="345"/>
      <c r="F35" s="50"/>
      <c r="G35" s="50"/>
      <c r="H35" s="50"/>
      <c r="I35" s="50"/>
      <c r="J35" s="50"/>
    </row>
    <row r="36" spans="1:10" s="210" customFormat="1" ht="46.15" customHeight="1" x14ac:dyDescent="0.25">
      <c r="A36" s="409" t="s">
        <v>322</v>
      </c>
      <c r="B36" s="395"/>
      <c r="C36" s="50"/>
      <c r="D36" s="50"/>
      <c r="E36" s="345"/>
      <c r="F36" s="50"/>
      <c r="G36" s="50"/>
      <c r="H36" s="50"/>
      <c r="I36" s="50"/>
      <c r="J36" s="50"/>
    </row>
    <row r="37" spans="1:10" s="210" customFormat="1" ht="46.15" customHeight="1" x14ac:dyDescent="0.25">
      <c r="A37" s="394" t="s">
        <v>323</v>
      </c>
      <c r="B37" s="397">
        <f>SUM(B38:B48)</f>
        <v>0</v>
      </c>
      <c r="C37" s="50"/>
      <c r="D37" s="50"/>
      <c r="E37" s="345"/>
      <c r="F37" s="50"/>
      <c r="G37" s="50"/>
      <c r="H37" s="50"/>
      <c r="I37" s="50"/>
      <c r="J37" s="50"/>
    </row>
    <row r="38" spans="1:10" s="210" customFormat="1" ht="31.15" customHeight="1" x14ac:dyDescent="0.25">
      <c r="A38" s="371" t="s">
        <v>324</v>
      </c>
      <c r="B38" s="397"/>
      <c r="C38" s="50"/>
      <c r="D38" s="50"/>
      <c r="E38" s="345"/>
      <c r="F38" s="50"/>
      <c r="G38" s="50"/>
      <c r="H38" s="50"/>
      <c r="I38" s="50"/>
      <c r="J38" s="50"/>
    </row>
    <row r="39" spans="1:10" s="210" customFormat="1" ht="31.9" customHeight="1" x14ac:dyDescent="0.25">
      <c r="A39" s="371" t="s">
        <v>325</v>
      </c>
      <c r="B39" s="397"/>
      <c r="C39" s="50"/>
      <c r="D39" s="50"/>
      <c r="E39" s="345"/>
      <c r="F39" s="50"/>
      <c r="G39" s="50"/>
      <c r="H39" s="50"/>
      <c r="I39" s="50"/>
      <c r="J39" s="50"/>
    </row>
    <row r="40" spans="1:10" s="210" customFormat="1" ht="30.6" customHeight="1" x14ac:dyDescent="0.25">
      <c r="A40" s="371" t="s">
        <v>326</v>
      </c>
      <c r="B40" s="397"/>
      <c r="C40" s="50"/>
      <c r="D40" s="50"/>
      <c r="E40" s="345"/>
      <c r="F40" s="50"/>
      <c r="G40" s="50"/>
      <c r="H40" s="50"/>
      <c r="I40" s="50"/>
      <c r="J40" s="50"/>
    </row>
    <row r="41" spans="1:10" s="210" customFormat="1" ht="30" customHeight="1" x14ac:dyDescent="0.25">
      <c r="A41" s="371" t="s">
        <v>327</v>
      </c>
      <c r="B41" s="397"/>
      <c r="C41" s="50"/>
      <c r="D41" s="50"/>
      <c r="E41" s="345"/>
      <c r="F41" s="50"/>
      <c r="G41" s="50"/>
      <c r="H41" s="50"/>
      <c r="I41" s="50"/>
      <c r="J41" s="50"/>
    </row>
    <row r="42" spans="1:10" s="210" customFormat="1" ht="16.149999999999999" customHeight="1" x14ac:dyDescent="0.25">
      <c r="A42" s="371" t="s">
        <v>328</v>
      </c>
      <c r="B42" s="397"/>
      <c r="C42" s="50"/>
      <c r="D42" s="50"/>
      <c r="E42" s="345"/>
      <c r="F42" s="50"/>
      <c r="G42" s="50"/>
      <c r="H42" s="50"/>
      <c r="I42" s="50"/>
      <c r="J42" s="50"/>
    </row>
    <row r="43" spans="1:10" s="210" customFormat="1" ht="35.450000000000003" customHeight="1" x14ac:dyDescent="0.25">
      <c r="A43" s="371" t="s">
        <v>329</v>
      </c>
      <c r="B43" s="397"/>
      <c r="C43" s="50"/>
      <c r="D43" s="50"/>
      <c r="E43" s="345"/>
      <c r="F43" s="50"/>
      <c r="G43" s="50"/>
      <c r="H43" s="50"/>
      <c r="I43" s="50"/>
      <c r="J43" s="50"/>
    </row>
    <row r="44" spans="1:10" s="210" customFormat="1" ht="55.5" customHeight="1" x14ac:dyDescent="0.25">
      <c r="A44" s="371" t="s">
        <v>330</v>
      </c>
      <c r="B44" s="397"/>
      <c r="C44" s="50"/>
      <c r="D44" s="50"/>
      <c r="E44" s="345"/>
      <c r="F44" s="50"/>
      <c r="G44" s="50"/>
      <c r="H44" s="50"/>
      <c r="I44" s="50"/>
      <c r="J44" s="50"/>
    </row>
    <row r="45" spans="1:10" s="210" customFormat="1" ht="30.6" customHeight="1" x14ac:dyDescent="0.25">
      <c r="A45" s="371" t="s">
        <v>331</v>
      </c>
      <c r="B45" s="397"/>
      <c r="C45" s="50"/>
      <c r="D45" s="50"/>
      <c r="E45" s="345"/>
      <c r="F45" s="50"/>
      <c r="G45" s="50"/>
      <c r="H45" s="50"/>
      <c r="I45" s="50"/>
      <c r="J45" s="50"/>
    </row>
    <row r="46" spans="1:10" s="210" customFormat="1" ht="44.45" customHeight="1" x14ac:dyDescent="0.25">
      <c r="A46" s="371" t="s">
        <v>332</v>
      </c>
      <c r="B46" s="397"/>
      <c r="C46" s="50"/>
      <c r="D46" s="50"/>
      <c r="E46" s="345"/>
      <c r="F46" s="50"/>
      <c r="G46" s="50"/>
      <c r="H46" s="50"/>
      <c r="I46" s="50"/>
      <c r="J46" s="50"/>
    </row>
    <row r="47" spans="1:10" s="210" customFormat="1" ht="48.6" customHeight="1" x14ac:dyDescent="0.25">
      <c r="A47" s="373" t="s">
        <v>333</v>
      </c>
      <c r="B47" s="397"/>
      <c r="C47" s="50"/>
      <c r="D47" s="50"/>
      <c r="E47" s="345"/>
      <c r="F47" s="50"/>
      <c r="G47" s="50"/>
      <c r="H47" s="50"/>
      <c r="I47" s="50"/>
      <c r="J47" s="50"/>
    </row>
    <row r="48" spans="1:10" s="210" customFormat="1" ht="19.899999999999999" customHeight="1" x14ac:dyDescent="0.25">
      <c r="A48" s="373" t="s">
        <v>306</v>
      </c>
      <c r="B48" s="397"/>
      <c r="C48" s="50"/>
      <c r="D48" s="50"/>
      <c r="E48" s="345"/>
      <c r="F48" s="50"/>
      <c r="G48" s="50"/>
      <c r="H48" s="50"/>
      <c r="I48" s="50"/>
      <c r="J48" s="50"/>
    </row>
    <row r="49" spans="1:10" s="210" customFormat="1" ht="30" customHeight="1" x14ac:dyDescent="0.25">
      <c r="A49" s="390" t="s">
        <v>334</v>
      </c>
      <c r="B49" s="391"/>
      <c r="C49" s="375"/>
      <c r="D49" s="375"/>
      <c r="E49" s="345"/>
      <c r="F49" s="50"/>
      <c r="G49" s="50"/>
      <c r="H49" s="50"/>
      <c r="I49" s="50"/>
      <c r="J49" s="50"/>
    </row>
    <row r="50" spans="1:10" s="210" customFormat="1" ht="16.899999999999999" customHeight="1" x14ac:dyDescent="0.25">
      <c r="A50" s="609" t="s">
        <v>335</v>
      </c>
      <c r="B50" s="610"/>
      <c r="C50" s="50"/>
      <c r="D50" s="50"/>
      <c r="E50" s="345"/>
      <c r="F50" s="50"/>
      <c r="G50" s="50"/>
      <c r="H50" s="50"/>
      <c r="I50" s="50"/>
      <c r="J50" s="50"/>
    </row>
    <row r="51" spans="1:10" s="415" customFormat="1" ht="31.5" x14ac:dyDescent="0.25">
      <c r="A51" s="410" t="s">
        <v>336</v>
      </c>
      <c r="B51" s="411"/>
      <c r="C51" s="412"/>
      <c r="D51" s="412"/>
      <c r="E51" s="413"/>
      <c r="F51" s="414"/>
      <c r="G51" s="414"/>
      <c r="H51" s="414"/>
      <c r="I51" s="414"/>
      <c r="J51" s="414"/>
    </row>
    <row r="52" spans="1:10" s="415" customFormat="1" ht="15.75" x14ac:dyDescent="0.25">
      <c r="A52" s="410" t="s">
        <v>337</v>
      </c>
      <c r="B52" s="411"/>
      <c r="C52" s="412"/>
      <c r="D52" s="412"/>
      <c r="E52" s="413"/>
      <c r="F52" s="414"/>
      <c r="G52" s="414"/>
      <c r="H52" s="414"/>
      <c r="I52" s="414"/>
      <c r="J52" s="414"/>
    </row>
    <row r="53" spans="1:10" s="415" customFormat="1" ht="15.75" x14ac:dyDescent="0.25">
      <c r="A53" s="416" t="s">
        <v>338</v>
      </c>
      <c r="B53" s="411"/>
      <c r="C53" s="412"/>
      <c r="D53" s="412"/>
      <c r="E53" s="413"/>
      <c r="F53" s="414"/>
      <c r="G53" s="414"/>
      <c r="H53" s="414"/>
      <c r="I53" s="414"/>
      <c r="J53" s="414"/>
    </row>
    <row r="54" spans="1:10" s="415" customFormat="1" ht="63" x14ac:dyDescent="0.25">
      <c r="A54" s="410" t="s">
        <v>339</v>
      </c>
      <c r="B54" s="411"/>
      <c r="C54" s="412"/>
      <c r="D54" s="412"/>
      <c r="E54" s="413"/>
      <c r="F54" s="414"/>
      <c r="G54" s="414"/>
      <c r="H54" s="414"/>
      <c r="I54" s="414"/>
      <c r="J54" s="414"/>
    </row>
    <row r="55" spans="1:10" s="415" customFormat="1" ht="31.5" x14ac:dyDescent="0.25">
      <c r="A55" s="410" t="s">
        <v>340</v>
      </c>
      <c r="B55" s="411"/>
      <c r="C55" s="412"/>
      <c r="D55" s="412"/>
      <c r="E55" s="413"/>
      <c r="F55" s="414"/>
      <c r="G55" s="414"/>
      <c r="H55" s="414"/>
      <c r="I55" s="414"/>
      <c r="J55" s="414"/>
    </row>
    <row r="56" spans="1:10" s="415" customFormat="1" ht="15.75" x14ac:dyDescent="0.25">
      <c r="A56" s="410" t="s">
        <v>341</v>
      </c>
      <c r="B56" s="411"/>
      <c r="C56" s="412"/>
      <c r="D56" s="412"/>
      <c r="E56" s="413"/>
      <c r="F56" s="414"/>
      <c r="G56" s="414"/>
      <c r="H56" s="414"/>
      <c r="I56" s="414"/>
      <c r="J56" s="414"/>
    </row>
    <row r="57" spans="1:10" s="415" customFormat="1" ht="31.5" x14ac:dyDescent="0.25">
      <c r="A57" s="410" t="s">
        <v>342</v>
      </c>
      <c r="B57" s="411"/>
      <c r="C57" s="412"/>
      <c r="D57" s="412"/>
      <c r="E57" s="413"/>
      <c r="F57" s="414"/>
      <c r="G57" s="414"/>
      <c r="H57" s="414"/>
      <c r="I57" s="414"/>
      <c r="J57" s="414"/>
    </row>
    <row r="58" spans="1:10" s="415" customFormat="1" ht="31.5" x14ac:dyDescent="0.25">
      <c r="A58" s="410" t="s">
        <v>343</v>
      </c>
      <c r="B58" s="411"/>
      <c r="C58" s="412"/>
      <c r="D58" s="412"/>
      <c r="E58" s="413"/>
      <c r="F58" s="414"/>
      <c r="G58" s="414"/>
      <c r="H58" s="414"/>
      <c r="I58" s="414"/>
      <c r="J58" s="414"/>
    </row>
    <row r="59" spans="1:10" s="415" customFormat="1" ht="15.75" x14ac:dyDescent="0.25">
      <c r="A59" s="410" t="s">
        <v>344</v>
      </c>
      <c r="B59" s="411"/>
      <c r="C59" s="412"/>
      <c r="D59" s="412"/>
      <c r="E59" s="413"/>
      <c r="F59" s="414"/>
      <c r="G59" s="414"/>
      <c r="H59" s="414"/>
      <c r="I59" s="414"/>
      <c r="J59" s="414"/>
    </row>
    <row r="60" spans="1:10" s="415" customFormat="1" ht="31.5" x14ac:dyDescent="0.25">
      <c r="A60" s="410" t="s">
        <v>345</v>
      </c>
      <c r="B60" s="411"/>
      <c r="C60" s="412"/>
      <c r="D60" s="412"/>
      <c r="E60" s="413"/>
      <c r="F60" s="414"/>
      <c r="G60" s="414"/>
      <c r="H60" s="414"/>
      <c r="I60" s="414"/>
      <c r="J60" s="414"/>
    </row>
    <row r="61" spans="1:10" s="210" customFormat="1" ht="19.149999999999999" customHeight="1" x14ac:dyDescent="0.25">
      <c r="A61" s="399" t="s">
        <v>346</v>
      </c>
      <c r="B61" s="393">
        <f>B62+B63</f>
        <v>0</v>
      </c>
      <c r="C61" s="375"/>
      <c r="D61" s="375"/>
      <c r="E61" s="345"/>
      <c r="F61" s="50"/>
      <c r="G61" s="50"/>
      <c r="H61" s="50"/>
      <c r="I61" s="50"/>
      <c r="J61" s="50"/>
    </row>
    <row r="62" spans="1:10" s="210" customFormat="1" ht="19.149999999999999" customHeight="1" x14ac:dyDescent="0.25">
      <c r="A62" s="390" t="s">
        <v>347</v>
      </c>
      <c r="B62" s="391"/>
      <c r="C62" s="375"/>
      <c r="D62" s="375"/>
      <c r="E62" s="345"/>
      <c r="F62" s="50"/>
      <c r="G62" s="50"/>
      <c r="H62" s="50"/>
      <c r="I62" s="50"/>
      <c r="J62" s="50"/>
    </row>
    <row r="63" spans="1:10" s="210" customFormat="1" ht="19.149999999999999" customHeight="1" x14ac:dyDescent="0.25">
      <c r="A63" s="390" t="s">
        <v>348</v>
      </c>
      <c r="B63" s="391"/>
      <c r="C63" s="375"/>
      <c r="D63" s="375"/>
      <c r="E63" s="345"/>
      <c r="F63" s="50"/>
      <c r="G63" s="50"/>
      <c r="H63" s="50"/>
      <c r="I63" s="50"/>
      <c r="J63" s="50"/>
    </row>
    <row r="64" spans="1:10" s="210" customFormat="1" ht="30.6" customHeight="1" x14ac:dyDescent="0.25">
      <c r="A64" s="390" t="s">
        <v>349</v>
      </c>
      <c r="B64" s="391"/>
      <c r="C64" s="375"/>
      <c r="D64" s="375"/>
      <c r="E64" s="345"/>
      <c r="F64" s="50"/>
      <c r="G64" s="50"/>
      <c r="H64" s="50"/>
      <c r="I64" s="50"/>
      <c r="J64" s="50"/>
    </row>
    <row r="65" spans="1:10" s="210" customFormat="1" ht="28.9" customHeight="1" x14ac:dyDescent="0.25">
      <c r="A65" s="392" t="s">
        <v>350</v>
      </c>
      <c r="B65" s="393">
        <f>B66+B67</f>
        <v>0</v>
      </c>
      <c r="C65" s="375"/>
      <c r="D65" s="375"/>
      <c r="E65" s="345"/>
      <c r="F65" s="50"/>
      <c r="G65" s="50"/>
      <c r="H65" s="50"/>
      <c r="I65" s="50"/>
      <c r="J65" s="50"/>
    </row>
    <row r="66" spans="1:10" s="210" customFormat="1" ht="16.899999999999999" customHeight="1" x14ac:dyDescent="0.25">
      <c r="A66" s="390" t="s">
        <v>351</v>
      </c>
      <c r="B66" s="391"/>
      <c r="C66" s="375"/>
      <c r="D66" s="375"/>
      <c r="E66" s="345"/>
      <c r="F66" s="50"/>
      <c r="G66" s="50"/>
      <c r="H66" s="50"/>
      <c r="I66" s="50"/>
      <c r="J66" s="50"/>
    </row>
    <row r="67" spans="1:10" s="210" customFormat="1" ht="17.45" customHeight="1" x14ac:dyDescent="0.25">
      <c r="A67" s="400" t="s">
        <v>352</v>
      </c>
      <c r="B67" s="391"/>
      <c r="C67" s="375"/>
      <c r="D67" s="375"/>
      <c r="E67" s="345"/>
      <c r="F67" s="50"/>
      <c r="G67" s="50"/>
      <c r="H67" s="50"/>
      <c r="I67" s="50"/>
      <c r="J67" s="50"/>
    </row>
    <row r="68" spans="1:10" s="210" customFormat="1" ht="46.15" customHeight="1" x14ac:dyDescent="0.25">
      <c r="A68" s="396" t="s">
        <v>353</v>
      </c>
      <c r="B68" s="391"/>
      <c r="C68" s="375"/>
      <c r="D68" s="375"/>
      <c r="E68" s="345"/>
      <c r="F68" s="50"/>
      <c r="G68" s="50"/>
      <c r="H68" s="50"/>
      <c r="I68" s="50"/>
      <c r="J68" s="50"/>
    </row>
    <row r="69" spans="1:10" s="210" customFormat="1" ht="14.45" customHeight="1" x14ac:dyDescent="0.25">
      <c r="A69" s="611" t="s">
        <v>354</v>
      </c>
      <c r="B69" s="612"/>
      <c r="C69" s="375"/>
      <c r="D69" s="375"/>
      <c r="E69" s="345"/>
      <c r="F69" s="50"/>
      <c r="G69" s="50"/>
      <c r="H69" s="50"/>
      <c r="I69" s="50"/>
      <c r="J69" s="50"/>
    </row>
    <row r="70" spans="1:10" s="210" customFormat="1" ht="140.25" customHeight="1" x14ac:dyDescent="0.25">
      <c r="A70" s="416" t="s">
        <v>355</v>
      </c>
      <c r="B70" s="391"/>
      <c r="C70" s="50"/>
      <c r="D70" s="50"/>
      <c r="E70" s="345"/>
      <c r="F70" s="50"/>
      <c r="G70" s="50"/>
      <c r="H70" s="50"/>
      <c r="I70" s="50"/>
      <c r="J70" s="50"/>
    </row>
    <row r="71" spans="1:10" s="210" customFormat="1" ht="49.15" customHeight="1" x14ac:dyDescent="0.25">
      <c r="A71" s="398" t="s">
        <v>356</v>
      </c>
      <c r="B71" s="391"/>
      <c r="C71" s="50"/>
      <c r="D71" s="50"/>
      <c r="E71" s="345"/>
      <c r="F71" s="50"/>
      <c r="G71" s="50"/>
      <c r="H71" s="50"/>
      <c r="I71" s="50"/>
      <c r="J71" s="50"/>
    </row>
    <row r="72" spans="1:10" s="210" customFormat="1" ht="19.149999999999999" customHeight="1" x14ac:dyDescent="0.25">
      <c r="A72" s="613" t="s">
        <v>357</v>
      </c>
      <c r="B72" s="614"/>
      <c r="C72" s="50"/>
      <c r="D72" s="50"/>
      <c r="E72" s="345"/>
      <c r="F72" s="50"/>
      <c r="G72" s="50"/>
      <c r="H72" s="50"/>
      <c r="I72" s="50"/>
      <c r="J72" s="50"/>
    </row>
    <row r="73" spans="1:10" s="210" customFormat="1" ht="17.649999999999999" customHeight="1" x14ac:dyDescent="0.25">
      <c r="A73" s="615" t="s">
        <v>298</v>
      </c>
      <c r="B73" s="616"/>
      <c r="C73" s="50"/>
      <c r="D73" s="50"/>
      <c r="E73" s="345"/>
      <c r="F73" s="50"/>
      <c r="G73" s="50"/>
      <c r="H73" s="50"/>
      <c r="I73" s="50"/>
      <c r="J73" s="50"/>
    </row>
    <row r="74" spans="1:10" s="210" customFormat="1" ht="12" customHeight="1" x14ac:dyDescent="0.25">
      <c r="A74" s="398" t="s">
        <v>358</v>
      </c>
      <c r="B74" s="391"/>
      <c r="C74" s="50"/>
      <c r="D74" s="50"/>
      <c r="E74" s="345"/>
      <c r="F74" s="50"/>
      <c r="G74" s="50"/>
      <c r="H74" s="50"/>
      <c r="I74" s="50"/>
      <c r="J74" s="50"/>
    </row>
    <row r="75" spans="1:10" s="210" customFormat="1" ht="15.75" thickBot="1" x14ac:dyDescent="0.3">
      <c r="A75" s="401" t="s">
        <v>359</v>
      </c>
      <c r="B75" s="402"/>
      <c r="C75" s="50"/>
      <c r="D75" s="50"/>
      <c r="E75" s="345"/>
      <c r="F75" s="50"/>
      <c r="G75" s="50"/>
      <c r="H75" s="50"/>
      <c r="I75" s="50"/>
      <c r="J75" s="50"/>
    </row>
  </sheetData>
  <mergeCells count="11">
    <mergeCell ref="A8:B8"/>
    <mergeCell ref="A2:B3"/>
    <mergeCell ref="A4:B4"/>
    <mergeCell ref="A5:A6"/>
    <mergeCell ref="B5:B6"/>
    <mergeCell ref="A7:B7"/>
    <mergeCell ref="A9:B9"/>
    <mergeCell ref="A50:B50"/>
    <mergeCell ref="A69:B69"/>
    <mergeCell ref="A72:B72"/>
    <mergeCell ref="A73:B7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2:J75"/>
  <sheetViews>
    <sheetView topLeftCell="A43" workbookViewId="0">
      <selection activeCell="A71" sqref="A71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516" t="s">
        <v>292</v>
      </c>
      <c r="B2" s="516"/>
    </row>
    <row r="3" spans="1:10" ht="26.45" customHeight="1" x14ac:dyDescent="0.25">
      <c r="A3" s="516"/>
      <c r="B3" s="516"/>
    </row>
    <row r="4" spans="1:10" ht="30.6" customHeight="1" thickBot="1" x14ac:dyDescent="0.3">
      <c r="A4" s="617" t="s">
        <v>361</v>
      </c>
      <c r="B4" s="617"/>
    </row>
    <row r="5" spans="1:10" ht="30.6" customHeight="1" x14ac:dyDescent="0.25">
      <c r="A5" s="618" t="s">
        <v>294</v>
      </c>
      <c r="B5" s="619" t="s">
        <v>295</v>
      </c>
    </row>
    <row r="6" spans="1:10" ht="37.9" customHeight="1" x14ac:dyDescent="0.25">
      <c r="A6" s="607"/>
      <c r="B6" s="620"/>
    </row>
    <row r="7" spans="1:10" s="210" customFormat="1" ht="16.5" customHeight="1" x14ac:dyDescent="0.25">
      <c r="A7" s="615" t="s">
        <v>297</v>
      </c>
      <c r="B7" s="616"/>
      <c r="C7" s="50"/>
      <c r="D7" s="50"/>
      <c r="E7" s="345"/>
      <c r="F7" s="50"/>
      <c r="G7" s="50"/>
      <c r="H7" s="50"/>
      <c r="I7" s="50"/>
      <c r="J7" s="50"/>
    </row>
    <row r="8" spans="1:10" s="210" customFormat="1" ht="16.5" customHeight="1" x14ac:dyDescent="0.25">
      <c r="A8" s="615" t="s">
        <v>298</v>
      </c>
      <c r="B8" s="616"/>
      <c r="C8" s="50"/>
      <c r="D8" s="50"/>
      <c r="E8" s="345"/>
      <c r="F8" s="50"/>
      <c r="G8" s="50"/>
      <c r="H8" s="50"/>
      <c r="I8" s="50"/>
      <c r="J8" s="50"/>
    </row>
    <row r="9" spans="1:10" s="210" customFormat="1" ht="28.9" customHeight="1" x14ac:dyDescent="0.25">
      <c r="A9" s="607" t="s">
        <v>299</v>
      </c>
      <c r="B9" s="608"/>
      <c r="C9" s="50"/>
      <c r="D9" s="50"/>
      <c r="E9" s="345"/>
      <c r="F9" s="50"/>
      <c r="G9" s="50"/>
      <c r="H9" s="50"/>
      <c r="I9" s="50"/>
      <c r="J9" s="50"/>
    </row>
    <row r="10" spans="1:10" s="210" customFormat="1" ht="16.5" customHeight="1" x14ac:dyDescent="0.25">
      <c r="A10" s="388" t="s">
        <v>300</v>
      </c>
      <c r="B10" s="389">
        <f>B11+B12+B13+B14</f>
        <v>23100</v>
      </c>
      <c r="C10" s="50"/>
      <c r="D10" s="50"/>
      <c r="E10" s="345"/>
      <c r="F10" s="50"/>
      <c r="G10" s="50"/>
      <c r="H10" s="50"/>
      <c r="I10" s="50"/>
      <c r="J10" s="50"/>
    </row>
    <row r="11" spans="1:10" s="210" customFormat="1" ht="19.149999999999999" customHeight="1" x14ac:dyDescent="0.25">
      <c r="A11" s="390" t="s">
        <v>301</v>
      </c>
      <c r="B11" s="391">
        <v>850</v>
      </c>
      <c r="C11" s="50"/>
      <c r="D11" s="50"/>
      <c r="E11" s="345"/>
      <c r="F11" s="50"/>
      <c r="G11" s="50"/>
      <c r="H11" s="50"/>
      <c r="I11" s="50"/>
      <c r="J11" s="50"/>
    </row>
    <row r="12" spans="1:10" s="210" customFormat="1" ht="15.75" x14ac:dyDescent="0.25">
      <c r="A12" s="390" t="s">
        <v>302</v>
      </c>
      <c r="B12" s="391">
        <v>75</v>
      </c>
      <c r="C12" s="50"/>
      <c r="D12" s="50"/>
      <c r="E12" s="345"/>
      <c r="F12" s="50"/>
      <c r="G12" s="50"/>
      <c r="H12" s="50"/>
      <c r="I12" s="50"/>
      <c r="J12" s="50"/>
    </row>
    <row r="13" spans="1:10" s="210" customFormat="1" ht="15.75" x14ac:dyDescent="0.25">
      <c r="A13" s="390" t="s">
        <v>303</v>
      </c>
      <c r="B13" s="391">
        <v>75</v>
      </c>
      <c r="C13" s="50"/>
      <c r="D13" s="50"/>
      <c r="E13" s="345"/>
      <c r="F13" s="50"/>
      <c r="G13" s="50"/>
      <c r="H13" s="50"/>
      <c r="I13" s="50"/>
      <c r="J13" s="50"/>
    </row>
    <row r="14" spans="1:10" s="210" customFormat="1" ht="17.45" customHeight="1" x14ac:dyDescent="0.25">
      <c r="A14" s="390" t="s">
        <v>304</v>
      </c>
      <c r="B14" s="391">
        <v>22100</v>
      </c>
      <c r="C14" s="50"/>
      <c r="D14" s="50"/>
      <c r="E14" s="345"/>
      <c r="F14" s="50"/>
      <c r="G14" s="50"/>
      <c r="H14" s="50"/>
      <c r="I14" s="50"/>
      <c r="J14" s="50"/>
    </row>
    <row r="15" spans="1:10" s="210" customFormat="1" ht="15.75" x14ac:dyDescent="0.25">
      <c r="A15" s="388" t="s">
        <v>305</v>
      </c>
      <c r="B15" s="389">
        <f>B16+B17+B18</f>
        <v>0</v>
      </c>
      <c r="C15" s="50"/>
      <c r="D15" s="50"/>
      <c r="E15" s="345"/>
      <c r="F15" s="50"/>
      <c r="G15" s="50"/>
      <c r="H15" s="50"/>
      <c r="I15" s="50"/>
      <c r="J15" s="50"/>
    </row>
    <row r="16" spans="1:10" s="210" customFormat="1" ht="15.75" x14ac:dyDescent="0.25">
      <c r="A16" s="390" t="s">
        <v>301</v>
      </c>
      <c r="B16" s="391"/>
      <c r="C16" s="50"/>
      <c r="D16" s="50"/>
      <c r="E16" s="345"/>
      <c r="F16" s="50"/>
      <c r="G16" s="50"/>
      <c r="H16" s="50"/>
      <c r="I16" s="50"/>
      <c r="J16" s="50"/>
    </row>
    <row r="17" spans="1:10" s="210" customFormat="1" ht="15.75" x14ac:dyDescent="0.25">
      <c r="A17" s="390" t="s">
        <v>303</v>
      </c>
      <c r="B17" s="391"/>
      <c r="C17" s="50"/>
      <c r="D17" s="50"/>
      <c r="E17" s="345"/>
      <c r="F17" s="50"/>
      <c r="G17" s="50"/>
      <c r="H17" s="50"/>
      <c r="I17" s="50"/>
      <c r="J17" s="50"/>
    </row>
    <row r="18" spans="1:10" s="210" customFormat="1" ht="15.75" x14ac:dyDescent="0.25">
      <c r="A18" s="390" t="s">
        <v>306</v>
      </c>
      <c r="B18" s="391"/>
      <c r="C18" s="50"/>
      <c r="D18" s="50"/>
      <c r="E18" s="345"/>
      <c r="F18" s="50"/>
      <c r="G18" s="50"/>
      <c r="H18" s="50"/>
      <c r="I18" s="50"/>
      <c r="J18" s="50"/>
    </row>
    <row r="19" spans="1:10" s="210" customFormat="1" ht="13.9" customHeight="1" x14ac:dyDescent="0.25">
      <c r="A19" s="392" t="s">
        <v>307</v>
      </c>
      <c r="B19" s="393">
        <f>B20+B21+B22+B23</f>
        <v>4156</v>
      </c>
      <c r="C19" s="50"/>
      <c r="D19" s="50"/>
      <c r="E19" s="345"/>
      <c r="F19" s="50"/>
      <c r="G19" s="50"/>
      <c r="H19" s="50"/>
      <c r="I19" s="50"/>
      <c r="J19" s="50"/>
    </row>
    <row r="20" spans="1:10" s="210" customFormat="1" ht="15.75" x14ac:dyDescent="0.25">
      <c r="A20" s="390" t="s">
        <v>308</v>
      </c>
      <c r="B20" s="391">
        <v>1800</v>
      </c>
      <c r="C20" s="50"/>
      <c r="D20" s="50"/>
      <c r="E20" s="345"/>
      <c r="F20" s="50"/>
      <c r="G20" s="50"/>
      <c r="H20" s="50"/>
      <c r="I20" s="50"/>
      <c r="J20" s="50"/>
    </row>
    <row r="21" spans="1:10" s="210" customFormat="1" ht="15.75" x14ac:dyDescent="0.25">
      <c r="A21" s="390" t="s">
        <v>309</v>
      </c>
      <c r="B21" s="391"/>
      <c r="C21" s="50"/>
      <c r="D21" s="50"/>
      <c r="E21" s="345"/>
      <c r="F21" s="50"/>
      <c r="G21" s="50"/>
      <c r="H21" s="50"/>
      <c r="I21" s="50"/>
      <c r="J21" s="50"/>
    </row>
    <row r="22" spans="1:10" s="210" customFormat="1" ht="15.75" x14ac:dyDescent="0.25">
      <c r="A22" s="390" t="s">
        <v>310</v>
      </c>
      <c r="B22" s="391">
        <v>2356</v>
      </c>
      <c r="C22" s="50"/>
      <c r="D22" s="50"/>
      <c r="E22" s="345"/>
      <c r="F22" s="50"/>
      <c r="G22" s="50"/>
      <c r="H22" s="50"/>
      <c r="I22" s="50"/>
      <c r="J22" s="50"/>
    </row>
    <row r="23" spans="1:10" s="210" customFormat="1" ht="15.75" x14ac:dyDescent="0.25">
      <c r="A23" s="390" t="s">
        <v>306</v>
      </c>
      <c r="B23" s="391"/>
      <c r="C23" s="50"/>
      <c r="D23" s="50"/>
      <c r="E23" s="345"/>
      <c r="F23" s="50"/>
      <c r="G23" s="50"/>
      <c r="H23" s="50"/>
      <c r="I23" s="50"/>
      <c r="J23" s="50"/>
    </row>
    <row r="24" spans="1:10" s="210" customFormat="1" ht="31.5" x14ac:dyDescent="0.25">
      <c r="A24" s="392" t="s">
        <v>311</v>
      </c>
      <c r="B24" s="393">
        <f>B25+B26+B27+B28+B29+B30+B31+B32</f>
        <v>2514</v>
      </c>
      <c r="C24" s="50"/>
      <c r="D24" s="50"/>
      <c r="E24" s="345"/>
      <c r="F24" s="50"/>
      <c r="G24" s="50"/>
      <c r="H24" s="50"/>
      <c r="I24" s="50"/>
      <c r="J24" s="50"/>
    </row>
    <row r="25" spans="1:10" s="210" customFormat="1" ht="15.75" x14ac:dyDescent="0.25">
      <c r="A25" s="390" t="s">
        <v>312</v>
      </c>
      <c r="B25" s="391">
        <v>50</v>
      </c>
      <c r="C25" s="50"/>
      <c r="D25" s="50"/>
      <c r="E25" s="345"/>
      <c r="F25" s="50"/>
      <c r="G25" s="50"/>
      <c r="H25" s="50"/>
      <c r="I25" s="50"/>
      <c r="J25" s="50"/>
    </row>
    <row r="26" spans="1:10" s="210" customFormat="1" ht="15.75" x14ac:dyDescent="0.25">
      <c r="A26" s="390" t="s">
        <v>313</v>
      </c>
      <c r="B26" s="391">
        <v>2114</v>
      </c>
      <c r="C26" s="50"/>
      <c r="D26" s="50"/>
      <c r="E26" s="345"/>
      <c r="F26" s="50"/>
      <c r="G26" s="50"/>
      <c r="H26" s="50"/>
      <c r="I26" s="50"/>
      <c r="J26" s="50"/>
    </row>
    <row r="27" spans="1:10" s="210" customFormat="1" ht="15.75" x14ac:dyDescent="0.25">
      <c r="A27" s="390" t="s">
        <v>314</v>
      </c>
      <c r="B27" s="391"/>
      <c r="C27" s="50"/>
      <c r="D27" s="50"/>
      <c r="E27" s="345"/>
      <c r="F27" s="50"/>
      <c r="G27" s="50"/>
      <c r="H27" s="50"/>
      <c r="I27" s="50"/>
      <c r="J27" s="50"/>
    </row>
    <row r="28" spans="1:10" s="210" customFormat="1" ht="15.75" x14ac:dyDescent="0.25">
      <c r="A28" s="390" t="s">
        <v>315</v>
      </c>
      <c r="B28" s="391">
        <v>350</v>
      </c>
      <c r="C28" s="50"/>
      <c r="D28" s="50"/>
      <c r="E28" s="345"/>
      <c r="F28" s="50"/>
      <c r="G28" s="50"/>
      <c r="H28" s="50"/>
      <c r="I28" s="50"/>
      <c r="J28" s="50"/>
    </row>
    <row r="29" spans="1:10" s="210" customFormat="1" ht="15.75" x14ac:dyDescent="0.25">
      <c r="A29" s="390" t="s">
        <v>316</v>
      </c>
      <c r="B29" s="391"/>
      <c r="C29" s="50"/>
      <c r="D29" s="50"/>
      <c r="E29" s="345"/>
      <c r="F29" s="50"/>
      <c r="G29" s="50"/>
      <c r="H29" s="50"/>
      <c r="I29" s="50"/>
      <c r="J29" s="50"/>
    </row>
    <row r="30" spans="1:10" s="210" customFormat="1" ht="15.75" x14ac:dyDescent="0.25">
      <c r="A30" s="390" t="s">
        <v>317</v>
      </c>
      <c r="B30" s="391"/>
      <c r="C30" s="50"/>
      <c r="D30" s="50"/>
      <c r="E30" s="345"/>
      <c r="F30" s="50"/>
      <c r="G30" s="50"/>
      <c r="H30" s="50"/>
      <c r="I30" s="50"/>
      <c r="J30" s="50"/>
    </row>
    <row r="31" spans="1:10" s="210" customFormat="1" ht="15.75" x14ac:dyDescent="0.25">
      <c r="A31" s="390" t="s">
        <v>318</v>
      </c>
      <c r="B31" s="391"/>
      <c r="C31" s="50"/>
      <c r="D31" s="50"/>
      <c r="E31" s="345"/>
      <c r="F31" s="50"/>
      <c r="G31" s="50"/>
      <c r="H31" s="50"/>
      <c r="I31" s="50"/>
      <c r="J31" s="50"/>
    </row>
    <row r="32" spans="1:10" s="210" customFormat="1" ht="15.75" x14ac:dyDescent="0.25">
      <c r="A32" s="390" t="s">
        <v>306</v>
      </c>
      <c r="B32" s="391"/>
      <c r="C32" s="50"/>
      <c r="D32" s="50"/>
      <c r="E32" s="345"/>
      <c r="F32" s="50"/>
      <c r="G32" s="50"/>
      <c r="H32" s="50"/>
      <c r="I32" s="50"/>
      <c r="J32" s="50"/>
    </row>
    <row r="33" spans="1:10" s="210" customFormat="1" ht="80.45" customHeight="1" x14ac:dyDescent="0.25">
      <c r="A33" s="394" t="s">
        <v>319</v>
      </c>
      <c r="B33" s="391">
        <f>B34+B35+B36</f>
        <v>0</v>
      </c>
      <c r="C33" s="50"/>
      <c r="D33" s="50"/>
      <c r="E33" s="345"/>
      <c r="F33" s="50"/>
      <c r="G33" s="50"/>
      <c r="H33" s="50"/>
      <c r="I33" s="50"/>
      <c r="J33" s="50"/>
    </row>
    <row r="34" spans="1:10" s="210" customFormat="1" ht="46.15" customHeight="1" x14ac:dyDescent="0.25">
      <c r="A34" s="409" t="s">
        <v>320</v>
      </c>
      <c r="B34" s="391"/>
      <c r="C34" s="50"/>
      <c r="D34" s="50"/>
      <c r="E34" s="345"/>
      <c r="F34" s="50"/>
      <c r="G34" s="50"/>
      <c r="H34" s="50"/>
      <c r="I34" s="50"/>
      <c r="J34" s="50"/>
    </row>
    <row r="35" spans="1:10" s="210" customFormat="1" ht="46.15" customHeight="1" x14ac:dyDescent="0.25">
      <c r="A35" s="409" t="s">
        <v>321</v>
      </c>
      <c r="B35" s="391"/>
      <c r="C35" s="50"/>
      <c r="D35" s="50"/>
      <c r="E35" s="345"/>
      <c r="F35" s="50"/>
      <c r="G35" s="50"/>
      <c r="H35" s="50"/>
      <c r="I35" s="50"/>
      <c r="J35" s="50"/>
    </row>
    <row r="36" spans="1:10" s="210" customFormat="1" ht="46.15" customHeight="1" x14ac:dyDescent="0.25">
      <c r="A36" s="409" t="s">
        <v>322</v>
      </c>
      <c r="B36" s="391"/>
      <c r="C36" s="50"/>
      <c r="D36" s="50"/>
      <c r="E36" s="345"/>
      <c r="F36" s="50"/>
      <c r="G36" s="50"/>
      <c r="H36" s="50"/>
      <c r="I36" s="50"/>
      <c r="J36" s="50"/>
    </row>
    <row r="37" spans="1:10" s="210" customFormat="1" ht="46.15" customHeight="1" x14ac:dyDescent="0.25">
      <c r="A37" s="394" t="s">
        <v>323</v>
      </c>
      <c r="B37" s="397">
        <f>SUM(B38:B48)</f>
        <v>0</v>
      </c>
      <c r="C37" s="50"/>
      <c r="D37" s="50"/>
      <c r="E37" s="345"/>
      <c r="F37" s="50"/>
      <c r="G37" s="50"/>
      <c r="H37" s="50"/>
      <c r="I37" s="50"/>
      <c r="J37" s="50"/>
    </row>
    <row r="38" spans="1:10" s="210" customFormat="1" ht="31.15" customHeight="1" x14ac:dyDescent="0.25">
      <c r="A38" s="371" t="s">
        <v>324</v>
      </c>
      <c r="B38" s="397"/>
      <c r="C38" s="50"/>
      <c r="D38" s="50"/>
      <c r="E38" s="345"/>
      <c r="F38" s="50"/>
      <c r="G38" s="50"/>
      <c r="H38" s="50"/>
      <c r="I38" s="50"/>
      <c r="J38" s="50"/>
    </row>
    <row r="39" spans="1:10" s="210" customFormat="1" ht="31.9" customHeight="1" x14ac:dyDescent="0.25">
      <c r="A39" s="371" t="s">
        <v>325</v>
      </c>
      <c r="B39" s="397"/>
      <c r="C39" s="50"/>
      <c r="D39" s="50"/>
      <c r="E39" s="345"/>
      <c r="F39" s="50"/>
      <c r="G39" s="50"/>
      <c r="H39" s="50"/>
      <c r="I39" s="50"/>
      <c r="J39" s="50"/>
    </row>
    <row r="40" spans="1:10" s="210" customFormat="1" ht="30.6" customHeight="1" x14ac:dyDescent="0.25">
      <c r="A40" s="371" t="s">
        <v>326</v>
      </c>
      <c r="B40" s="397"/>
      <c r="C40" s="50"/>
      <c r="D40" s="50"/>
      <c r="E40" s="345"/>
      <c r="F40" s="50"/>
      <c r="G40" s="50"/>
      <c r="H40" s="50"/>
      <c r="I40" s="50"/>
      <c r="J40" s="50"/>
    </row>
    <row r="41" spans="1:10" s="210" customFormat="1" ht="30" customHeight="1" x14ac:dyDescent="0.25">
      <c r="A41" s="371" t="s">
        <v>327</v>
      </c>
      <c r="B41" s="397"/>
      <c r="C41" s="50"/>
      <c r="D41" s="50"/>
      <c r="E41" s="345"/>
      <c r="F41" s="50"/>
      <c r="G41" s="50"/>
      <c r="H41" s="50"/>
      <c r="I41" s="50"/>
      <c r="J41" s="50"/>
    </row>
    <row r="42" spans="1:10" s="210" customFormat="1" ht="16.149999999999999" customHeight="1" x14ac:dyDescent="0.25">
      <c r="A42" s="371" t="s">
        <v>328</v>
      </c>
      <c r="B42" s="397"/>
      <c r="C42" s="50"/>
      <c r="D42" s="50"/>
      <c r="E42" s="345"/>
      <c r="F42" s="50"/>
      <c r="G42" s="50"/>
      <c r="H42" s="50"/>
      <c r="I42" s="50"/>
      <c r="J42" s="50"/>
    </row>
    <row r="43" spans="1:10" s="210" customFormat="1" ht="35.450000000000003" customHeight="1" x14ac:dyDescent="0.25">
      <c r="A43" s="371" t="s">
        <v>329</v>
      </c>
      <c r="B43" s="397"/>
      <c r="C43" s="50"/>
      <c r="D43" s="50"/>
      <c r="E43" s="345"/>
      <c r="F43" s="50"/>
      <c r="G43" s="50"/>
      <c r="H43" s="50"/>
      <c r="I43" s="50"/>
      <c r="J43" s="50"/>
    </row>
    <row r="44" spans="1:10" s="210" customFormat="1" ht="55.5" customHeight="1" x14ac:dyDescent="0.25">
      <c r="A44" s="371" t="s">
        <v>330</v>
      </c>
      <c r="B44" s="397"/>
      <c r="C44" s="50"/>
      <c r="D44" s="50"/>
      <c r="E44" s="345"/>
      <c r="F44" s="50"/>
      <c r="G44" s="50"/>
      <c r="H44" s="50"/>
      <c r="I44" s="50"/>
      <c r="J44" s="50"/>
    </row>
    <row r="45" spans="1:10" s="210" customFormat="1" ht="30.6" customHeight="1" x14ac:dyDescent="0.25">
      <c r="A45" s="371" t="s">
        <v>331</v>
      </c>
      <c r="B45" s="397"/>
      <c r="C45" s="50"/>
      <c r="D45" s="50"/>
      <c r="E45" s="345"/>
      <c r="F45" s="50"/>
      <c r="G45" s="50"/>
      <c r="H45" s="50"/>
      <c r="I45" s="50"/>
      <c r="J45" s="50"/>
    </row>
    <row r="46" spans="1:10" s="210" customFormat="1" ht="44.45" customHeight="1" x14ac:dyDescent="0.25">
      <c r="A46" s="371" t="s">
        <v>332</v>
      </c>
      <c r="B46" s="397"/>
      <c r="C46" s="50"/>
      <c r="D46" s="50"/>
      <c r="E46" s="345"/>
      <c r="F46" s="50"/>
      <c r="G46" s="50"/>
      <c r="H46" s="50"/>
      <c r="I46" s="50"/>
      <c r="J46" s="50"/>
    </row>
    <row r="47" spans="1:10" s="210" customFormat="1" ht="48.6" customHeight="1" x14ac:dyDescent="0.25">
      <c r="A47" s="373" t="s">
        <v>333</v>
      </c>
      <c r="B47" s="397"/>
      <c r="C47" s="50"/>
      <c r="D47" s="50"/>
      <c r="E47" s="345"/>
      <c r="F47" s="50"/>
      <c r="G47" s="50"/>
      <c r="H47" s="50"/>
      <c r="I47" s="50"/>
      <c r="J47" s="50"/>
    </row>
    <row r="48" spans="1:10" s="210" customFormat="1" ht="19.899999999999999" customHeight="1" x14ac:dyDescent="0.25">
      <c r="A48" s="373" t="s">
        <v>306</v>
      </c>
      <c r="B48" s="397"/>
      <c r="C48" s="50"/>
      <c r="D48" s="50"/>
      <c r="E48" s="345"/>
      <c r="F48" s="50"/>
      <c r="G48" s="50"/>
      <c r="H48" s="50"/>
      <c r="I48" s="50"/>
      <c r="J48" s="50"/>
    </row>
    <row r="49" spans="1:10" s="210" customFormat="1" ht="30" customHeight="1" x14ac:dyDescent="0.25">
      <c r="A49" s="390" t="s">
        <v>334</v>
      </c>
      <c r="B49" s="391">
        <v>109398</v>
      </c>
      <c r="C49" s="375"/>
      <c r="D49" s="375"/>
      <c r="E49" s="345"/>
      <c r="F49" s="50"/>
      <c r="G49" s="50"/>
      <c r="H49" s="50"/>
      <c r="I49" s="50"/>
      <c r="J49" s="50"/>
    </row>
    <row r="50" spans="1:10" s="210" customFormat="1" ht="16.899999999999999" customHeight="1" x14ac:dyDescent="0.25">
      <c r="A50" s="609" t="s">
        <v>335</v>
      </c>
      <c r="B50" s="610"/>
      <c r="C50" s="50"/>
      <c r="D50" s="50"/>
      <c r="E50" s="345"/>
      <c r="F50" s="50"/>
      <c r="G50" s="50"/>
      <c r="H50" s="50"/>
      <c r="I50" s="50"/>
      <c r="J50" s="50"/>
    </row>
    <row r="51" spans="1:10" s="415" customFormat="1" ht="31.5" x14ac:dyDescent="0.25">
      <c r="A51" s="410" t="s">
        <v>336</v>
      </c>
      <c r="B51" s="411"/>
      <c r="C51" s="412"/>
      <c r="D51" s="412"/>
      <c r="E51" s="413"/>
      <c r="F51" s="414"/>
      <c r="G51" s="414"/>
      <c r="H51" s="414"/>
      <c r="I51" s="414"/>
      <c r="J51" s="414"/>
    </row>
    <row r="52" spans="1:10" s="415" customFormat="1" ht="15.75" x14ac:dyDescent="0.25">
      <c r="A52" s="410" t="s">
        <v>337</v>
      </c>
      <c r="B52" s="411"/>
      <c r="C52" s="412"/>
      <c r="D52" s="412"/>
      <c r="E52" s="413"/>
      <c r="F52" s="414"/>
      <c r="G52" s="414"/>
      <c r="H52" s="414"/>
      <c r="I52" s="414"/>
      <c r="J52" s="414"/>
    </row>
    <row r="53" spans="1:10" s="415" customFormat="1" ht="15.75" x14ac:dyDescent="0.25">
      <c r="A53" s="416" t="s">
        <v>338</v>
      </c>
      <c r="B53" s="411"/>
      <c r="C53" s="412"/>
      <c r="D53" s="412"/>
      <c r="E53" s="413"/>
      <c r="F53" s="414"/>
      <c r="G53" s="414"/>
      <c r="H53" s="414"/>
      <c r="I53" s="414"/>
      <c r="J53" s="414"/>
    </row>
    <row r="54" spans="1:10" s="415" customFormat="1" ht="63" x14ac:dyDescent="0.25">
      <c r="A54" s="410" t="s">
        <v>339</v>
      </c>
      <c r="B54" s="411"/>
      <c r="C54" s="412"/>
      <c r="D54" s="412"/>
      <c r="E54" s="413"/>
      <c r="F54" s="414"/>
      <c r="G54" s="414"/>
      <c r="H54" s="414"/>
      <c r="I54" s="414"/>
      <c r="J54" s="414"/>
    </row>
    <row r="55" spans="1:10" s="415" customFormat="1" ht="31.5" x14ac:dyDescent="0.25">
      <c r="A55" s="410" t="s">
        <v>340</v>
      </c>
      <c r="B55" s="411"/>
      <c r="C55" s="412"/>
      <c r="D55" s="412"/>
      <c r="E55" s="413"/>
      <c r="F55" s="414"/>
      <c r="G55" s="414"/>
      <c r="H55" s="414"/>
      <c r="I55" s="414"/>
      <c r="J55" s="414"/>
    </row>
    <row r="56" spans="1:10" s="415" customFormat="1" ht="15.75" x14ac:dyDescent="0.25">
      <c r="A56" s="410" t="s">
        <v>341</v>
      </c>
      <c r="B56" s="411"/>
      <c r="C56" s="412"/>
      <c r="D56" s="412"/>
      <c r="E56" s="413"/>
      <c r="F56" s="414"/>
      <c r="G56" s="414"/>
      <c r="H56" s="414"/>
      <c r="I56" s="414"/>
      <c r="J56" s="414"/>
    </row>
    <row r="57" spans="1:10" s="415" customFormat="1" ht="31.5" x14ac:dyDescent="0.25">
      <c r="A57" s="410" t="s">
        <v>342</v>
      </c>
      <c r="B57" s="411"/>
      <c r="C57" s="412"/>
      <c r="D57" s="412"/>
      <c r="E57" s="413"/>
      <c r="F57" s="414"/>
      <c r="G57" s="414"/>
      <c r="H57" s="414"/>
      <c r="I57" s="414"/>
      <c r="J57" s="414"/>
    </row>
    <row r="58" spans="1:10" s="415" customFormat="1" ht="31.5" x14ac:dyDescent="0.25">
      <c r="A58" s="410" t="s">
        <v>343</v>
      </c>
      <c r="B58" s="411"/>
      <c r="C58" s="412"/>
      <c r="D58" s="412"/>
      <c r="E58" s="413"/>
      <c r="F58" s="414"/>
      <c r="G58" s="414"/>
      <c r="H58" s="414"/>
      <c r="I58" s="414"/>
      <c r="J58" s="414"/>
    </row>
    <row r="59" spans="1:10" s="415" customFormat="1" ht="15.75" x14ac:dyDescent="0.25">
      <c r="A59" s="410" t="s">
        <v>344</v>
      </c>
      <c r="B59" s="411"/>
      <c r="C59" s="412"/>
      <c r="D59" s="412"/>
      <c r="E59" s="413"/>
      <c r="F59" s="414"/>
      <c r="G59" s="414"/>
      <c r="H59" s="414"/>
      <c r="I59" s="414"/>
      <c r="J59" s="414"/>
    </row>
    <row r="60" spans="1:10" s="415" customFormat="1" ht="31.5" x14ac:dyDescent="0.25">
      <c r="A60" s="410" t="s">
        <v>345</v>
      </c>
      <c r="B60" s="411"/>
      <c r="C60" s="412"/>
      <c r="D60" s="412"/>
      <c r="E60" s="413"/>
      <c r="F60" s="414"/>
      <c r="G60" s="414"/>
      <c r="H60" s="414"/>
      <c r="I60" s="414"/>
      <c r="J60" s="414"/>
    </row>
    <row r="61" spans="1:10" s="210" customFormat="1" ht="19.149999999999999" customHeight="1" x14ac:dyDescent="0.25">
      <c r="A61" s="399" t="s">
        <v>346</v>
      </c>
      <c r="B61" s="393">
        <f>B62+B63</f>
        <v>0</v>
      </c>
      <c r="C61" s="375"/>
      <c r="D61" s="375"/>
      <c r="E61" s="345"/>
      <c r="F61" s="50"/>
      <c r="G61" s="50"/>
      <c r="H61" s="50"/>
      <c r="I61" s="50"/>
      <c r="J61" s="50"/>
    </row>
    <row r="62" spans="1:10" s="210" customFormat="1" ht="19.149999999999999" customHeight="1" x14ac:dyDescent="0.25">
      <c r="A62" s="390" t="s">
        <v>347</v>
      </c>
      <c r="B62" s="391"/>
      <c r="C62" s="375"/>
      <c r="D62" s="375"/>
      <c r="E62" s="345"/>
      <c r="F62" s="50"/>
      <c r="G62" s="50"/>
      <c r="H62" s="50"/>
      <c r="I62" s="50"/>
      <c r="J62" s="50"/>
    </row>
    <row r="63" spans="1:10" s="210" customFormat="1" ht="19.149999999999999" customHeight="1" x14ac:dyDescent="0.25">
      <c r="A63" s="390" t="s">
        <v>348</v>
      </c>
      <c r="B63" s="391"/>
      <c r="C63" s="375"/>
      <c r="D63" s="375"/>
      <c r="E63" s="345"/>
      <c r="F63" s="50"/>
      <c r="G63" s="50"/>
      <c r="H63" s="50"/>
      <c r="I63" s="50"/>
      <c r="J63" s="50"/>
    </row>
    <row r="64" spans="1:10" s="210" customFormat="1" ht="30.6" customHeight="1" x14ac:dyDescent="0.25">
      <c r="A64" s="390" t="s">
        <v>349</v>
      </c>
      <c r="B64" s="391"/>
      <c r="C64" s="375"/>
      <c r="D64" s="375"/>
      <c r="E64" s="345"/>
      <c r="F64" s="50"/>
      <c r="G64" s="50"/>
      <c r="H64" s="50"/>
      <c r="I64" s="50"/>
      <c r="J64" s="50"/>
    </row>
    <row r="65" spans="1:10" s="210" customFormat="1" ht="28.9" customHeight="1" x14ac:dyDescent="0.25">
      <c r="A65" s="392" t="s">
        <v>350</v>
      </c>
      <c r="B65" s="393">
        <f>B66+B67</f>
        <v>0</v>
      </c>
      <c r="C65" s="375"/>
      <c r="D65" s="375"/>
      <c r="E65" s="345"/>
      <c r="F65" s="50"/>
      <c r="G65" s="50"/>
      <c r="H65" s="50"/>
      <c r="I65" s="50"/>
      <c r="J65" s="50"/>
    </row>
    <row r="66" spans="1:10" s="210" customFormat="1" ht="16.899999999999999" customHeight="1" x14ac:dyDescent="0.25">
      <c r="A66" s="390" t="s">
        <v>351</v>
      </c>
      <c r="B66" s="391"/>
      <c r="C66" s="375"/>
      <c r="D66" s="375"/>
      <c r="E66" s="345"/>
      <c r="F66" s="50"/>
      <c r="G66" s="50"/>
      <c r="H66" s="50"/>
      <c r="I66" s="50"/>
      <c r="J66" s="50"/>
    </row>
    <row r="67" spans="1:10" s="210" customFormat="1" ht="17.45" customHeight="1" x14ac:dyDescent="0.25">
      <c r="A67" s="400" t="s">
        <v>352</v>
      </c>
      <c r="B67" s="391"/>
      <c r="C67" s="375"/>
      <c r="D67" s="375"/>
      <c r="E67" s="345"/>
      <c r="F67" s="50"/>
      <c r="G67" s="50"/>
      <c r="H67" s="50"/>
      <c r="I67" s="50"/>
      <c r="J67" s="50"/>
    </row>
    <row r="68" spans="1:10" s="210" customFormat="1" ht="46.15" customHeight="1" x14ac:dyDescent="0.25">
      <c r="A68" s="396" t="s">
        <v>353</v>
      </c>
      <c r="B68" s="391"/>
      <c r="C68" s="375"/>
      <c r="D68" s="375"/>
      <c r="E68" s="345"/>
      <c r="F68" s="50"/>
      <c r="G68" s="50"/>
      <c r="H68" s="50"/>
      <c r="I68" s="50"/>
      <c r="J68" s="50"/>
    </row>
    <row r="69" spans="1:10" s="210" customFormat="1" ht="14.45" customHeight="1" x14ac:dyDescent="0.25">
      <c r="A69" s="611" t="s">
        <v>354</v>
      </c>
      <c r="B69" s="612"/>
      <c r="C69" s="375"/>
      <c r="D69" s="375"/>
      <c r="E69" s="345"/>
      <c r="F69" s="50"/>
      <c r="G69" s="50"/>
      <c r="H69" s="50"/>
      <c r="I69" s="50"/>
      <c r="J69" s="50"/>
    </row>
    <row r="70" spans="1:10" s="210" customFormat="1" ht="140.25" customHeight="1" x14ac:dyDescent="0.25">
      <c r="A70" s="416" t="s">
        <v>355</v>
      </c>
      <c r="B70" s="391"/>
      <c r="C70" s="50"/>
      <c r="D70" s="50"/>
      <c r="E70" s="345"/>
      <c r="F70" s="50"/>
      <c r="G70" s="50"/>
      <c r="H70" s="50"/>
      <c r="I70" s="50"/>
      <c r="J70" s="50"/>
    </row>
    <row r="71" spans="1:10" s="210" customFormat="1" ht="49.15" customHeight="1" x14ac:dyDescent="0.25">
      <c r="A71" s="398" t="s">
        <v>356</v>
      </c>
      <c r="B71" s="391"/>
      <c r="C71" s="50"/>
      <c r="D71" s="50"/>
      <c r="E71" s="345"/>
      <c r="F71" s="50"/>
      <c r="G71" s="50"/>
      <c r="H71" s="50"/>
      <c r="I71" s="50"/>
      <c r="J71" s="50"/>
    </row>
    <row r="72" spans="1:10" s="210" customFormat="1" ht="19.149999999999999" customHeight="1" x14ac:dyDescent="0.25">
      <c r="A72" s="613" t="s">
        <v>357</v>
      </c>
      <c r="B72" s="614"/>
      <c r="C72" s="50"/>
      <c r="D72" s="50"/>
      <c r="E72" s="345"/>
      <c r="F72" s="50"/>
      <c r="G72" s="50"/>
      <c r="H72" s="50"/>
      <c r="I72" s="50"/>
      <c r="J72" s="50"/>
    </row>
    <row r="73" spans="1:10" s="210" customFormat="1" ht="17.649999999999999" customHeight="1" x14ac:dyDescent="0.25">
      <c r="A73" s="615" t="s">
        <v>298</v>
      </c>
      <c r="B73" s="616"/>
      <c r="C73" s="50"/>
      <c r="D73" s="50"/>
      <c r="E73" s="345"/>
      <c r="F73" s="50"/>
      <c r="G73" s="50"/>
      <c r="H73" s="50"/>
      <c r="I73" s="50"/>
      <c r="J73" s="50"/>
    </row>
    <row r="74" spans="1:10" s="210" customFormat="1" ht="12" customHeight="1" x14ac:dyDescent="0.25">
      <c r="A74" s="398" t="s">
        <v>358</v>
      </c>
      <c r="B74" s="391"/>
      <c r="C74" s="50"/>
      <c r="D74" s="50"/>
      <c r="E74" s="345"/>
      <c r="F74" s="50"/>
      <c r="G74" s="50"/>
      <c r="H74" s="50"/>
      <c r="I74" s="50"/>
      <c r="J74" s="50"/>
    </row>
    <row r="75" spans="1:10" s="210" customFormat="1" ht="15.75" thickBot="1" x14ac:dyDescent="0.3">
      <c r="A75" s="401" t="s">
        <v>359</v>
      </c>
      <c r="B75" s="402"/>
      <c r="C75" s="50"/>
      <c r="D75" s="50"/>
      <c r="E75" s="345"/>
      <c r="F75" s="50"/>
      <c r="G75" s="50"/>
      <c r="H75" s="50"/>
      <c r="I75" s="50"/>
      <c r="J75" s="50"/>
    </row>
  </sheetData>
  <mergeCells count="11">
    <mergeCell ref="A8:B8"/>
    <mergeCell ref="A2:B3"/>
    <mergeCell ref="A4:B4"/>
    <mergeCell ref="A5:A6"/>
    <mergeCell ref="B5:B6"/>
    <mergeCell ref="A7:B7"/>
    <mergeCell ref="A9:B9"/>
    <mergeCell ref="A50:B50"/>
    <mergeCell ref="A69:B69"/>
    <mergeCell ref="A72:B72"/>
    <mergeCell ref="A73:B73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2:J75"/>
  <sheetViews>
    <sheetView topLeftCell="A34" workbookViewId="0">
      <selection activeCell="A71" sqref="A71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516" t="s">
        <v>292</v>
      </c>
      <c r="B2" s="516"/>
    </row>
    <row r="3" spans="1:10" ht="26.45" customHeight="1" x14ac:dyDescent="0.25">
      <c r="A3" s="516"/>
      <c r="B3" s="516"/>
    </row>
    <row r="4" spans="1:10" ht="30.6" customHeight="1" thickBot="1" x14ac:dyDescent="0.3">
      <c r="A4" s="617" t="s">
        <v>362</v>
      </c>
      <c r="B4" s="617"/>
    </row>
    <row r="5" spans="1:10" ht="30.6" customHeight="1" x14ac:dyDescent="0.25">
      <c r="A5" s="618" t="s">
        <v>294</v>
      </c>
      <c r="B5" s="619" t="s">
        <v>295</v>
      </c>
    </row>
    <row r="6" spans="1:10" ht="37.9" customHeight="1" x14ac:dyDescent="0.25">
      <c r="A6" s="607"/>
      <c r="B6" s="620"/>
    </row>
    <row r="7" spans="1:10" s="210" customFormat="1" ht="16.5" customHeight="1" x14ac:dyDescent="0.25">
      <c r="A7" s="615" t="s">
        <v>297</v>
      </c>
      <c r="B7" s="616"/>
      <c r="C7" s="50"/>
      <c r="D7" s="50"/>
      <c r="E7" s="345"/>
      <c r="F7" s="50"/>
      <c r="G7" s="50"/>
      <c r="H7" s="50"/>
      <c r="I7" s="50"/>
      <c r="J7" s="50"/>
    </row>
    <row r="8" spans="1:10" s="210" customFormat="1" ht="16.5" customHeight="1" x14ac:dyDescent="0.25">
      <c r="A8" s="615" t="s">
        <v>298</v>
      </c>
      <c r="B8" s="616"/>
      <c r="C8" s="50"/>
      <c r="D8" s="50"/>
      <c r="E8" s="345"/>
      <c r="F8" s="50"/>
      <c r="G8" s="50"/>
      <c r="H8" s="50"/>
      <c r="I8" s="50"/>
      <c r="J8" s="50"/>
    </row>
    <row r="9" spans="1:10" s="210" customFormat="1" ht="28.9" customHeight="1" x14ac:dyDescent="0.25">
      <c r="A9" s="607" t="s">
        <v>299</v>
      </c>
      <c r="B9" s="608"/>
      <c r="C9" s="50"/>
      <c r="D9" s="50"/>
      <c r="E9" s="345"/>
      <c r="F9" s="50"/>
      <c r="G9" s="50"/>
      <c r="H9" s="50"/>
      <c r="I9" s="50"/>
      <c r="J9" s="50"/>
    </row>
    <row r="10" spans="1:10" s="210" customFormat="1" ht="16.5" customHeight="1" x14ac:dyDescent="0.25">
      <c r="A10" s="388" t="s">
        <v>300</v>
      </c>
      <c r="B10" s="389">
        <f>B11+B12+B13+B14</f>
        <v>0</v>
      </c>
      <c r="C10" s="50"/>
      <c r="D10" s="50"/>
      <c r="E10" s="345"/>
      <c r="F10" s="50"/>
      <c r="G10" s="50"/>
      <c r="H10" s="50"/>
      <c r="I10" s="50"/>
      <c r="J10" s="50"/>
    </row>
    <row r="11" spans="1:10" s="210" customFormat="1" ht="19.149999999999999" customHeight="1" x14ac:dyDescent="0.25">
      <c r="A11" s="390" t="s">
        <v>301</v>
      </c>
      <c r="B11" s="391"/>
      <c r="C11" s="50"/>
      <c r="D11" s="50"/>
      <c r="E11" s="345"/>
      <c r="F11" s="50"/>
      <c r="G11" s="50"/>
      <c r="H11" s="50"/>
      <c r="I11" s="50"/>
      <c r="J11" s="50"/>
    </row>
    <row r="12" spans="1:10" s="210" customFormat="1" ht="15.75" x14ac:dyDescent="0.25">
      <c r="A12" s="390" t="s">
        <v>302</v>
      </c>
      <c r="B12" s="391"/>
      <c r="C12" s="50"/>
      <c r="D12" s="50"/>
      <c r="E12" s="345"/>
      <c r="F12" s="50"/>
      <c r="G12" s="50"/>
      <c r="H12" s="50"/>
      <c r="I12" s="50"/>
      <c r="J12" s="50"/>
    </row>
    <row r="13" spans="1:10" s="210" customFormat="1" ht="15.75" x14ac:dyDescent="0.25">
      <c r="A13" s="390" t="s">
        <v>303</v>
      </c>
      <c r="B13" s="391"/>
      <c r="C13" s="50"/>
      <c r="D13" s="50"/>
      <c r="E13" s="345"/>
      <c r="F13" s="50"/>
      <c r="G13" s="50"/>
      <c r="H13" s="50"/>
      <c r="I13" s="50"/>
      <c r="J13" s="50"/>
    </row>
    <row r="14" spans="1:10" s="210" customFormat="1" ht="17.45" customHeight="1" x14ac:dyDescent="0.25">
      <c r="A14" s="390" t="s">
        <v>304</v>
      </c>
      <c r="B14" s="391"/>
      <c r="C14" s="50"/>
      <c r="D14" s="50"/>
      <c r="E14" s="345"/>
      <c r="F14" s="50"/>
      <c r="G14" s="50"/>
      <c r="H14" s="50"/>
      <c r="I14" s="50"/>
      <c r="J14" s="50"/>
    </row>
    <row r="15" spans="1:10" s="210" customFormat="1" ht="15.75" x14ac:dyDescent="0.25">
      <c r="A15" s="388" t="s">
        <v>305</v>
      </c>
      <c r="B15" s="389">
        <f>B16+B17+B18</f>
        <v>0</v>
      </c>
      <c r="C15" s="50"/>
      <c r="D15" s="50"/>
      <c r="E15" s="345"/>
      <c r="F15" s="50"/>
      <c r="G15" s="50"/>
      <c r="H15" s="50"/>
      <c r="I15" s="50"/>
      <c r="J15" s="50"/>
    </row>
    <row r="16" spans="1:10" s="210" customFormat="1" ht="15.75" x14ac:dyDescent="0.25">
      <c r="A16" s="390" t="s">
        <v>301</v>
      </c>
      <c r="B16" s="391"/>
      <c r="C16" s="50"/>
      <c r="D16" s="50"/>
      <c r="E16" s="345"/>
      <c r="F16" s="50"/>
      <c r="G16" s="50"/>
      <c r="H16" s="50"/>
      <c r="I16" s="50"/>
      <c r="J16" s="50"/>
    </row>
    <row r="17" spans="1:10" s="210" customFormat="1" ht="15.75" x14ac:dyDescent="0.25">
      <c r="A17" s="390" t="s">
        <v>303</v>
      </c>
      <c r="B17" s="391"/>
      <c r="C17" s="50"/>
      <c r="D17" s="50"/>
      <c r="E17" s="345"/>
      <c r="F17" s="50"/>
      <c r="G17" s="50"/>
      <c r="H17" s="50"/>
      <c r="I17" s="50"/>
      <c r="J17" s="50"/>
    </row>
    <row r="18" spans="1:10" s="210" customFormat="1" ht="15.75" x14ac:dyDescent="0.25">
      <c r="A18" s="390" t="s">
        <v>306</v>
      </c>
      <c r="B18" s="391"/>
      <c r="C18" s="50"/>
      <c r="D18" s="50"/>
      <c r="E18" s="345"/>
      <c r="F18" s="50"/>
      <c r="G18" s="50"/>
      <c r="H18" s="50"/>
      <c r="I18" s="50"/>
      <c r="J18" s="50"/>
    </row>
    <row r="19" spans="1:10" s="210" customFormat="1" ht="13.9" customHeight="1" x14ac:dyDescent="0.25">
      <c r="A19" s="392" t="s">
        <v>307</v>
      </c>
      <c r="B19" s="393">
        <f>B20+B21+B22+B23</f>
        <v>8200</v>
      </c>
      <c r="C19" s="50"/>
      <c r="D19" s="50"/>
      <c r="E19" s="345"/>
      <c r="F19" s="50"/>
      <c r="G19" s="50"/>
      <c r="H19" s="50"/>
      <c r="I19" s="50"/>
      <c r="J19" s="50"/>
    </row>
    <row r="20" spans="1:10" s="210" customFormat="1" ht="15.75" x14ac:dyDescent="0.25">
      <c r="A20" s="390" t="s">
        <v>308</v>
      </c>
      <c r="B20" s="403">
        <v>3260</v>
      </c>
      <c r="C20" s="50"/>
      <c r="D20" s="50"/>
      <c r="E20" s="345"/>
      <c r="F20" s="50"/>
      <c r="G20" s="50"/>
      <c r="H20" s="50"/>
      <c r="I20" s="50"/>
      <c r="J20" s="50"/>
    </row>
    <row r="21" spans="1:10" s="210" customFormat="1" ht="15.75" x14ac:dyDescent="0.25">
      <c r="A21" s="390" t="s">
        <v>309</v>
      </c>
      <c r="B21" s="403"/>
      <c r="C21" s="50"/>
      <c r="D21" s="50"/>
      <c r="E21" s="345"/>
      <c r="F21" s="50"/>
      <c r="G21" s="50"/>
      <c r="H21" s="50"/>
      <c r="I21" s="50"/>
      <c r="J21" s="50"/>
    </row>
    <row r="22" spans="1:10" s="210" customFormat="1" ht="15.75" x14ac:dyDescent="0.25">
      <c r="A22" s="390" t="s">
        <v>310</v>
      </c>
      <c r="B22" s="403">
        <v>4940</v>
      </c>
      <c r="C22" s="50"/>
      <c r="D22" s="50"/>
      <c r="E22" s="345"/>
      <c r="F22" s="50"/>
      <c r="G22" s="50"/>
      <c r="H22" s="50"/>
      <c r="I22" s="50"/>
      <c r="J22" s="50"/>
    </row>
    <row r="23" spans="1:10" s="210" customFormat="1" ht="15.75" x14ac:dyDescent="0.25">
      <c r="A23" s="390" t="s">
        <v>306</v>
      </c>
      <c r="B23" s="391"/>
      <c r="C23" s="50"/>
      <c r="D23" s="50"/>
      <c r="E23" s="345"/>
      <c r="F23" s="50"/>
      <c r="G23" s="50"/>
      <c r="H23" s="50"/>
      <c r="I23" s="50"/>
      <c r="J23" s="50"/>
    </row>
    <row r="24" spans="1:10" s="210" customFormat="1" ht="31.5" x14ac:dyDescent="0.25">
      <c r="A24" s="392" t="s">
        <v>311</v>
      </c>
      <c r="B24" s="393">
        <v>2400</v>
      </c>
      <c r="C24" s="50"/>
      <c r="D24" s="50"/>
      <c r="E24" s="345"/>
      <c r="F24" s="50"/>
      <c r="G24" s="50"/>
      <c r="H24" s="50"/>
      <c r="I24" s="50"/>
      <c r="J24" s="50"/>
    </row>
    <row r="25" spans="1:10" s="210" customFormat="1" ht="15.75" x14ac:dyDescent="0.25">
      <c r="A25" s="390" t="s">
        <v>312</v>
      </c>
      <c r="B25" s="403"/>
      <c r="C25" s="50"/>
      <c r="D25" s="50"/>
      <c r="E25" s="345"/>
      <c r="F25" s="50"/>
      <c r="G25" s="50"/>
      <c r="H25" s="50"/>
      <c r="I25" s="50"/>
      <c r="J25" s="50"/>
    </row>
    <row r="26" spans="1:10" s="210" customFormat="1" ht="15.75" x14ac:dyDescent="0.25">
      <c r="A26" s="390" t="s">
        <v>313</v>
      </c>
      <c r="B26" s="403">
        <v>1800</v>
      </c>
      <c r="C26" s="50"/>
      <c r="D26" s="50"/>
      <c r="E26" s="345"/>
      <c r="F26" s="50"/>
      <c r="G26" s="50"/>
      <c r="H26" s="50"/>
      <c r="I26" s="50"/>
      <c r="J26" s="50"/>
    </row>
    <row r="27" spans="1:10" s="210" customFormat="1" ht="15.75" x14ac:dyDescent="0.25">
      <c r="A27" s="390" t="s">
        <v>314</v>
      </c>
      <c r="B27" s="403"/>
      <c r="C27" s="50"/>
      <c r="D27" s="50"/>
      <c r="E27" s="345"/>
      <c r="F27" s="50"/>
      <c r="G27" s="50"/>
      <c r="H27" s="50"/>
      <c r="I27" s="50"/>
      <c r="J27" s="50"/>
    </row>
    <row r="28" spans="1:10" s="210" customFormat="1" ht="15.75" x14ac:dyDescent="0.25">
      <c r="A28" s="390" t="s">
        <v>315</v>
      </c>
      <c r="B28" s="403">
        <v>600</v>
      </c>
      <c r="C28" s="50"/>
      <c r="D28" s="50"/>
      <c r="E28" s="345"/>
      <c r="F28" s="50"/>
      <c r="G28" s="50"/>
      <c r="H28" s="50"/>
      <c r="I28" s="50"/>
      <c r="J28" s="50"/>
    </row>
    <row r="29" spans="1:10" s="210" customFormat="1" ht="15.75" x14ac:dyDescent="0.25">
      <c r="A29" s="390" t="s">
        <v>316</v>
      </c>
      <c r="B29" s="403"/>
      <c r="C29" s="50"/>
      <c r="D29" s="50"/>
      <c r="E29" s="345"/>
      <c r="F29" s="50"/>
      <c r="G29" s="50"/>
      <c r="H29" s="50"/>
      <c r="I29" s="50"/>
      <c r="J29" s="50"/>
    </row>
    <row r="30" spans="1:10" s="210" customFormat="1" ht="15.75" x14ac:dyDescent="0.25">
      <c r="A30" s="390" t="s">
        <v>317</v>
      </c>
      <c r="B30" s="391"/>
      <c r="C30" s="50"/>
      <c r="D30" s="50"/>
      <c r="E30" s="345"/>
      <c r="F30" s="50"/>
      <c r="G30" s="50"/>
      <c r="H30" s="50"/>
      <c r="I30" s="50"/>
      <c r="J30" s="50"/>
    </row>
    <row r="31" spans="1:10" s="210" customFormat="1" ht="15.75" x14ac:dyDescent="0.25">
      <c r="A31" s="390" t="s">
        <v>318</v>
      </c>
      <c r="B31" s="391"/>
      <c r="C31" s="50"/>
      <c r="D31" s="50"/>
      <c r="E31" s="345"/>
      <c r="F31" s="50"/>
      <c r="G31" s="50"/>
      <c r="H31" s="50"/>
      <c r="I31" s="50"/>
      <c r="J31" s="50"/>
    </row>
    <row r="32" spans="1:10" s="210" customFormat="1" ht="15.75" x14ac:dyDescent="0.25">
      <c r="A32" s="390" t="s">
        <v>306</v>
      </c>
      <c r="B32" s="391"/>
      <c r="C32" s="50"/>
      <c r="D32" s="50"/>
      <c r="E32" s="345"/>
      <c r="F32" s="50"/>
      <c r="G32" s="50"/>
      <c r="H32" s="50"/>
      <c r="I32" s="50"/>
      <c r="J32" s="50"/>
    </row>
    <row r="33" spans="1:10" s="210" customFormat="1" ht="80.45" customHeight="1" x14ac:dyDescent="0.25">
      <c r="A33" s="394" t="s">
        <v>319</v>
      </c>
      <c r="B33" s="391">
        <f>B34+B35+B36</f>
        <v>1969</v>
      </c>
      <c r="C33" s="50"/>
      <c r="D33" s="50"/>
      <c r="E33" s="345"/>
      <c r="F33" s="50"/>
      <c r="G33" s="50"/>
      <c r="H33" s="50"/>
      <c r="I33" s="50"/>
      <c r="J33" s="50"/>
    </row>
    <row r="34" spans="1:10" s="210" customFormat="1" ht="46.15" customHeight="1" x14ac:dyDescent="0.25">
      <c r="A34" s="409" t="s">
        <v>320</v>
      </c>
      <c r="B34" s="391">
        <v>1671</v>
      </c>
      <c r="C34" s="50"/>
      <c r="D34" s="50"/>
      <c r="E34" s="345"/>
      <c r="F34" s="50"/>
      <c r="G34" s="50"/>
      <c r="H34" s="50"/>
      <c r="I34" s="50"/>
      <c r="J34" s="50"/>
    </row>
    <row r="35" spans="1:10" s="210" customFormat="1" ht="46.15" customHeight="1" x14ac:dyDescent="0.25">
      <c r="A35" s="409" t="s">
        <v>321</v>
      </c>
      <c r="B35" s="391">
        <v>298</v>
      </c>
      <c r="C35" s="50"/>
      <c r="D35" s="50"/>
      <c r="E35" s="345"/>
      <c r="F35" s="50"/>
      <c r="G35" s="50"/>
      <c r="H35" s="50"/>
      <c r="I35" s="50"/>
      <c r="J35" s="50"/>
    </row>
    <row r="36" spans="1:10" s="210" customFormat="1" ht="46.15" customHeight="1" x14ac:dyDescent="0.25">
      <c r="A36" s="409" t="s">
        <v>322</v>
      </c>
      <c r="B36" s="391"/>
      <c r="C36" s="50"/>
      <c r="D36" s="50"/>
      <c r="E36" s="345"/>
      <c r="F36" s="50"/>
      <c r="G36" s="50"/>
      <c r="H36" s="50"/>
      <c r="I36" s="50"/>
      <c r="J36" s="50"/>
    </row>
    <row r="37" spans="1:10" s="210" customFormat="1" ht="46.15" customHeight="1" x14ac:dyDescent="0.25">
      <c r="A37" s="394" t="s">
        <v>323</v>
      </c>
      <c r="B37" s="397">
        <f>SUM(B38:B48)</f>
        <v>0</v>
      </c>
      <c r="C37" s="50"/>
      <c r="D37" s="50"/>
      <c r="E37" s="345"/>
      <c r="F37" s="50"/>
      <c r="G37" s="50"/>
      <c r="H37" s="50"/>
      <c r="I37" s="50"/>
      <c r="J37" s="50"/>
    </row>
    <row r="38" spans="1:10" s="210" customFormat="1" ht="31.15" customHeight="1" x14ac:dyDescent="0.25">
      <c r="A38" s="371" t="s">
        <v>324</v>
      </c>
      <c r="B38" s="397"/>
      <c r="C38" s="50"/>
      <c r="D38" s="50"/>
      <c r="E38" s="345"/>
      <c r="F38" s="50"/>
      <c r="G38" s="50"/>
      <c r="H38" s="50"/>
      <c r="I38" s="50"/>
      <c r="J38" s="50"/>
    </row>
    <row r="39" spans="1:10" s="210" customFormat="1" ht="31.9" customHeight="1" x14ac:dyDescent="0.25">
      <c r="A39" s="371" t="s">
        <v>325</v>
      </c>
      <c r="B39" s="397"/>
      <c r="C39" s="50"/>
      <c r="D39" s="50"/>
      <c r="E39" s="345"/>
      <c r="F39" s="50"/>
      <c r="G39" s="50"/>
      <c r="H39" s="50"/>
      <c r="I39" s="50"/>
      <c r="J39" s="50"/>
    </row>
    <row r="40" spans="1:10" s="210" customFormat="1" ht="30.6" customHeight="1" x14ac:dyDescent="0.25">
      <c r="A40" s="371" t="s">
        <v>326</v>
      </c>
      <c r="B40" s="397"/>
      <c r="C40" s="50"/>
      <c r="D40" s="50"/>
      <c r="E40" s="345"/>
      <c r="F40" s="50"/>
      <c r="G40" s="50"/>
      <c r="H40" s="50"/>
      <c r="I40" s="50"/>
      <c r="J40" s="50"/>
    </row>
    <row r="41" spans="1:10" s="210" customFormat="1" ht="30" customHeight="1" x14ac:dyDescent="0.25">
      <c r="A41" s="371" t="s">
        <v>327</v>
      </c>
      <c r="B41" s="397"/>
      <c r="C41" s="50"/>
      <c r="D41" s="50"/>
      <c r="E41" s="345"/>
      <c r="F41" s="50"/>
      <c r="G41" s="50"/>
      <c r="H41" s="50"/>
      <c r="I41" s="50"/>
      <c r="J41" s="50"/>
    </row>
    <row r="42" spans="1:10" s="210" customFormat="1" ht="16.149999999999999" customHeight="1" x14ac:dyDescent="0.25">
      <c r="A42" s="371" t="s">
        <v>328</v>
      </c>
      <c r="B42" s="397"/>
      <c r="C42" s="50"/>
      <c r="D42" s="50"/>
      <c r="E42" s="345"/>
      <c r="F42" s="50"/>
      <c r="G42" s="50"/>
      <c r="H42" s="50"/>
      <c r="I42" s="50"/>
      <c r="J42" s="50"/>
    </row>
    <row r="43" spans="1:10" s="210" customFormat="1" ht="35.450000000000003" customHeight="1" x14ac:dyDescent="0.25">
      <c r="A43" s="371" t="s">
        <v>329</v>
      </c>
      <c r="B43" s="397"/>
      <c r="C43" s="50"/>
      <c r="D43" s="50"/>
      <c r="E43" s="345"/>
      <c r="F43" s="50"/>
      <c r="G43" s="50"/>
      <c r="H43" s="50"/>
      <c r="I43" s="50"/>
      <c r="J43" s="50"/>
    </row>
    <row r="44" spans="1:10" s="210" customFormat="1" ht="55.5" customHeight="1" x14ac:dyDescent="0.25">
      <c r="A44" s="371" t="s">
        <v>330</v>
      </c>
      <c r="B44" s="397"/>
      <c r="C44" s="50"/>
      <c r="D44" s="50"/>
      <c r="E44" s="345"/>
      <c r="F44" s="50"/>
      <c r="G44" s="50"/>
      <c r="H44" s="50"/>
      <c r="I44" s="50"/>
      <c r="J44" s="50"/>
    </row>
    <row r="45" spans="1:10" s="210" customFormat="1" ht="30.6" customHeight="1" x14ac:dyDescent="0.25">
      <c r="A45" s="371" t="s">
        <v>331</v>
      </c>
      <c r="B45" s="397"/>
      <c r="C45" s="50"/>
      <c r="D45" s="50"/>
      <c r="E45" s="345"/>
      <c r="F45" s="50"/>
      <c r="G45" s="50"/>
      <c r="H45" s="50"/>
      <c r="I45" s="50"/>
      <c r="J45" s="50"/>
    </row>
    <row r="46" spans="1:10" s="210" customFormat="1" ht="44.45" customHeight="1" x14ac:dyDescent="0.25">
      <c r="A46" s="371" t="s">
        <v>332</v>
      </c>
      <c r="B46" s="397"/>
      <c r="C46" s="50"/>
      <c r="D46" s="50"/>
      <c r="E46" s="345"/>
      <c r="F46" s="50"/>
      <c r="G46" s="50"/>
      <c r="H46" s="50"/>
      <c r="I46" s="50"/>
      <c r="J46" s="50"/>
    </row>
    <row r="47" spans="1:10" s="210" customFormat="1" ht="48.6" customHeight="1" x14ac:dyDescent="0.25">
      <c r="A47" s="373" t="s">
        <v>333</v>
      </c>
      <c r="B47" s="397"/>
      <c r="C47" s="50"/>
      <c r="D47" s="50"/>
      <c r="E47" s="345"/>
      <c r="F47" s="50"/>
      <c r="G47" s="50"/>
      <c r="H47" s="50"/>
      <c r="I47" s="50"/>
      <c r="J47" s="50"/>
    </row>
    <row r="48" spans="1:10" s="210" customFormat="1" ht="19.899999999999999" customHeight="1" x14ac:dyDescent="0.25">
      <c r="A48" s="373" t="s">
        <v>306</v>
      </c>
      <c r="B48" s="397"/>
      <c r="C48" s="50"/>
      <c r="D48" s="50"/>
      <c r="E48" s="345"/>
      <c r="F48" s="50"/>
      <c r="G48" s="50"/>
      <c r="H48" s="50"/>
      <c r="I48" s="50"/>
      <c r="J48" s="50"/>
    </row>
    <row r="49" spans="1:10" s="210" customFormat="1" ht="30" customHeight="1" x14ac:dyDescent="0.25">
      <c r="A49" s="390" t="s">
        <v>334</v>
      </c>
      <c r="B49" s="391"/>
      <c r="C49" s="375"/>
      <c r="D49" s="375"/>
      <c r="E49" s="345"/>
      <c r="F49" s="50"/>
      <c r="G49" s="50"/>
      <c r="H49" s="50"/>
      <c r="I49" s="50"/>
      <c r="J49" s="50"/>
    </row>
    <row r="50" spans="1:10" s="210" customFormat="1" ht="16.899999999999999" customHeight="1" x14ac:dyDescent="0.25">
      <c r="A50" s="609" t="s">
        <v>335</v>
      </c>
      <c r="B50" s="610"/>
      <c r="C50" s="50"/>
      <c r="D50" s="50"/>
      <c r="E50" s="345"/>
      <c r="F50" s="50"/>
      <c r="G50" s="50"/>
      <c r="H50" s="50"/>
      <c r="I50" s="50"/>
      <c r="J50" s="50"/>
    </row>
    <row r="51" spans="1:10" s="415" customFormat="1" ht="31.5" x14ac:dyDescent="0.25">
      <c r="A51" s="410" t="s">
        <v>336</v>
      </c>
      <c r="B51" s="411"/>
      <c r="C51" s="412"/>
      <c r="D51" s="412"/>
      <c r="E51" s="413"/>
      <c r="F51" s="414"/>
      <c r="G51" s="414"/>
      <c r="H51" s="414"/>
      <c r="I51" s="414"/>
      <c r="J51" s="414"/>
    </row>
    <row r="52" spans="1:10" s="415" customFormat="1" ht="15.75" x14ac:dyDescent="0.25">
      <c r="A52" s="410" t="s">
        <v>337</v>
      </c>
      <c r="B52" s="411"/>
      <c r="C52" s="412"/>
      <c r="D52" s="412"/>
      <c r="E52" s="413"/>
      <c r="F52" s="414"/>
      <c r="G52" s="414"/>
      <c r="H52" s="414"/>
      <c r="I52" s="414"/>
      <c r="J52" s="414"/>
    </row>
    <row r="53" spans="1:10" s="415" customFormat="1" ht="15.75" x14ac:dyDescent="0.25">
      <c r="A53" s="416" t="s">
        <v>338</v>
      </c>
      <c r="B53" s="411"/>
      <c r="C53" s="412"/>
      <c r="D53" s="412"/>
      <c r="E53" s="413"/>
      <c r="F53" s="414"/>
      <c r="G53" s="414"/>
      <c r="H53" s="414"/>
      <c r="I53" s="414"/>
      <c r="J53" s="414"/>
    </row>
    <row r="54" spans="1:10" s="415" customFormat="1" ht="63" x14ac:dyDescent="0.25">
      <c r="A54" s="410" t="s">
        <v>339</v>
      </c>
      <c r="B54" s="411"/>
      <c r="C54" s="412"/>
      <c r="D54" s="412"/>
      <c r="E54" s="413"/>
      <c r="F54" s="414"/>
      <c r="G54" s="414"/>
      <c r="H54" s="414"/>
      <c r="I54" s="414"/>
      <c r="J54" s="414"/>
    </row>
    <row r="55" spans="1:10" s="415" customFormat="1" ht="31.5" x14ac:dyDescent="0.25">
      <c r="A55" s="410" t="s">
        <v>340</v>
      </c>
      <c r="B55" s="411"/>
      <c r="C55" s="412"/>
      <c r="D55" s="412"/>
      <c r="E55" s="413"/>
      <c r="F55" s="414"/>
      <c r="G55" s="414"/>
      <c r="H55" s="414"/>
      <c r="I55" s="414"/>
      <c r="J55" s="414"/>
    </row>
    <row r="56" spans="1:10" s="415" customFormat="1" ht="15.75" x14ac:dyDescent="0.25">
      <c r="A56" s="410" t="s">
        <v>341</v>
      </c>
      <c r="B56" s="411"/>
      <c r="C56" s="412"/>
      <c r="D56" s="412"/>
      <c r="E56" s="413"/>
      <c r="F56" s="414"/>
      <c r="G56" s="414"/>
      <c r="H56" s="414"/>
      <c r="I56" s="414"/>
      <c r="J56" s="414"/>
    </row>
    <row r="57" spans="1:10" s="415" customFormat="1" ht="31.5" x14ac:dyDescent="0.25">
      <c r="A57" s="410" t="s">
        <v>342</v>
      </c>
      <c r="B57" s="411"/>
      <c r="C57" s="412"/>
      <c r="D57" s="412"/>
      <c r="E57" s="413"/>
      <c r="F57" s="414"/>
      <c r="G57" s="414"/>
      <c r="H57" s="414"/>
      <c r="I57" s="414"/>
      <c r="J57" s="414"/>
    </row>
    <row r="58" spans="1:10" s="415" customFormat="1" ht="31.5" x14ac:dyDescent="0.25">
      <c r="A58" s="410" t="s">
        <v>343</v>
      </c>
      <c r="B58" s="411"/>
      <c r="C58" s="412"/>
      <c r="D58" s="412"/>
      <c r="E58" s="413"/>
      <c r="F58" s="414"/>
      <c r="G58" s="414"/>
      <c r="H58" s="414"/>
      <c r="I58" s="414"/>
      <c r="J58" s="414"/>
    </row>
    <row r="59" spans="1:10" s="415" customFormat="1" ht="15.75" x14ac:dyDescent="0.25">
      <c r="A59" s="410" t="s">
        <v>344</v>
      </c>
      <c r="B59" s="411"/>
      <c r="C59" s="412"/>
      <c r="D59" s="412"/>
      <c r="E59" s="413"/>
      <c r="F59" s="414"/>
      <c r="G59" s="414"/>
      <c r="H59" s="414"/>
      <c r="I59" s="414"/>
      <c r="J59" s="414"/>
    </row>
    <row r="60" spans="1:10" s="415" customFormat="1" ht="31.5" x14ac:dyDescent="0.25">
      <c r="A60" s="410" t="s">
        <v>345</v>
      </c>
      <c r="B60" s="411"/>
      <c r="C60" s="412"/>
      <c r="D60" s="412"/>
      <c r="E60" s="413"/>
      <c r="F60" s="414"/>
      <c r="G60" s="414"/>
      <c r="H60" s="414"/>
      <c r="I60" s="414"/>
      <c r="J60" s="414"/>
    </row>
    <row r="61" spans="1:10" s="210" customFormat="1" ht="19.149999999999999" customHeight="1" x14ac:dyDescent="0.25">
      <c r="A61" s="399" t="s">
        <v>346</v>
      </c>
      <c r="B61" s="393">
        <f>B62+B63</f>
        <v>0</v>
      </c>
      <c r="C61" s="375"/>
      <c r="D61" s="375"/>
      <c r="E61" s="345"/>
      <c r="F61" s="50"/>
      <c r="G61" s="50"/>
      <c r="H61" s="50"/>
      <c r="I61" s="50"/>
      <c r="J61" s="50"/>
    </row>
    <row r="62" spans="1:10" s="210" customFormat="1" ht="19.149999999999999" customHeight="1" x14ac:dyDescent="0.25">
      <c r="A62" s="390" t="s">
        <v>347</v>
      </c>
      <c r="B62" s="391"/>
      <c r="C62" s="375"/>
      <c r="D62" s="375"/>
      <c r="E62" s="345"/>
      <c r="F62" s="50"/>
      <c r="G62" s="50"/>
      <c r="H62" s="50"/>
      <c r="I62" s="50"/>
      <c r="J62" s="50"/>
    </row>
    <row r="63" spans="1:10" s="210" customFormat="1" ht="19.149999999999999" customHeight="1" x14ac:dyDescent="0.25">
      <c r="A63" s="390" t="s">
        <v>348</v>
      </c>
      <c r="B63" s="391"/>
      <c r="C63" s="375"/>
      <c r="D63" s="375"/>
      <c r="E63" s="345"/>
      <c r="F63" s="50"/>
      <c r="G63" s="50"/>
      <c r="H63" s="50"/>
      <c r="I63" s="50"/>
      <c r="J63" s="50"/>
    </row>
    <row r="64" spans="1:10" s="210" customFormat="1" ht="30.6" customHeight="1" x14ac:dyDescent="0.25">
      <c r="A64" s="390" t="s">
        <v>349</v>
      </c>
      <c r="B64" s="391"/>
      <c r="C64" s="375"/>
      <c r="D64" s="375"/>
      <c r="E64" s="345"/>
      <c r="F64" s="50"/>
      <c r="G64" s="50"/>
      <c r="H64" s="50"/>
      <c r="I64" s="50"/>
      <c r="J64" s="50"/>
    </row>
    <row r="65" spans="1:10" s="210" customFormat="1" ht="28.9" customHeight="1" x14ac:dyDescent="0.25">
      <c r="A65" s="392" t="s">
        <v>350</v>
      </c>
      <c r="B65" s="393">
        <f>B66+B67</f>
        <v>0</v>
      </c>
      <c r="C65" s="375"/>
      <c r="D65" s="375"/>
      <c r="E65" s="345"/>
      <c r="F65" s="50"/>
      <c r="G65" s="50"/>
      <c r="H65" s="50"/>
      <c r="I65" s="50"/>
      <c r="J65" s="50"/>
    </row>
    <row r="66" spans="1:10" s="210" customFormat="1" ht="16.899999999999999" customHeight="1" x14ac:dyDescent="0.25">
      <c r="A66" s="390" t="s">
        <v>351</v>
      </c>
      <c r="B66" s="391"/>
      <c r="C66" s="375"/>
      <c r="D66" s="375"/>
      <c r="E66" s="345"/>
      <c r="F66" s="50"/>
      <c r="G66" s="50"/>
      <c r="H66" s="50"/>
      <c r="I66" s="50"/>
      <c r="J66" s="50"/>
    </row>
    <row r="67" spans="1:10" s="210" customFormat="1" ht="17.45" customHeight="1" x14ac:dyDescent="0.25">
      <c r="A67" s="400" t="s">
        <v>352</v>
      </c>
      <c r="B67" s="391"/>
      <c r="C67" s="375"/>
      <c r="D67" s="375"/>
      <c r="E67" s="345"/>
      <c r="F67" s="50"/>
      <c r="G67" s="50"/>
      <c r="H67" s="50"/>
      <c r="I67" s="50"/>
      <c r="J67" s="50"/>
    </row>
    <row r="68" spans="1:10" s="210" customFormat="1" ht="46.15" customHeight="1" x14ac:dyDescent="0.25">
      <c r="A68" s="396" t="s">
        <v>353</v>
      </c>
      <c r="B68" s="391"/>
      <c r="C68" s="375"/>
      <c r="D68" s="375"/>
      <c r="E68" s="345"/>
      <c r="F68" s="50"/>
      <c r="G68" s="50"/>
      <c r="H68" s="50"/>
      <c r="I68" s="50"/>
      <c r="J68" s="50"/>
    </row>
    <row r="69" spans="1:10" s="210" customFormat="1" ht="14.45" customHeight="1" x14ac:dyDescent="0.25">
      <c r="A69" s="611" t="s">
        <v>354</v>
      </c>
      <c r="B69" s="612"/>
      <c r="C69" s="375"/>
      <c r="D69" s="375"/>
      <c r="E69" s="345"/>
      <c r="F69" s="50"/>
      <c r="G69" s="50"/>
      <c r="H69" s="50"/>
      <c r="I69" s="50"/>
      <c r="J69" s="50"/>
    </row>
    <row r="70" spans="1:10" s="210" customFormat="1" ht="140.25" customHeight="1" x14ac:dyDescent="0.25">
      <c r="A70" s="416" t="s">
        <v>355</v>
      </c>
      <c r="B70" s="391"/>
      <c r="C70" s="50"/>
      <c r="D70" s="50"/>
      <c r="E70" s="345"/>
      <c r="F70" s="50"/>
      <c r="G70" s="50"/>
      <c r="H70" s="50"/>
      <c r="I70" s="50"/>
      <c r="J70" s="50"/>
    </row>
    <row r="71" spans="1:10" s="210" customFormat="1" ht="49.15" customHeight="1" x14ac:dyDescent="0.25">
      <c r="A71" s="398" t="s">
        <v>356</v>
      </c>
      <c r="B71" s="391"/>
      <c r="C71" s="50"/>
      <c r="D71" s="50"/>
      <c r="E71" s="345"/>
      <c r="F71" s="50"/>
      <c r="G71" s="50"/>
      <c r="H71" s="50"/>
      <c r="I71" s="50"/>
      <c r="J71" s="50"/>
    </row>
    <row r="72" spans="1:10" s="210" customFormat="1" ht="19.149999999999999" customHeight="1" x14ac:dyDescent="0.25">
      <c r="A72" s="613" t="s">
        <v>357</v>
      </c>
      <c r="B72" s="614"/>
      <c r="C72" s="50"/>
      <c r="D72" s="50"/>
      <c r="E72" s="345"/>
      <c r="F72" s="50"/>
      <c r="G72" s="50"/>
      <c r="H72" s="50"/>
      <c r="I72" s="50"/>
      <c r="J72" s="50"/>
    </row>
    <row r="73" spans="1:10" s="210" customFormat="1" ht="17.649999999999999" customHeight="1" x14ac:dyDescent="0.25">
      <c r="A73" s="615" t="s">
        <v>298</v>
      </c>
      <c r="B73" s="616"/>
      <c r="C73" s="50"/>
      <c r="D73" s="50"/>
      <c r="E73" s="345"/>
      <c r="F73" s="50"/>
      <c r="G73" s="50"/>
      <c r="H73" s="50"/>
      <c r="I73" s="50"/>
      <c r="J73" s="50"/>
    </row>
    <row r="74" spans="1:10" s="210" customFormat="1" ht="12" customHeight="1" x14ac:dyDescent="0.25">
      <c r="A74" s="398" t="s">
        <v>358</v>
      </c>
      <c r="B74" s="391"/>
      <c r="C74" s="50"/>
      <c r="D74" s="50"/>
      <c r="E74" s="345"/>
      <c r="F74" s="50"/>
      <c r="G74" s="50"/>
      <c r="H74" s="50"/>
      <c r="I74" s="50"/>
      <c r="J74" s="50"/>
    </row>
    <row r="75" spans="1:10" s="210" customFormat="1" ht="15.75" thickBot="1" x14ac:dyDescent="0.3">
      <c r="A75" s="401" t="s">
        <v>359</v>
      </c>
      <c r="B75" s="404">
        <v>40</v>
      </c>
      <c r="C75" s="50"/>
      <c r="D75" s="50"/>
      <c r="E75" s="345"/>
      <c r="F75" s="50"/>
      <c r="G75" s="50"/>
      <c r="H75" s="50"/>
      <c r="I75" s="50"/>
      <c r="J75" s="50"/>
    </row>
  </sheetData>
  <mergeCells count="11">
    <mergeCell ref="A8:B8"/>
    <mergeCell ref="A2:B3"/>
    <mergeCell ref="A4:B4"/>
    <mergeCell ref="A5:A6"/>
    <mergeCell ref="B5:B6"/>
    <mergeCell ref="A7:B7"/>
    <mergeCell ref="A9:B9"/>
    <mergeCell ref="A50:B50"/>
    <mergeCell ref="A69:B69"/>
    <mergeCell ref="A72:B72"/>
    <mergeCell ref="A73:B73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2:H75"/>
  <sheetViews>
    <sheetView topLeftCell="A25" workbookViewId="0">
      <selection activeCell="A71" sqref="A71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8" x14ac:dyDescent="0.25">
      <c r="A2" s="516" t="s">
        <v>292</v>
      </c>
      <c r="B2" s="516"/>
    </row>
    <row r="3" spans="1:8" ht="26.45" customHeight="1" x14ac:dyDescent="0.25">
      <c r="A3" s="516"/>
      <c r="B3" s="516"/>
    </row>
    <row r="4" spans="1:8" ht="27" customHeight="1" thickBot="1" x14ac:dyDescent="0.3">
      <c r="A4" s="405" t="s">
        <v>363</v>
      </c>
      <c r="B4" s="406"/>
    </row>
    <row r="5" spans="1:8" ht="30.6" customHeight="1" x14ac:dyDescent="0.25">
      <c r="A5" s="618" t="s">
        <v>294</v>
      </c>
      <c r="B5" s="619" t="s">
        <v>295</v>
      </c>
    </row>
    <row r="6" spans="1:8" ht="14.45" customHeight="1" x14ac:dyDescent="0.25">
      <c r="A6" s="607"/>
      <c r="B6" s="620"/>
    </row>
    <row r="7" spans="1:8" s="210" customFormat="1" ht="16.5" customHeight="1" x14ac:dyDescent="0.25">
      <c r="A7" s="615" t="s">
        <v>297</v>
      </c>
      <c r="B7" s="616"/>
      <c r="C7" s="50"/>
      <c r="D7" s="50"/>
      <c r="E7" s="50"/>
      <c r="F7" s="50"/>
      <c r="G7" s="50"/>
      <c r="H7" s="50"/>
    </row>
    <row r="8" spans="1:8" s="210" customFormat="1" ht="16.5" customHeight="1" x14ac:dyDescent="0.25">
      <c r="A8" s="615" t="s">
        <v>298</v>
      </c>
      <c r="B8" s="616"/>
      <c r="C8" s="50"/>
      <c r="D8" s="50"/>
      <c r="E8" s="50"/>
      <c r="F8" s="50"/>
      <c r="G8" s="50"/>
      <c r="H8" s="50"/>
    </row>
    <row r="9" spans="1:8" s="210" customFormat="1" ht="28.9" customHeight="1" x14ac:dyDescent="0.25">
      <c r="A9" s="607" t="s">
        <v>299</v>
      </c>
      <c r="B9" s="608"/>
      <c r="C9" s="50"/>
      <c r="D9" s="50"/>
      <c r="E9" s="50"/>
      <c r="F9" s="50"/>
      <c r="G9" s="50"/>
      <c r="H9" s="50"/>
    </row>
    <row r="10" spans="1:8" s="210" customFormat="1" ht="16.5" customHeight="1" x14ac:dyDescent="0.25">
      <c r="A10" s="388" t="s">
        <v>300</v>
      </c>
      <c r="B10" s="389">
        <f>B11+B12+B13+B14</f>
        <v>2854</v>
      </c>
      <c r="C10" s="50"/>
      <c r="D10" s="50"/>
      <c r="E10" s="50"/>
      <c r="F10" s="50"/>
      <c r="G10" s="50"/>
      <c r="H10" s="50"/>
    </row>
    <row r="11" spans="1:8" s="210" customFormat="1" ht="19.149999999999999" customHeight="1" x14ac:dyDescent="0.25">
      <c r="A11" s="390" t="s">
        <v>301</v>
      </c>
      <c r="B11" s="391">
        <v>2794</v>
      </c>
      <c r="C11" s="50"/>
      <c r="D11" s="50"/>
      <c r="E11" s="50"/>
      <c r="F11" s="50"/>
      <c r="G11" s="50"/>
      <c r="H11" s="50"/>
    </row>
    <row r="12" spans="1:8" s="210" customFormat="1" ht="15.75" x14ac:dyDescent="0.25">
      <c r="A12" s="390" t="s">
        <v>302</v>
      </c>
      <c r="B12" s="391">
        <v>50</v>
      </c>
      <c r="C12" s="50"/>
      <c r="D12" s="50"/>
      <c r="E12" s="50"/>
      <c r="F12" s="50"/>
      <c r="G12" s="50"/>
      <c r="H12" s="50"/>
    </row>
    <row r="13" spans="1:8" s="210" customFormat="1" ht="15.75" x14ac:dyDescent="0.25">
      <c r="A13" s="390" t="s">
        <v>303</v>
      </c>
      <c r="B13" s="391">
        <v>10</v>
      </c>
      <c r="C13" s="50"/>
      <c r="D13" s="50"/>
      <c r="E13" s="50"/>
      <c r="F13" s="50"/>
      <c r="G13" s="50"/>
      <c r="H13" s="50"/>
    </row>
    <row r="14" spans="1:8" s="210" customFormat="1" ht="17.45" customHeight="1" x14ac:dyDescent="0.25">
      <c r="A14" s="390" t="s">
        <v>304</v>
      </c>
      <c r="B14" s="391"/>
      <c r="C14" s="50"/>
      <c r="D14" s="50"/>
      <c r="E14" s="50"/>
      <c r="F14" s="50"/>
      <c r="G14" s="50"/>
      <c r="H14" s="50"/>
    </row>
    <row r="15" spans="1:8" s="210" customFormat="1" ht="15.75" x14ac:dyDescent="0.25">
      <c r="A15" s="388" t="s">
        <v>305</v>
      </c>
      <c r="B15" s="389">
        <f>B16+B17+B18</f>
        <v>385</v>
      </c>
      <c r="C15" s="50"/>
      <c r="D15" s="50"/>
      <c r="E15" s="50"/>
      <c r="F15" s="50"/>
      <c r="G15" s="50"/>
      <c r="H15" s="50"/>
    </row>
    <row r="16" spans="1:8" s="210" customFormat="1" ht="15.75" x14ac:dyDescent="0.25">
      <c r="A16" s="390" t="s">
        <v>301</v>
      </c>
      <c r="B16" s="391">
        <v>326</v>
      </c>
      <c r="C16" s="50"/>
      <c r="D16" s="50"/>
      <c r="E16" s="50"/>
      <c r="F16" s="50"/>
      <c r="G16" s="50"/>
      <c r="H16" s="50"/>
    </row>
    <row r="17" spans="1:8" s="210" customFormat="1" ht="15.75" x14ac:dyDescent="0.25">
      <c r="A17" s="390" t="s">
        <v>303</v>
      </c>
      <c r="B17" s="391">
        <v>59</v>
      </c>
      <c r="C17" s="50"/>
      <c r="D17" s="50"/>
      <c r="E17" s="50"/>
      <c r="F17" s="50"/>
      <c r="G17" s="50"/>
      <c r="H17" s="50"/>
    </row>
    <row r="18" spans="1:8" s="210" customFormat="1" ht="15.75" x14ac:dyDescent="0.25">
      <c r="A18" s="390" t="s">
        <v>306</v>
      </c>
      <c r="B18" s="391"/>
      <c r="C18" s="50"/>
      <c r="D18" s="50"/>
      <c r="E18" s="50"/>
      <c r="F18" s="50"/>
      <c r="G18" s="50"/>
      <c r="H18" s="50"/>
    </row>
    <row r="19" spans="1:8" s="210" customFormat="1" ht="13.9" customHeight="1" x14ac:dyDescent="0.25">
      <c r="A19" s="392" t="s">
        <v>307</v>
      </c>
      <c r="B19" s="407">
        <f>B20+B21+B22+B23</f>
        <v>5112</v>
      </c>
      <c r="C19" s="50"/>
      <c r="D19" s="50"/>
      <c r="E19" s="50"/>
      <c r="F19" s="50"/>
      <c r="G19" s="50"/>
      <c r="H19" s="50"/>
    </row>
    <row r="20" spans="1:8" s="210" customFormat="1" ht="15.75" x14ac:dyDescent="0.25">
      <c r="A20" s="390" t="s">
        <v>308</v>
      </c>
      <c r="B20" s="391">
        <v>2612</v>
      </c>
      <c r="C20" s="50"/>
      <c r="D20" s="50"/>
      <c r="E20" s="50"/>
      <c r="F20" s="50"/>
      <c r="G20" s="50"/>
      <c r="H20" s="50"/>
    </row>
    <row r="21" spans="1:8" s="210" customFormat="1" ht="15.75" x14ac:dyDescent="0.25">
      <c r="A21" s="390" t="s">
        <v>309</v>
      </c>
      <c r="B21" s="391"/>
      <c r="C21" s="50"/>
      <c r="D21" s="50"/>
      <c r="E21" s="50"/>
      <c r="F21" s="50"/>
      <c r="G21" s="50"/>
      <c r="H21" s="50"/>
    </row>
    <row r="22" spans="1:8" s="210" customFormat="1" ht="15.75" x14ac:dyDescent="0.25">
      <c r="A22" s="390" t="s">
        <v>310</v>
      </c>
      <c r="B22" s="391">
        <v>2500</v>
      </c>
      <c r="C22" s="50"/>
      <c r="D22" s="50"/>
      <c r="E22" s="50"/>
      <c r="F22" s="50"/>
      <c r="G22" s="50"/>
      <c r="H22" s="50"/>
    </row>
    <row r="23" spans="1:8" s="210" customFormat="1" ht="15.75" x14ac:dyDescent="0.25">
      <c r="A23" s="390" t="s">
        <v>306</v>
      </c>
      <c r="B23" s="391"/>
      <c r="C23" s="50"/>
      <c r="D23" s="50"/>
      <c r="E23" s="50"/>
      <c r="F23" s="50"/>
      <c r="G23" s="50"/>
      <c r="H23" s="50"/>
    </row>
    <row r="24" spans="1:8" s="210" customFormat="1" ht="31.5" x14ac:dyDescent="0.25">
      <c r="A24" s="392" t="s">
        <v>311</v>
      </c>
      <c r="B24" s="389">
        <f>B25+B26+B27+B28+B29+B30+B31+B32</f>
        <v>3900</v>
      </c>
      <c r="C24" s="50"/>
      <c r="D24" s="50"/>
      <c r="E24" s="50"/>
      <c r="F24" s="50"/>
      <c r="G24" s="50"/>
      <c r="H24" s="50"/>
    </row>
    <row r="25" spans="1:8" s="210" customFormat="1" ht="15.75" x14ac:dyDescent="0.25">
      <c r="A25" s="390" t="s">
        <v>312</v>
      </c>
      <c r="B25" s="391">
        <v>200</v>
      </c>
      <c r="C25" s="50"/>
      <c r="D25" s="50"/>
      <c r="E25" s="50"/>
      <c r="F25" s="50"/>
      <c r="G25" s="50"/>
      <c r="H25" s="50"/>
    </row>
    <row r="26" spans="1:8" s="210" customFormat="1" ht="15.75" x14ac:dyDescent="0.25">
      <c r="A26" s="390" t="s">
        <v>313</v>
      </c>
      <c r="B26" s="391">
        <v>3500</v>
      </c>
      <c r="C26" s="50"/>
      <c r="D26" s="50"/>
      <c r="E26" s="50"/>
      <c r="F26" s="50"/>
      <c r="G26" s="50"/>
      <c r="H26" s="50"/>
    </row>
    <row r="27" spans="1:8" s="210" customFormat="1" ht="15.75" x14ac:dyDescent="0.25">
      <c r="A27" s="390" t="s">
        <v>314</v>
      </c>
      <c r="B27" s="391"/>
      <c r="C27" s="50"/>
      <c r="D27" s="50"/>
      <c r="E27" s="50"/>
      <c r="F27" s="50"/>
      <c r="G27" s="50"/>
      <c r="H27" s="50"/>
    </row>
    <row r="28" spans="1:8" s="210" customFormat="1" ht="15.75" x14ac:dyDescent="0.25">
      <c r="A28" s="390" t="s">
        <v>315</v>
      </c>
      <c r="B28" s="391">
        <v>200</v>
      </c>
      <c r="C28" s="50"/>
      <c r="D28" s="50"/>
      <c r="E28" s="50"/>
      <c r="F28" s="50"/>
      <c r="G28" s="50"/>
      <c r="H28" s="50"/>
    </row>
    <row r="29" spans="1:8" s="210" customFormat="1" ht="15.75" x14ac:dyDescent="0.25">
      <c r="A29" s="390" t="s">
        <v>316</v>
      </c>
      <c r="B29" s="391"/>
      <c r="C29" s="50"/>
      <c r="D29" s="50"/>
      <c r="E29" s="50"/>
      <c r="F29" s="50"/>
      <c r="G29" s="50"/>
      <c r="H29" s="50"/>
    </row>
    <row r="30" spans="1:8" s="210" customFormat="1" ht="15.75" x14ac:dyDescent="0.25">
      <c r="A30" s="390" t="s">
        <v>317</v>
      </c>
      <c r="B30" s="391"/>
      <c r="C30" s="50"/>
      <c r="D30" s="50"/>
      <c r="E30" s="50"/>
      <c r="F30" s="50"/>
      <c r="G30" s="50"/>
      <c r="H30" s="50"/>
    </row>
    <row r="31" spans="1:8" s="210" customFormat="1" ht="15.75" x14ac:dyDescent="0.25">
      <c r="A31" s="390" t="s">
        <v>318</v>
      </c>
      <c r="B31" s="391"/>
      <c r="C31" s="50"/>
      <c r="D31" s="50"/>
      <c r="E31" s="50"/>
      <c r="F31" s="50"/>
      <c r="G31" s="50"/>
      <c r="H31" s="50"/>
    </row>
    <row r="32" spans="1:8" s="210" customFormat="1" ht="15.75" x14ac:dyDescent="0.25">
      <c r="A32" s="390" t="s">
        <v>306</v>
      </c>
      <c r="B32" s="391"/>
      <c r="C32" s="50"/>
      <c r="D32" s="50"/>
      <c r="E32" s="50"/>
      <c r="F32" s="50"/>
      <c r="G32" s="50"/>
      <c r="H32" s="50"/>
    </row>
    <row r="33" spans="1:8" s="210" customFormat="1" ht="80.45" customHeight="1" x14ac:dyDescent="0.25">
      <c r="A33" s="394" t="s">
        <v>319</v>
      </c>
      <c r="B33" s="391">
        <f>B34+B35+B36</f>
        <v>2262</v>
      </c>
      <c r="C33" s="50"/>
      <c r="D33" s="50"/>
      <c r="E33" s="50"/>
      <c r="F33" s="50"/>
      <c r="G33" s="50"/>
      <c r="H33" s="50"/>
    </row>
    <row r="34" spans="1:8" s="210" customFormat="1" ht="46.15" customHeight="1" x14ac:dyDescent="0.25">
      <c r="A34" s="409" t="s">
        <v>320</v>
      </c>
      <c r="B34" s="391">
        <v>2246</v>
      </c>
      <c r="C34" s="50"/>
      <c r="D34" s="50"/>
      <c r="E34" s="50"/>
      <c r="F34" s="50"/>
      <c r="G34" s="50"/>
      <c r="H34" s="50"/>
    </row>
    <row r="35" spans="1:8" s="210" customFormat="1" ht="28.9" customHeight="1" x14ac:dyDescent="0.25">
      <c r="A35" s="409" t="s">
        <v>321</v>
      </c>
      <c r="B35" s="391">
        <v>1</v>
      </c>
      <c r="C35" s="50"/>
      <c r="D35" s="50"/>
      <c r="E35" s="50"/>
      <c r="F35" s="50"/>
      <c r="G35" s="50"/>
      <c r="H35" s="50"/>
    </row>
    <row r="36" spans="1:8" s="210" customFormat="1" ht="28.15" customHeight="1" x14ac:dyDescent="0.25">
      <c r="A36" s="409" t="s">
        <v>322</v>
      </c>
      <c r="B36" s="391">
        <v>15</v>
      </c>
      <c r="C36" s="50"/>
      <c r="D36" s="50"/>
      <c r="E36" s="50"/>
      <c r="F36" s="50"/>
      <c r="G36" s="50"/>
      <c r="H36" s="50"/>
    </row>
    <row r="37" spans="1:8" s="210" customFormat="1" ht="46.15" customHeight="1" x14ac:dyDescent="0.25">
      <c r="A37" s="394" t="s">
        <v>323</v>
      </c>
      <c r="B37" s="397">
        <f>SUM(B38:B48)</f>
        <v>0</v>
      </c>
      <c r="C37" s="50"/>
      <c r="D37" s="50"/>
      <c r="E37" s="50"/>
      <c r="F37" s="50"/>
      <c r="G37" s="50"/>
      <c r="H37" s="50"/>
    </row>
    <row r="38" spans="1:8" s="210" customFormat="1" ht="31.15" customHeight="1" x14ac:dyDescent="0.25">
      <c r="A38" s="371" t="s">
        <v>324</v>
      </c>
      <c r="B38" s="397"/>
      <c r="C38" s="50"/>
      <c r="D38" s="50"/>
      <c r="E38" s="50"/>
      <c r="F38" s="50"/>
      <c r="G38" s="50"/>
      <c r="H38" s="50"/>
    </row>
    <row r="39" spans="1:8" s="210" customFormat="1" ht="31.9" customHeight="1" x14ac:dyDescent="0.25">
      <c r="A39" s="371" t="s">
        <v>325</v>
      </c>
      <c r="B39" s="397"/>
      <c r="C39" s="50"/>
      <c r="D39" s="50"/>
      <c r="E39" s="50"/>
      <c r="F39" s="50"/>
      <c r="G39" s="50"/>
      <c r="H39" s="50"/>
    </row>
    <row r="40" spans="1:8" s="210" customFormat="1" ht="30.6" customHeight="1" x14ac:dyDescent="0.25">
      <c r="A40" s="371" t="s">
        <v>326</v>
      </c>
      <c r="B40" s="397"/>
      <c r="C40" s="50"/>
      <c r="D40" s="50"/>
      <c r="E40" s="50"/>
      <c r="F40" s="50"/>
      <c r="G40" s="50"/>
      <c r="H40" s="50"/>
    </row>
    <row r="41" spans="1:8" s="210" customFormat="1" ht="30" customHeight="1" x14ac:dyDescent="0.25">
      <c r="A41" s="371" t="s">
        <v>327</v>
      </c>
      <c r="B41" s="397"/>
      <c r="C41" s="50"/>
      <c r="D41" s="50"/>
      <c r="E41" s="50"/>
      <c r="F41" s="50"/>
      <c r="G41" s="50"/>
      <c r="H41" s="50"/>
    </row>
    <row r="42" spans="1:8" s="210" customFormat="1" ht="16.149999999999999" customHeight="1" x14ac:dyDescent="0.25">
      <c r="A42" s="371" t="s">
        <v>328</v>
      </c>
      <c r="B42" s="397"/>
      <c r="C42" s="50"/>
      <c r="D42" s="50"/>
      <c r="E42" s="50"/>
      <c r="F42" s="50"/>
      <c r="G42" s="50"/>
      <c r="H42" s="50"/>
    </row>
    <row r="43" spans="1:8" s="210" customFormat="1" ht="35.450000000000003" customHeight="1" x14ac:dyDescent="0.25">
      <c r="A43" s="371" t="s">
        <v>329</v>
      </c>
      <c r="B43" s="397"/>
      <c r="C43" s="50"/>
      <c r="D43" s="50"/>
      <c r="E43" s="50"/>
      <c r="F43" s="50"/>
      <c r="G43" s="50"/>
      <c r="H43" s="50"/>
    </row>
    <row r="44" spans="1:8" s="210" customFormat="1" ht="55.5" customHeight="1" x14ac:dyDescent="0.25">
      <c r="A44" s="371" t="s">
        <v>330</v>
      </c>
      <c r="B44" s="397"/>
      <c r="C44" s="50"/>
      <c r="D44" s="50"/>
      <c r="E44" s="50"/>
      <c r="F44" s="50"/>
      <c r="G44" s="50"/>
      <c r="H44" s="50"/>
    </row>
    <row r="45" spans="1:8" s="210" customFormat="1" ht="30.6" customHeight="1" x14ac:dyDescent="0.25">
      <c r="A45" s="371" t="s">
        <v>331</v>
      </c>
      <c r="B45" s="397"/>
      <c r="C45" s="50"/>
      <c r="D45" s="50"/>
      <c r="E45" s="50"/>
      <c r="F45" s="50"/>
      <c r="G45" s="50"/>
      <c r="H45" s="50"/>
    </row>
    <row r="46" spans="1:8" s="210" customFormat="1" ht="44.45" customHeight="1" x14ac:dyDescent="0.25">
      <c r="A46" s="371" t="s">
        <v>332</v>
      </c>
      <c r="B46" s="397"/>
      <c r="C46" s="50"/>
      <c r="D46" s="50"/>
      <c r="E46" s="50"/>
      <c r="F46" s="50"/>
      <c r="G46" s="50"/>
      <c r="H46" s="50"/>
    </row>
    <row r="47" spans="1:8" s="210" customFormat="1" ht="48.6" customHeight="1" x14ac:dyDescent="0.25">
      <c r="A47" s="373" t="s">
        <v>333</v>
      </c>
      <c r="B47" s="397"/>
      <c r="C47" s="50"/>
      <c r="D47" s="50"/>
      <c r="E47" s="50"/>
      <c r="F47" s="50"/>
      <c r="G47" s="50"/>
      <c r="H47" s="50"/>
    </row>
    <row r="48" spans="1:8" s="210" customFormat="1" ht="19.899999999999999" customHeight="1" x14ac:dyDescent="0.25">
      <c r="A48" s="373" t="s">
        <v>306</v>
      </c>
      <c r="B48" s="397"/>
      <c r="C48" s="50"/>
      <c r="D48" s="50"/>
      <c r="E48" s="50"/>
      <c r="F48" s="50"/>
      <c r="G48" s="50"/>
      <c r="H48" s="50"/>
    </row>
    <row r="49" spans="1:8" s="210" customFormat="1" ht="30" customHeight="1" x14ac:dyDescent="0.25">
      <c r="A49" s="390" t="s">
        <v>334</v>
      </c>
      <c r="B49" s="391"/>
      <c r="C49" s="375"/>
      <c r="D49" s="50"/>
      <c r="E49" s="50"/>
      <c r="F49" s="50"/>
      <c r="G49" s="50"/>
      <c r="H49" s="50"/>
    </row>
    <row r="50" spans="1:8" s="210" customFormat="1" ht="16.899999999999999" customHeight="1" x14ac:dyDescent="0.25">
      <c r="A50" s="609" t="s">
        <v>335</v>
      </c>
      <c r="B50" s="610"/>
      <c r="C50" s="50"/>
      <c r="D50" s="50"/>
      <c r="E50" s="50"/>
      <c r="F50" s="50"/>
      <c r="G50" s="50"/>
      <c r="H50" s="50"/>
    </row>
    <row r="51" spans="1:8" s="415" customFormat="1" ht="31.5" x14ac:dyDescent="0.25">
      <c r="A51" s="410" t="s">
        <v>336</v>
      </c>
      <c r="B51" s="411"/>
      <c r="C51" s="412"/>
      <c r="D51" s="414"/>
      <c r="E51" s="414"/>
      <c r="F51" s="414"/>
      <c r="G51" s="414"/>
      <c r="H51" s="414"/>
    </row>
    <row r="52" spans="1:8" s="415" customFormat="1" ht="15.75" x14ac:dyDescent="0.25">
      <c r="A52" s="410" t="s">
        <v>337</v>
      </c>
      <c r="B52" s="411"/>
      <c r="C52" s="412"/>
      <c r="D52" s="414"/>
      <c r="E52" s="414"/>
      <c r="F52" s="414"/>
      <c r="G52" s="414"/>
      <c r="H52" s="414"/>
    </row>
    <row r="53" spans="1:8" s="415" customFormat="1" ht="15.75" x14ac:dyDescent="0.25">
      <c r="A53" s="416" t="s">
        <v>338</v>
      </c>
      <c r="B53" s="411"/>
      <c r="C53" s="412"/>
      <c r="D53" s="414"/>
      <c r="E53" s="414"/>
      <c r="F53" s="414"/>
      <c r="G53" s="414"/>
      <c r="H53" s="414"/>
    </row>
    <row r="54" spans="1:8" s="415" customFormat="1" ht="63" x14ac:dyDescent="0.25">
      <c r="A54" s="410" t="s">
        <v>339</v>
      </c>
      <c r="B54" s="411"/>
      <c r="C54" s="412"/>
      <c r="D54" s="414"/>
      <c r="E54" s="414"/>
      <c r="F54" s="414"/>
      <c r="G54" s="414"/>
      <c r="H54" s="414"/>
    </row>
    <row r="55" spans="1:8" s="415" customFormat="1" ht="31.5" x14ac:dyDescent="0.25">
      <c r="A55" s="410" t="s">
        <v>340</v>
      </c>
      <c r="B55" s="411"/>
      <c r="C55" s="412"/>
      <c r="D55" s="414"/>
      <c r="E55" s="414"/>
      <c r="F55" s="414"/>
      <c r="G55" s="414"/>
      <c r="H55" s="414"/>
    </row>
    <row r="56" spans="1:8" s="415" customFormat="1" ht="15.75" x14ac:dyDescent="0.25">
      <c r="A56" s="410" t="s">
        <v>341</v>
      </c>
      <c r="B56" s="411"/>
      <c r="C56" s="412"/>
      <c r="D56" s="414"/>
      <c r="E56" s="414"/>
      <c r="F56" s="414"/>
      <c r="G56" s="414"/>
      <c r="H56" s="414"/>
    </row>
    <row r="57" spans="1:8" s="415" customFormat="1" ht="31.5" x14ac:dyDescent="0.25">
      <c r="A57" s="410" t="s">
        <v>342</v>
      </c>
      <c r="B57" s="411"/>
      <c r="C57" s="412"/>
      <c r="D57" s="414"/>
      <c r="E57" s="414"/>
      <c r="F57" s="414"/>
      <c r="G57" s="414"/>
      <c r="H57" s="414"/>
    </row>
    <row r="58" spans="1:8" s="415" customFormat="1" ht="31.5" x14ac:dyDescent="0.25">
      <c r="A58" s="410" t="s">
        <v>343</v>
      </c>
      <c r="B58" s="411">
        <v>150</v>
      </c>
      <c r="C58" s="412"/>
      <c r="D58" s="414"/>
      <c r="E58" s="414"/>
      <c r="F58" s="414"/>
      <c r="G58" s="414"/>
      <c r="H58" s="414"/>
    </row>
    <row r="59" spans="1:8" s="415" customFormat="1" ht="15.75" x14ac:dyDescent="0.25">
      <c r="A59" s="410" t="s">
        <v>344</v>
      </c>
      <c r="B59" s="411">
        <v>100</v>
      </c>
      <c r="C59" s="412"/>
      <c r="D59" s="414"/>
      <c r="E59" s="414"/>
      <c r="F59" s="414"/>
      <c r="G59" s="414"/>
      <c r="H59" s="414"/>
    </row>
    <row r="60" spans="1:8" s="415" customFormat="1" ht="31.5" x14ac:dyDescent="0.25">
      <c r="A60" s="410" t="s">
        <v>345</v>
      </c>
      <c r="B60" s="411"/>
      <c r="C60" s="412"/>
      <c r="D60" s="414"/>
      <c r="E60" s="414"/>
      <c r="F60" s="414"/>
      <c r="G60" s="414"/>
      <c r="H60" s="414"/>
    </row>
    <row r="61" spans="1:8" s="210" customFormat="1" ht="19.149999999999999" customHeight="1" x14ac:dyDescent="0.25">
      <c r="A61" s="399" t="s">
        <v>346</v>
      </c>
      <c r="B61" s="393">
        <f>B62+B63</f>
        <v>0</v>
      </c>
      <c r="C61" s="375"/>
      <c r="D61" s="50"/>
      <c r="E61" s="50"/>
      <c r="F61" s="50"/>
      <c r="G61" s="50"/>
      <c r="H61" s="50"/>
    </row>
    <row r="62" spans="1:8" s="210" customFormat="1" ht="19.149999999999999" customHeight="1" x14ac:dyDescent="0.25">
      <c r="A62" s="390" t="s">
        <v>347</v>
      </c>
      <c r="B62" s="391"/>
      <c r="C62" s="375"/>
      <c r="D62" s="50"/>
      <c r="E62" s="50"/>
      <c r="F62" s="50"/>
      <c r="G62" s="50"/>
      <c r="H62" s="50"/>
    </row>
    <row r="63" spans="1:8" s="210" customFormat="1" ht="19.149999999999999" customHeight="1" x14ac:dyDescent="0.25">
      <c r="A63" s="390" t="s">
        <v>348</v>
      </c>
      <c r="B63" s="391"/>
      <c r="C63" s="375"/>
      <c r="D63" s="50"/>
      <c r="E63" s="50"/>
      <c r="F63" s="50"/>
      <c r="G63" s="50"/>
      <c r="H63" s="50"/>
    </row>
    <row r="64" spans="1:8" s="210" customFormat="1" ht="30.6" customHeight="1" x14ac:dyDescent="0.25">
      <c r="A64" s="390" t="s">
        <v>349</v>
      </c>
      <c r="B64" s="391"/>
      <c r="C64" s="375"/>
      <c r="D64" s="50"/>
      <c r="E64" s="50"/>
      <c r="F64" s="50"/>
      <c r="G64" s="50"/>
      <c r="H64" s="50"/>
    </row>
    <row r="65" spans="1:8" s="210" customFormat="1" ht="28.9" customHeight="1" x14ac:dyDescent="0.25">
      <c r="A65" s="392" t="s">
        <v>350</v>
      </c>
      <c r="B65" s="393">
        <f>B66+B67</f>
        <v>0</v>
      </c>
      <c r="C65" s="375"/>
      <c r="D65" s="50"/>
      <c r="E65" s="50"/>
      <c r="F65" s="50"/>
      <c r="G65" s="50"/>
      <c r="H65" s="50"/>
    </row>
    <row r="66" spans="1:8" s="210" customFormat="1" ht="16.899999999999999" customHeight="1" x14ac:dyDescent="0.25">
      <c r="A66" s="390" t="s">
        <v>351</v>
      </c>
      <c r="B66" s="391"/>
      <c r="C66" s="375"/>
      <c r="D66" s="50"/>
      <c r="E66" s="50"/>
      <c r="F66" s="50"/>
      <c r="G66" s="50"/>
      <c r="H66" s="50"/>
    </row>
    <row r="67" spans="1:8" s="210" customFormat="1" ht="17.45" customHeight="1" x14ac:dyDescent="0.25">
      <c r="A67" s="400" t="s">
        <v>352</v>
      </c>
      <c r="B67" s="391"/>
      <c r="C67" s="375"/>
      <c r="D67" s="50"/>
      <c r="E67" s="50"/>
      <c r="F67" s="50"/>
      <c r="G67" s="50"/>
      <c r="H67" s="50"/>
    </row>
    <row r="68" spans="1:8" s="210" customFormat="1" ht="46.15" customHeight="1" x14ac:dyDescent="0.25">
      <c r="A68" s="396" t="s">
        <v>353</v>
      </c>
      <c r="B68" s="391">
        <v>50</v>
      </c>
      <c r="C68" s="375"/>
      <c r="D68" s="50"/>
      <c r="E68" s="50"/>
      <c r="F68" s="50"/>
      <c r="G68" s="50"/>
      <c r="H68" s="50"/>
    </row>
    <row r="69" spans="1:8" s="210" customFormat="1" ht="14.45" customHeight="1" x14ac:dyDescent="0.25">
      <c r="A69" s="611" t="s">
        <v>354</v>
      </c>
      <c r="B69" s="612"/>
      <c r="C69" s="375"/>
      <c r="D69" s="50"/>
      <c r="E69" s="50"/>
      <c r="F69" s="50"/>
      <c r="G69" s="50"/>
      <c r="H69" s="50"/>
    </row>
    <row r="70" spans="1:8" s="210" customFormat="1" ht="140.25" customHeight="1" x14ac:dyDescent="0.25">
      <c r="A70" s="416" t="s">
        <v>355</v>
      </c>
      <c r="B70" s="391"/>
      <c r="C70" s="50"/>
      <c r="D70" s="50"/>
      <c r="E70" s="50"/>
      <c r="F70" s="50"/>
      <c r="G70" s="50"/>
      <c r="H70" s="50"/>
    </row>
    <row r="71" spans="1:8" s="210" customFormat="1" ht="49.15" customHeight="1" x14ac:dyDescent="0.25">
      <c r="A71" s="398" t="s">
        <v>356</v>
      </c>
      <c r="B71" s="391"/>
      <c r="C71" s="50"/>
      <c r="D71" s="50"/>
      <c r="E71" s="50"/>
      <c r="F71" s="50"/>
      <c r="G71" s="50"/>
      <c r="H71" s="50"/>
    </row>
    <row r="72" spans="1:8" s="210" customFormat="1" ht="19.149999999999999" customHeight="1" x14ac:dyDescent="0.25">
      <c r="A72" s="613" t="s">
        <v>357</v>
      </c>
      <c r="B72" s="614"/>
      <c r="C72" s="50"/>
      <c r="D72" s="50"/>
      <c r="E72" s="50"/>
      <c r="F72" s="50"/>
      <c r="G72" s="50"/>
      <c r="H72" s="50"/>
    </row>
    <row r="73" spans="1:8" s="210" customFormat="1" ht="17.649999999999999" customHeight="1" x14ac:dyDescent="0.25">
      <c r="A73" s="615" t="s">
        <v>298</v>
      </c>
      <c r="B73" s="616"/>
      <c r="C73" s="50"/>
      <c r="D73" s="50"/>
      <c r="E73" s="50"/>
      <c r="F73" s="50"/>
      <c r="G73" s="50"/>
      <c r="H73" s="50"/>
    </row>
    <row r="74" spans="1:8" s="210" customFormat="1" ht="12" customHeight="1" x14ac:dyDescent="0.25">
      <c r="A74" s="398" t="s">
        <v>358</v>
      </c>
      <c r="B74" s="391">
        <v>65</v>
      </c>
      <c r="C74" s="50"/>
      <c r="D74" s="50"/>
      <c r="E74" s="50"/>
      <c r="F74" s="50"/>
      <c r="G74" s="50"/>
      <c r="H74" s="50"/>
    </row>
    <row r="75" spans="1:8" s="210" customFormat="1" ht="15.75" thickBot="1" x14ac:dyDescent="0.3">
      <c r="A75" s="401" t="s">
        <v>359</v>
      </c>
      <c r="B75" s="404">
        <v>35</v>
      </c>
      <c r="C75" s="50"/>
      <c r="D75" s="50"/>
      <c r="E75" s="50"/>
      <c r="F75" s="50"/>
      <c r="G75" s="50"/>
      <c r="H75" s="50"/>
    </row>
  </sheetData>
  <mergeCells count="10">
    <mergeCell ref="A50:B50"/>
    <mergeCell ref="A69:B69"/>
    <mergeCell ref="A72:B72"/>
    <mergeCell ref="A73:B73"/>
    <mergeCell ref="A2:B3"/>
    <mergeCell ref="A5:A6"/>
    <mergeCell ref="B5:B6"/>
    <mergeCell ref="A7:B7"/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2:J75"/>
  <sheetViews>
    <sheetView topLeftCell="A16" workbookViewId="0">
      <selection activeCell="A71" sqref="A71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516" t="s">
        <v>292</v>
      </c>
      <c r="B2" s="516"/>
    </row>
    <row r="3" spans="1:10" ht="26.45" customHeight="1" x14ac:dyDescent="0.25">
      <c r="A3" s="516"/>
      <c r="B3" s="516"/>
    </row>
    <row r="4" spans="1:10" ht="30.6" customHeight="1" thickBot="1" x14ac:dyDescent="0.3">
      <c r="A4" s="617" t="s">
        <v>364</v>
      </c>
      <c r="B4" s="617"/>
    </row>
    <row r="5" spans="1:10" ht="30.6" customHeight="1" x14ac:dyDescent="0.25">
      <c r="A5" s="618" t="s">
        <v>294</v>
      </c>
      <c r="B5" s="619" t="s">
        <v>295</v>
      </c>
    </row>
    <row r="6" spans="1:10" ht="37.9" customHeight="1" x14ac:dyDescent="0.25">
      <c r="A6" s="607"/>
      <c r="B6" s="620"/>
    </row>
    <row r="7" spans="1:10" s="210" customFormat="1" ht="16.5" customHeight="1" x14ac:dyDescent="0.25">
      <c r="A7" s="615" t="s">
        <v>297</v>
      </c>
      <c r="B7" s="616"/>
      <c r="C7" s="50"/>
      <c r="D7" s="50"/>
      <c r="E7" s="345"/>
      <c r="F7" s="50"/>
      <c r="G7" s="50"/>
      <c r="H7" s="50"/>
      <c r="I7" s="50"/>
      <c r="J7" s="50"/>
    </row>
    <row r="8" spans="1:10" s="210" customFormat="1" ht="16.5" customHeight="1" x14ac:dyDescent="0.25">
      <c r="A8" s="615" t="s">
        <v>298</v>
      </c>
      <c r="B8" s="616"/>
      <c r="C8" s="50"/>
      <c r="D8" s="50"/>
      <c r="E8" s="345"/>
      <c r="F8" s="50"/>
      <c r="G8" s="50"/>
      <c r="H8" s="50"/>
      <c r="I8" s="50"/>
      <c r="J8" s="50"/>
    </row>
    <row r="9" spans="1:10" s="210" customFormat="1" ht="28.9" customHeight="1" x14ac:dyDescent="0.25">
      <c r="A9" s="607" t="s">
        <v>299</v>
      </c>
      <c r="B9" s="608"/>
      <c r="C9" s="50"/>
      <c r="D9" s="50"/>
      <c r="E9" s="345"/>
      <c r="F9" s="50"/>
      <c r="G9" s="50"/>
      <c r="H9" s="50"/>
      <c r="I9" s="50"/>
      <c r="J9" s="50"/>
    </row>
    <row r="10" spans="1:10" s="210" customFormat="1" ht="16.5" customHeight="1" x14ac:dyDescent="0.25">
      <c r="A10" s="388" t="s">
        <v>300</v>
      </c>
      <c r="B10" s="389">
        <f>B11+B12+B13+B14</f>
        <v>0</v>
      </c>
      <c r="C10" s="50"/>
      <c r="D10" s="50"/>
      <c r="E10" s="345"/>
      <c r="F10" s="50"/>
      <c r="G10" s="50"/>
      <c r="H10" s="50"/>
      <c r="I10" s="50"/>
      <c r="J10" s="50"/>
    </row>
    <row r="11" spans="1:10" s="210" customFormat="1" ht="19.149999999999999" customHeight="1" x14ac:dyDescent="0.25">
      <c r="A11" s="390" t="s">
        <v>301</v>
      </c>
      <c r="B11" s="391"/>
      <c r="C11" s="50"/>
      <c r="D11" s="50"/>
      <c r="E11" s="345"/>
      <c r="F11" s="50"/>
      <c r="G11" s="50"/>
      <c r="H11" s="50"/>
      <c r="I11" s="50"/>
      <c r="J11" s="50"/>
    </row>
    <row r="12" spans="1:10" s="210" customFormat="1" ht="15.75" x14ac:dyDescent="0.25">
      <c r="A12" s="390" t="s">
        <v>302</v>
      </c>
      <c r="B12" s="391"/>
      <c r="C12" s="50"/>
      <c r="D12" s="50"/>
      <c r="E12" s="345"/>
      <c r="F12" s="50"/>
      <c r="G12" s="50"/>
      <c r="H12" s="50"/>
      <c r="I12" s="50"/>
      <c r="J12" s="50"/>
    </row>
    <row r="13" spans="1:10" s="210" customFormat="1" ht="15.75" x14ac:dyDescent="0.25">
      <c r="A13" s="390" t="s">
        <v>303</v>
      </c>
      <c r="B13" s="391"/>
      <c r="C13" s="50"/>
      <c r="D13" s="50"/>
      <c r="E13" s="345"/>
      <c r="F13" s="50"/>
      <c r="G13" s="50"/>
      <c r="H13" s="50"/>
      <c r="I13" s="50"/>
      <c r="J13" s="50"/>
    </row>
    <row r="14" spans="1:10" s="210" customFormat="1" ht="17.45" customHeight="1" x14ac:dyDescent="0.25">
      <c r="A14" s="390" t="s">
        <v>304</v>
      </c>
      <c r="B14" s="391"/>
      <c r="C14" s="50"/>
      <c r="D14" s="50"/>
      <c r="E14" s="345"/>
      <c r="F14" s="50"/>
      <c r="G14" s="50"/>
      <c r="H14" s="50"/>
      <c r="I14" s="50"/>
      <c r="J14" s="50"/>
    </row>
    <row r="15" spans="1:10" s="210" customFormat="1" ht="15.75" x14ac:dyDescent="0.25">
      <c r="A15" s="388" t="s">
        <v>305</v>
      </c>
      <c r="B15" s="389">
        <f>B16+B17+B18</f>
        <v>0</v>
      </c>
      <c r="C15" s="50"/>
      <c r="D15" s="50"/>
      <c r="E15" s="345"/>
      <c r="F15" s="50"/>
      <c r="G15" s="50"/>
      <c r="H15" s="50"/>
      <c r="I15" s="50"/>
      <c r="J15" s="50"/>
    </row>
    <row r="16" spans="1:10" s="210" customFormat="1" ht="15.75" x14ac:dyDescent="0.25">
      <c r="A16" s="390" t="s">
        <v>301</v>
      </c>
      <c r="B16" s="391"/>
      <c r="C16" s="50"/>
      <c r="D16" s="50"/>
      <c r="E16" s="345"/>
      <c r="F16" s="50"/>
      <c r="G16" s="50"/>
      <c r="H16" s="50"/>
      <c r="I16" s="50"/>
      <c r="J16" s="50"/>
    </row>
    <row r="17" spans="1:10" s="210" customFormat="1" ht="15.75" x14ac:dyDescent="0.25">
      <c r="A17" s="390" t="s">
        <v>303</v>
      </c>
      <c r="B17" s="391"/>
      <c r="C17" s="50"/>
      <c r="D17" s="50"/>
      <c r="E17" s="345"/>
      <c r="F17" s="50"/>
      <c r="G17" s="50"/>
      <c r="H17" s="50"/>
      <c r="I17" s="50"/>
      <c r="J17" s="50"/>
    </row>
    <row r="18" spans="1:10" s="210" customFormat="1" ht="15.75" x14ac:dyDescent="0.25">
      <c r="A18" s="390" t="s">
        <v>306</v>
      </c>
      <c r="B18" s="391"/>
      <c r="C18" s="50"/>
      <c r="D18" s="50"/>
      <c r="E18" s="345"/>
      <c r="F18" s="50"/>
      <c r="G18" s="50"/>
      <c r="H18" s="50"/>
      <c r="I18" s="50"/>
      <c r="J18" s="50"/>
    </row>
    <row r="19" spans="1:10" s="210" customFormat="1" ht="13.9" customHeight="1" x14ac:dyDescent="0.25">
      <c r="A19" s="392" t="s">
        <v>307</v>
      </c>
      <c r="B19" s="393">
        <f>B20+B21+B22+B23</f>
        <v>5750</v>
      </c>
      <c r="C19" s="50"/>
      <c r="D19" s="50"/>
      <c r="E19" s="345"/>
      <c r="F19" s="50"/>
      <c r="G19" s="50"/>
      <c r="H19" s="50"/>
      <c r="I19" s="50"/>
      <c r="J19" s="50"/>
    </row>
    <row r="20" spans="1:10" s="210" customFormat="1" ht="15.75" x14ac:dyDescent="0.25">
      <c r="A20" s="390" t="s">
        <v>308</v>
      </c>
      <c r="B20" s="408">
        <v>4850</v>
      </c>
      <c r="C20" s="50"/>
      <c r="D20" s="50"/>
      <c r="E20" s="345"/>
      <c r="F20" s="50"/>
      <c r="G20" s="50"/>
      <c r="H20" s="50"/>
      <c r="I20" s="50"/>
      <c r="J20" s="50"/>
    </row>
    <row r="21" spans="1:10" s="210" customFormat="1" ht="15.75" x14ac:dyDescent="0.25">
      <c r="A21" s="390" t="s">
        <v>309</v>
      </c>
      <c r="B21" s="408">
        <v>0</v>
      </c>
      <c r="C21" s="50"/>
      <c r="D21" s="50"/>
      <c r="E21" s="345"/>
      <c r="F21" s="50"/>
      <c r="G21" s="50"/>
      <c r="H21" s="50"/>
      <c r="I21" s="50"/>
      <c r="J21" s="50"/>
    </row>
    <row r="22" spans="1:10" s="210" customFormat="1" ht="15.75" x14ac:dyDescent="0.25">
      <c r="A22" s="390" t="s">
        <v>310</v>
      </c>
      <c r="B22" s="408">
        <v>900</v>
      </c>
      <c r="C22" s="50"/>
      <c r="D22" s="50"/>
      <c r="E22" s="345"/>
      <c r="F22" s="50"/>
      <c r="G22" s="50"/>
      <c r="H22" s="50"/>
      <c r="I22" s="50"/>
      <c r="J22" s="50"/>
    </row>
    <row r="23" spans="1:10" s="210" customFormat="1" ht="15.75" x14ac:dyDescent="0.25">
      <c r="A23" s="390" t="s">
        <v>306</v>
      </c>
      <c r="B23" s="408">
        <v>0</v>
      </c>
      <c r="C23" s="50"/>
      <c r="D23" s="50"/>
      <c r="E23" s="345"/>
      <c r="F23" s="50"/>
      <c r="G23" s="50"/>
      <c r="H23" s="50"/>
      <c r="I23" s="50"/>
      <c r="J23" s="50"/>
    </row>
    <row r="24" spans="1:10" s="210" customFormat="1" ht="31.5" x14ac:dyDescent="0.25">
      <c r="A24" s="392" t="s">
        <v>311</v>
      </c>
      <c r="B24" s="393">
        <v>80</v>
      </c>
      <c r="C24" s="50"/>
      <c r="D24" s="50"/>
      <c r="E24" s="345"/>
      <c r="F24" s="50"/>
      <c r="G24" s="50"/>
      <c r="H24" s="50"/>
      <c r="I24" s="50"/>
      <c r="J24" s="50"/>
    </row>
    <row r="25" spans="1:10" s="210" customFormat="1" ht="15.75" x14ac:dyDescent="0.25">
      <c r="A25" s="390" t="s">
        <v>312</v>
      </c>
      <c r="B25" s="391"/>
      <c r="C25" s="50"/>
      <c r="D25" s="50"/>
      <c r="E25" s="345"/>
      <c r="F25" s="50"/>
      <c r="G25" s="50"/>
      <c r="H25" s="50"/>
      <c r="I25" s="50"/>
      <c r="J25" s="50"/>
    </row>
    <row r="26" spans="1:10" s="210" customFormat="1" ht="15.75" x14ac:dyDescent="0.25">
      <c r="A26" s="390" t="s">
        <v>313</v>
      </c>
      <c r="B26" s="391">
        <v>80</v>
      </c>
      <c r="C26" s="50"/>
      <c r="D26" s="50"/>
      <c r="E26" s="345"/>
      <c r="F26" s="50"/>
      <c r="G26" s="50"/>
      <c r="H26" s="50"/>
      <c r="I26" s="50"/>
      <c r="J26" s="50"/>
    </row>
    <row r="27" spans="1:10" s="210" customFormat="1" ht="15.75" x14ac:dyDescent="0.25">
      <c r="A27" s="390" t="s">
        <v>314</v>
      </c>
      <c r="B27" s="391"/>
      <c r="C27" s="50"/>
      <c r="D27" s="50"/>
      <c r="E27" s="345"/>
      <c r="F27" s="50"/>
      <c r="G27" s="50"/>
      <c r="H27" s="50"/>
      <c r="I27" s="50"/>
      <c r="J27" s="50"/>
    </row>
    <row r="28" spans="1:10" s="210" customFormat="1" ht="15.75" x14ac:dyDescent="0.25">
      <c r="A28" s="390" t="s">
        <v>315</v>
      </c>
      <c r="B28" s="391"/>
      <c r="C28" s="50"/>
      <c r="D28" s="50"/>
      <c r="E28" s="345"/>
      <c r="F28" s="50"/>
      <c r="G28" s="50"/>
      <c r="H28" s="50"/>
      <c r="I28" s="50"/>
      <c r="J28" s="50"/>
    </row>
    <row r="29" spans="1:10" s="210" customFormat="1" ht="15.75" x14ac:dyDescent="0.25">
      <c r="A29" s="390" t="s">
        <v>316</v>
      </c>
      <c r="B29" s="391"/>
      <c r="C29" s="50"/>
      <c r="D29" s="50"/>
      <c r="E29" s="345"/>
      <c r="F29" s="50"/>
      <c r="G29" s="50"/>
      <c r="H29" s="50"/>
      <c r="I29" s="50"/>
      <c r="J29" s="50"/>
    </row>
    <row r="30" spans="1:10" s="210" customFormat="1" ht="15.75" x14ac:dyDescent="0.25">
      <c r="A30" s="390" t="s">
        <v>317</v>
      </c>
      <c r="B30" s="391"/>
      <c r="C30" s="50"/>
      <c r="D30" s="50"/>
      <c r="E30" s="345"/>
      <c r="F30" s="50"/>
      <c r="G30" s="50"/>
      <c r="H30" s="50"/>
      <c r="I30" s="50"/>
      <c r="J30" s="50"/>
    </row>
    <row r="31" spans="1:10" s="210" customFormat="1" ht="15.75" x14ac:dyDescent="0.25">
      <c r="A31" s="390" t="s">
        <v>318</v>
      </c>
      <c r="B31" s="391"/>
      <c r="C31" s="50"/>
      <c r="D31" s="50"/>
      <c r="E31" s="345"/>
      <c r="F31" s="50"/>
      <c r="G31" s="50"/>
      <c r="H31" s="50"/>
      <c r="I31" s="50"/>
      <c r="J31" s="50"/>
    </row>
    <row r="32" spans="1:10" s="210" customFormat="1" ht="15.75" x14ac:dyDescent="0.25">
      <c r="A32" s="390" t="s">
        <v>306</v>
      </c>
      <c r="B32" s="391"/>
      <c r="C32" s="50"/>
      <c r="D32" s="50"/>
      <c r="E32" s="345"/>
      <c r="F32" s="50"/>
      <c r="G32" s="50"/>
      <c r="H32" s="50"/>
      <c r="I32" s="50"/>
      <c r="J32" s="50"/>
    </row>
    <row r="33" spans="1:10" s="210" customFormat="1" ht="80.45" customHeight="1" x14ac:dyDescent="0.25">
      <c r="A33" s="394" t="s">
        <v>319</v>
      </c>
      <c r="B33" s="391">
        <f>B34+B35+B36</f>
        <v>0</v>
      </c>
      <c r="C33" s="50"/>
      <c r="D33" s="50"/>
      <c r="E33" s="345"/>
      <c r="F33" s="50"/>
      <c r="G33" s="50"/>
      <c r="H33" s="50"/>
      <c r="I33" s="50"/>
      <c r="J33" s="50"/>
    </row>
    <row r="34" spans="1:10" s="210" customFormat="1" ht="46.15" customHeight="1" x14ac:dyDescent="0.25">
      <c r="A34" s="409" t="s">
        <v>320</v>
      </c>
      <c r="B34" s="391"/>
      <c r="C34" s="50"/>
      <c r="D34" s="50"/>
      <c r="E34" s="345"/>
      <c r="F34" s="50"/>
      <c r="G34" s="50"/>
      <c r="H34" s="50"/>
      <c r="I34" s="50"/>
      <c r="J34" s="50"/>
    </row>
    <row r="35" spans="1:10" s="210" customFormat="1" ht="46.15" customHeight="1" x14ac:dyDescent="0.25">
      <c r="A35" s="409" t="s">
        <v>321</v>
      </c>
      <c r="B35" s="391"/>
      <c r="C35" s="50"/>
      <c r="D35" s="50"/>
      <c r="E35" s="345"/>
      <c r="F35" s="50"/>
      <c r="G35" s="50"/>
      <c r="H35" s="50"/>
      <c r="I35" s="50"/>
      <c r="J35" s="50"/>
    </row>
    <row r="36" spans="1:10" s="210" customFormat="1" ht="46.15" customHeight="1" x14ac:dyDescent="0.25">
      <c r="A36" s="409" t="s">
        <v>322</v>
      </c>
      <c r="B36" s="391"/>
      <c r="C36" s="50"/>
      <c r="D36" s="50"/>
      <c r="E36" s="345"/>
      <c r="F36" s="50"/>
      <c r="G36" s="50"/>
      <c r="H36" s="50"/>
      <c r="I36" s="50"/>
      <c r="J36" s="50"/>
    </row>
    <row r="37" spans="1:10" s="210" customFormat="1" ht="46.15" customHeight="1" x14ac:dyDescent="0.25">
      <c r="A37" s="394" t="s">
        <v>323</v>
      </c>
      <c r="B37" s="397">
        <f>SUM(B38:B48)</f>
        <v>0</v>
      </c>
      <c r="C37" s="50"/>
      <c r="D37" s="50"/>
      <c r="E37" s="345"/>
      <c r="F37" s="50"/>
      <c r="G37" s="50"/>
      <c r="H37" s="50"/>
      <c r="I37" s="50"/>
      <c r="J37" s="50"/>
    </row>
    <row r="38" spans="1:10" s="210" customFormat="1" ht="31.15" customHeight="1" x14ac:dyDescent="0.25">
      <c r="A38" s="371" t="s">
        <v>324</v>
      </c>
      <c r="B38" s="397"/>
      <c r="C38" s="50"/>
      <c r="D38" s="50"/>
      <c r="E38" s="345"/>
      <c r="F38" s="50"/>
      <c r="G38" s="50"/>
      <c r="H38" s="50"/>
      <c r="I38" s="50"/>
      <c r="J38" s="50"/>
    </row>
    <row r="39" spans="1:10" s="210" customFormat="1" ht="31.9" customHeight="1" x14ac:dyDescent="0.25">
      <c r="A39" s="371" t="s">
        <v>325</v>
      </c>
      <c r="B39" s="397"/>
      <c r="C39" s="50"/>
      <c r="D39" s="50"/>
      <c r="E39" s="345"/>
      <c r="F39" s="50"/>
      <c r="G39" s="50"/>
      <c r="H39" s="50"/>
      <c r="I39" s="50"/>
      <c r="J39" s="50"/>
    </row>
    <row r="40" spans="1:10" s="210" customFormat="1" ht="30.6" customHeight="1" x14ac:dyDescent="0.25">
      <c r="A40" s="371" t="s">
        <v>326</v>
      </c>
      <c r="B40" s="397"/>
      <c r="C40" s="50"/>
      <c r="D40" s="50"/>
      <c r="E40" s="345"/>
      <c r="F40" s="50"/>
      <c r="G40" s="50"/>
      <c r="H40" s="50"/>
      <c r="I40" s="50"/>
      <c r="J40" s="50"/>
    </row>
    <row r="41" spans="1:10" s="210" customFormat="1" ht="30" customHeight="1" x14ac:dyDescent="0.25">
      <c r="A41" s="371" t="s">
        <v>327</v>
      </c>
      <c r="B41" s="397"/>
      <c r="C41" s="50"/>
      <c r="D41" s="50"/>
      <c r="E41" s="345"/>
      <c r="F41" s="50"/>
      <c r="G41" s="50"/>
      <c r="H41" s="50"/>
      <c r="I41" s="50"/>
      <c r="J41" s="50"/>
    </row>
    <row r="42" spans="1:10" s="210" customFormat="1" ht="16.149999999999999" customHeight="1" x14ac:dyDescent="0.25">
      <c r="A42" s="371" t="s">
        <v>328</v>
      </c>
      <c r="B42" s="397"/>
      <c r="C42" s="50"/>
      <c r="D42" s="50"/>
      <c r="E42" s="345"/>
      <c r="F42" s="50"/>
      <c r="G42" s="50"/>
      <c r="H42" s="50"/>
      <c r="I42" s="50"/>
      <c r="J42" s="50"/>
    </row>
    <row r="43" spans="1:10" s="210" customFormat="1" ht="35.450000000000003" customHeight="1" x14ac:dyDescent="0.25">
      <c r="A43" s="371" t="s">
        <v>329</v>
      </c>
      <c r="B43" s="397"/>
      <c r="C43" s="50"/>
      <c r="D43" s="50"/>
      <c r="E43" s="345"/>
      <c r="F43" s="50"/>
      <c r="G43" s="50"/>
      <c r="H43" s="50"/>
      <c r="I43" s="50"/>
      <c r="J43" s="50"/>
    </row>
    <row r="44" spans="1:10" s="210" customFormat="1" ht="55.5" customHeight="1" x14ac:dyDescent="0.25">
      <c r="A44" s="371" t="s">
        <v>330</v>
      </c>
      <c r="B44" s="397"/>
      <c r="C44" s="50"/>
      <c r="D44" s="50"/>
      <c r="E44" s="345"/>
      <c r="F44" s="50"/>
      <c r="G44" s="50"/>
      <c r="H44" s="50"/>
      <c r="I44" s="50"/>
      <c r="J44" s="50"/>
    </row>
    <row r="45" spans="1:10" s="210" customFormat="1" ht="30.6" customHeight="1" x14ac:dyDescent="0.25">
      <c r="A45" s="371" t="s">
        <v>331</v>
      </c>
      <c r="B45" s="397"/>
      <c r="C45" s="50"/>
      <c r="D45" s="50"/>
      <c r="E45" s="345"/>
      <c r="F45" s="50"/>
      <c r="G45" s="50"/>
      <c r="H45" s="50"/>
      <c r="I45" s="50"/>
      <c r="J45" s="50"/>
    </row>
    <row r="46" spans="1:10" s="210" customFormat="1" ht="44.45" customHeight="1" x14ac:dyDescent="0.25">
      <c r="A46" s="371" t="s">
        <v>332</v>
      </c>
      <c r="B46" s="397"/>
      <c r="C46" s="50"/>
      <c r="D46" s="50"/>
      <c r="E46" s="345"/>
      <c r="F46" s="50"/>
      <c r="G46" s="50"/>
      <c r="H46" s="50"/>
      <c r="I46" s="50"/>
      <c r="J46" s="50"/>
    </row>
    <row r="47" spans="1:10" s="210" customFormat="1" ht="48.6" customHeight="1" x14ac:dyDescent="0.25">
      <c r="A47" s="373" t="s">
        <v>333</v>
      </c>
      <c r="B47" s="397"/>
      <c r="C47" s="50"/>
      <c r="D47" s="50"/>
      <c r="E47" s="345"/>
      <c r="F47" s="50"/>
      <c r="G47" s="50"/>
      <c r="H47" s="50"/>
      <c r="I47" s="50"/>
      <c r="J47" s="50"/>
    </row>
    <row r="48" spans="1:10" s="210" customFormat="1" ht="19.899999999999999" customHeight="1" x14ac:dyDescent="0.25">
      <c r="A48" s="373" t="s">
        <v>306</v>
      </c>
      <c r="B48" s="397"/>
      <c r="C48" s="50"/>
      <c r="D48" s="50"/>
      <c r="E48" s="345"/>
      <c r="F48" s="50"/>
      <c r="G48" s="50"/>
      <c r="H48" s="50"/>
      <c r="I48" s="50"/>
      <c r="J48" s="50"/>
    </row>
    <row r="49" spans="1:10" s="210" customFormat="1" ht="30" customHeight="1" x14ac:dyDescent="0.25">
      <c r="A49" s="390" t="s">
        <v>334</v>
      </c>
      <c r="B49" s="391"/>
      <c r="C49" s="375"/>
      <c r="D49" s="375"/>
      <c r="E49" s="345"/>
      <c r="F49" s="50"/>
      <c r="G49" s="50"/>
      <c r="H49" s="50"/>
      <c r="I49" s="50"/>
      <c r="J49" s="50"/>
    </row>
    <row r="50" spans="1:10" s="210" customFormat="1" ht="16.899999999999999" customHeight="1" x14ac:dyDescent="0.25">
      <c r="A50" s="609" t="s">
        <v>335</v>
      </c>
      <c r="B50" s="610"/>
      <c r="C50" s="50"/>
      <c r="D50" s="50"/>
      <c r="E50" s="345"/>
      <c r="F50" s="50"/>
      <c r="G50" s="50"/>
      <c r="H50" s="50"/>
      <c r="I50" s="50"/>
      <c r="J50" s="50"/>
    </row>
    <row r="51" spans="1:10" s="415" customFormat="1" ht="31.5" x14ac:dyDescent="0.25">
      <c r="A51" s="410" t="s">
        <v>336</v>
      </c>
      <c r="B51" s="411"/>
      <c r="C51" s="412"/>
      <c r="D51" s="412"/>
      <c r="E51" s="413"/>
      <c r="F51" s="414"/>
      <c r="G51" s="414"/>
      <c r="H51" s="414"/>
      <c r="I51" s="414"/>
      <c r="J51" s="414"/>
    </row>
    <row r="52" spans="1:10" s="415" customFormat="1" ht="15.75" x14ac:dyDescent="0.25">
      <c r="A52" s="410" t="s">
        <v>337</v>
      </c>
      <c r="B52" s="411"/>
      <c r="C52" s="412"/>
      <c r="D52" s="412"/>
      <c r="E52" s="413"/>
      <c r="F52" s="414"/>
      <c r="G52" s="414"/>
      <c r="H52" s="414"/>
      <c r="I52" s="414"/>
      <c r="J52" s="414"/>
    </row>
    <row r="53" spans="1:10" s="415" customFormat="1" ht="15.75" x14ac:dyDescent="0.25">
      <c r="A53" s="416" t="s">
        <v>338</v>
      </c>
      <c r="B53" s="411"/>
      <c r="C53" s="412"/>
      <c r="D53" s="412"/>
      <c r="E53" s="413"/>
      <c r="F53" s="414"/>
      <c r="G53" s="414"/>
      <c r="H53" s="414"/>
      <c r="I53" s="414"/>
      <c r="J53" s="414"/>
    </row>
    <row r="54" spans="1:10" s="415" customFormat="1" ht="63" x14ac:dyDescent="0.25">
      <c r="A54" s="410" t="s">
        <v>339</v>
      </c>
      <c r="B54" s="411"/>
      <c r="C54" s="412"/>
      <c r="D54" s="412"/>
      <c r="E54" s="413"/>
      <c r="F54" s="414"/>
      <c r="G54" s="414"/>
      <c r="H54" s="414"/>
      <c r="I54" s="414"/>
      <c r="J54" s="414"/>
    </row>
    <row r="55" spans="1:10" s="415" customFormat="1" ht="31.5" x14ac:dyDescent="0.25">
      <c r="A55" s="410" t="s">
        <v>340</v>
      </c>
      <c r="B55" s="411">
        <v>3000</v>
      </c>
      <c r="C55" s="412"/>
      <c r="D55" s="412"/>
      <c r="E55" s="413"/>
      <c r="F55" s="414"/>
      <c r="G55" s="414"/>
      <c r="H55" s="414"/>
      <c r="I55" s="414"/>
      <c r="J55" s="414"/>
    </row>
    <row r="56" spans="1:10" s="415" customFormat="1" ht="15.75" x14ac:dyDescent="0.25">
      <c r="A56" s="410" t="s">
        <v>341</v>
      </c>
      <c r="B56" s="411"/>
      <c r="C56" s="412"/>
      <c r="D56" s="412"/>
      <c r="E56" s="413"/>
      <c r="F56" s="414"/>
      <c r="G56" s="414"/>
      <c r="H56" s="414"/>
      <c r="I56" s="414"/>
      <c r="J56" s="414"/>
    </row>
    <row r="57" spans="1:10" s="415" customFormat="1" ht="31.5" x14ac:dyDescent="0.25">
      <c r="A57" s="410" t="s">
        <v>342</v>
      </c>
      <c r="B57" s="411"/>
      <c r="C57" s="412"/>
      <c r="D57" s="412"/>
      <c r="E57" s="413"/>
      <c r="F57" s="414"/>
      <c r="G57" s="414"/>
      <c r="H57" s="414"/>
      <c r="I57" s="414"/>
      <c r="J57" s="414"/>
    </row>
    <row r="58" spans="1:10" s="415" customFormat="1" ht="31.5" x14ac:dyDescent="0.25">
      <c r="A58" s="410" t="s">
        <v>343</v>
      </c>
      <c r="B58" s="411"/>
      <c r="C58" s="412"/>
      <c r="D58" s="412"/>
      <c r="E58" s="413"/>
      <c r="F58" s="414"/>
      <c r="G58" s="414"/>
      <c r="H58" s="414"/>
      <c r="I58" s="414"/>
      <c r="J58" s="414"/>
    </row>
    <row r="59" spans="1:10" s="415" customFormat="1" ht="15.75" x14ac:dyDescent="0.25">
      <c r="A59" s="410" t="s">
        <v>344</v>
      </c>
      <c r="B59" s="411"/>
      <c r="C59" s="412"/>
      <c r="D59" s="412"/>
      <c r="E59" s="413"/>
      <c r="F59" s="414"/>
      <c r="G59" s="414"/>
      <c r="H59" s="414"/>
      <c r="I59" s="414"/>
      <c r="J59" s="414"/>
    </row>
    <row r="60" spans="1:10" s="415" customFormat="1" ht="31.5" x14ac:dyDescent="0.25">
      <c r="A60" s="410" t="s">
        <v>345</v>
      </c>
      <c r="B60" s="411"/>
      <c r="C60" s="412"/>
      <c r="D60" s="412"/>
      <c r="E60" s="413"/>
      <c r="F60" s="414"/>
      <c r="G60" s="414"/>
      <c r="H60" s="414"/>
      <c r="I60" s="414"/>
      <c r="J60" s="414"/>
    </row>
    <row r="61" spans="1:10" s="210" customFormat="1" ht="19.149999999999999" customHeight="1" x14ac:dyDescent="0.25">
      <c r="A61" s="399" t="s">
        <v>346</v>
      </c>
      <c r="B61" s="393">
        <f>B62+B63</f>
        <v>0</v>
      </c>
      <c r="C61" s="375"/>
      <c r="D61" s="375"/>
      <c r="E61" s="345"/>
      <c r="F61" s="50"/>
      <c r="G61" s="50"/>
      <c r="H61" s="50"/>
      <c r="I61" s="50"/>
      <c r="J61" s="50"/>
    </row>
    <row r="62" spans="1:10" s="210" customFormat="1" ht="19.149999999999999" customHeight="1" x14ac:dyDescent="0.25">
      <c r="A62" s="390" t="s">
        <v>347</v>
      </c>
      <c r="B62" s="391"/>
      <c r="C62" s="375"/>
      <c r="D62" s="375"/>
      <c r="E62" s="345"/>
      <c r="F62" s="50"/>
      <c r="G62" s="50"/>
      <c r="H62" s="50"/>
      <c r="I62" s="50"/>
      <c r="J62" s="50"/>
    </row>
    <row r="63" spans="1:10" s="210" customFormat="1" ht="19.149999999999999" customHeight="1" x14ac:dyDescent="0.25">
      <c r="A63" s="390" t="s">
        <v>348</v>
      </c>
      <c r="B63" s="391"/>
      <c r="C63" s="375"/>
      <c r="D63" s="375"/>
      <c r="E63" s="345"/>
      <c r="F63" s="50"/>
      <c r="G63" s="50"/>
      <c r="H63" s="50"/>
      <c r="I63" s="50"/>
      <c r="J63" s="50"/>
    </row>
    <row r="64" spans="1:10" s="210" customFormat="1" ht="30.6" customHeight="1" x14ac:dyDescent="0.25">
      <c r="A64" s="390" t="s">
        <v>349</v>
      </c>
      <c r="B64" s="391"/>
      <c r="C64" s="375"/>
      <c r="D64" s="375"/>
      <c r="E64" s="345"/>
      <c r="F64" s="50"/>
      <c r="G64" s="50"/>
      <c r="H64" s="50"/>
      <c r="I64" s="50"/>
      <c r="J64" s="50"/>
    </row>
    <row r="65" spans="1:10" s="210" customFormat="1" ht="28.9" customHeight="1" x14ac:dyDescent="0.25">
      <c r="A65" s="392" t="s">
        <v>350</v>
      </c>
      <c r="B65" s="393">
        <f>B66+B67</f>
        <v>0</v>
      </c>
      <c r="C65" s="375"/>
      <c r="D65" s="375"/>
      <c r="E65" s="345"/>
      <c r="F65" s="50"/>
      <c r="G65" s="50"/>
      <c r="H65" s="50"/>
      <c r="I65" s="50"/>
      <c r="J65" s="50"/>
    </row>
    <row r="66" spans="1:10" s="210" customFormat="1" ht="16.899999999999999" customHeight="1" x14ac:dyDescent="0.25">
      <c r="A66" s="390" t="s">
        <v>351</v>
      </c>
      <c r="B66" s="391"/>
      <c r="C66" s="375"/>
      <c r="D66" s="375"/>
      <c r="E66" s="345"/>
      <c r="F66" s="50"/>
      <c r="G66" s="50"/>
      <c r="H66" s="50"/>
      <c r="I66" s="50"/>
      <c r="J66" s="50"/>
    </row>
    <row r="67" spans="1:10" s="210" customFormat="1" ht="17.45" customHeight="1" x14ac:dyDescent="0.25">
      <c r="A67" s="400" t="s">
        <v>352</v>
      </c>
      <c r="B67" s="391"/>
      <c r="C67" s="375"/>
      <c r="D67" s="375"/>
      <c r="E67" s="345"/>
      <c r="F67" s="50"/>
      <c r="G67" s="50"/>
      <c r="H67" s="50"/>
      <c r="I67" s="50"/>
      <c r="J67" s="50"/>
    </row>
    <row r="68" spans="1:10" s="210" customFormat="1" ht="46.15" customHeight="1" x14ac:dyDescent="0.25">
      <c r="A68" s="396" t="s">
        <v>353</v>
      </c>
      <c r="B68" s="391"/>
      <c r="C68" s="375"/>
      <c r="D68" s="375"/>
      <c r="E68" s="345"/>
      <c r="F68" s="50"/>
      <c r="G68" s="50"/>
      <c r="H68" s="50"/>
      <c r="I68" s="50"/>
      <c r="J68" s="50"/>
    </row>
    <row r="69" spans="1:10" s="210" customFormat="1" ht="14.45" customHeight="1" x14ac:dyDescent="0.25">
      <c r="A69" s="611" t="s">
        <v>354</v>
      </c>
      <c r="B69" s="612"/>
      <c r="C69" s="375"/>
      <c r="D69" s="375"/>
      <c r="E69" s="345"/>
      <c r="F69" s="50"/>
      <c r="G69" s="50"/>
      <c r="H69" s="50"/>
      <c r="I69" s="50"/>
      <c r="J69" s="50"/>
    </row>
    <row r="70" spans="1:10" s="210" customFormat="1" ht="140.25" customHeight="1" x14ac:dyDescent="0.25">
      <c r="A70" s="416" t="s">
        <v>355</v>
      </c>
      <c r="B70" s="391"/>
      <c r="C70" s="50"/>
      <c r="D70" s="50"/>
      <c r="E70" s="345"/>
      <c r="F70" s="50"/>
      <c r="G70" s="50"/>
      <c r="H70" s="50"/>
      <c r="I70" s="50"/>
      <c r="J70" s="50"/>
    </row>
    <row r="71" spans="1:10" s="210" customFormat="1" ht="49.15" customHeight="1" x14ac:dyDescent="0.25">
      <c r="A71" s="398" t="s">
        <v>356</v>
      </c>
      <c r="B71" s="391"/>
      <c r="C71" s="50"/>
      <c r="D71" s="50"/>
      <c r="E71" s="345"/>
      <c r="F71" s="50"/>
      <c r="G71" s="50"/>
      <c r="H71" s="50"/>
      <c r="I71" s="50"/>
      <c r="J71" s="50"/>
    </row>
    <row r="72" spans="1:10" s="210" customFormat="1" ht="19.149999999999999" customHeight="1" x14ac:dyDescent="0.25">
      <c r="A72" s="613" t="s">
        <v>357</v>
      </c>
      <c r="B72" s="614"/>
      <c r="C72" s="50"/>
      <c r="D72" s="50"/>
      <c r="E72" s="345"/>
      <c r="F72" s="50"/>
      <c r="G72" s="50"/>
      <c r="H72" s="50"/>
      <c r="I72" s="50"/>
      <c r="J72" s="50"/>
    </row>
    <row r="73" spans="1:10" s="210" customFormat="1" ht="17.649999999999999" customHeight="1" x14ac:dyDescent="0.25">
      <c r="A73" s="615" t="s">
        <v>298</v>
      </c>
      <c r="B73" s="616"/>
      <c r="C73" s="50"/>
      <c r="D73" s="50"/>
      <c r="E73" s="345"/>
      <c r="F73" s="50"/>
      <c r="G73" s="50"/>
      <c r="H73" s="50"/>
      <c r="I73" s="50"/>
      <c r="J73" s="50"/>
    </row>
    <row r="74" spans="1:10" s="210" customFormat="1" ht="12" customHeight="1" x14ac:dyDescent="0.25">
      <c r="A74" s="398" t="s">
        <v>358</v>
      </c>
      <c r="B74" s="391"/>
      <c r="C74" s="50"/>
      <c r="D74" s="50"/>
      <c r="E74" s="345"/>
      <c r="F74" s="50"/>
      <c r="G74" s="50"/>
      <c r="H74" s="50"/>
      <c r="I74" s="50"/>
      <c r="J74" s="50"/>
    </row>
    <row r="75" spans="1:10" s="210" customFormat="1" ht="15.75" thickBot="1" x14ac:dyDescent="0.3">
      <c r="A75" s="401" t="s">
        <v>359</v>
      </c>
      <c r="B75" s="402"/>
      <c r="C75" s="50"/>
      <c r="D75" s="50"/>
      <c r="E75" s="345"/>
      <c r="F75" s="50"/>
      <c r="G75" s="50"/>
      <c r="H75" s="50"/>
      <c r="I75" s="50"/>
      <c r="J75" s="50"/>
    </row>
  </sheetData>
  <mergeCells count="11">
    <mergeCell ref="A8:B8"/>
    <mergeCell ref="A2:B3"/>
    <mergeCell ref="A4:B4"/>
    <mergeCell ref="A5:A6"/>
    <mergeCell ref="B5:B6"/>
    <mergeCell ref="A7:B7"/>
    <mergeCell ref="A9:B9"/>
    <mergeCell ref="A50:B50"/>
    <mergeCell ref="A69:B69"/>
    <mergeCell ref="A72:B72"/>
    <mergeCell ref="A73:B7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2:J75"/>
  <sheetViews>
    <sheetView topLeftCell="A27" workbookViewId="0">
      <selection activeCell="A71" sqref="A71"/>
    </sheetView>
  </sheetViews>
  <sheetFormatPr defaultColWidth="8.85546875" defaultRowHeight="15" x14ac:dyDescent="0.25"/>
  <cols>
    <col min="1" max="1" width="45.28515625" customWidth="1"/>
    <col min="2" max="2" width="21.5703125" customWidth="1"/>
  </cols>
  <sheetData>
    <row r="2" spans="1:10" x14ac:dyDescent="0.25">
      <c r="A2" s="516" t="s">
        <v>292</v>
      </c>
      <c r="B2" s="516"/>
    </row>
    <row r="3" spans="1:10" ht="26.45" customHeight="1" x14ac:dyDescent="0.25">
      <c r="A3" s="516"/>
      <c r="B3" s="516"/>
    </row>
    <row r="4" spans="1:10" ht="30.6" customHeight="1" thickBot="1" x14ac:dyDescent="0.3">
      <c r="A4" s="617" t="s">
        <v>365</v>
      </c>
      <c r="B4" s="617"/>
    </row>
    <row r="5" spans="1:10" ht="30.6" customHeight="1" x14ac:dyDescent="0.25">
      <c r="A5" s="618" t="s">
        <v>294</v>
      </c>
      <c r="B5" s="619" t="s">
        <v>295</v>
      </c>
    </row>
    <row r="6" spans="1:10" ht="37.9" customHeight="1" x14ac:dyDescent="0.25">
      <c r="A6" s="607"/>
      <c r="B6" s="620"/>
    </row>
    <row r="7" spans="1:10" s="210" customFormat="1" ht="16.5" customHeight="1" x14ac:dyDescent="0.25">
      <c r="A7" s="615" t="s">
        <v>297</v>
      </c>
      <c r="B7" s="616"/>
      <c r="C7" s="50"/>
      <c r="D7" s="50"/>
      <c r="E7" s="345"/>
      <c r="F7" s="50"/>
      <c r="G7" s="50"/>
      <c r="H7" s="50"/>
      <c r="I7" s="50"/>
      <c r="J7" s="50"/>
    </row>
    <row r="8" spans="1:10" s="210" customFormat="1" ht="16.5" customHeight="1" x14ac:dyDescent="0.25">
      <c r="A8" s="615" t="s">
        <v>298</v>
      </c>
      <c r="B8" s="616"/>
      <c r="C8" s="50"/>
      <c r="D8" s="50"/>
      <c r="E8" s="345"/>
      <c r="F8" s="50"/>
      <c r="G8" s="50"/>
      <c r="H8" s="50"/>
      <c r="I8" s="50"/>
      <c r="J8" s="50"/>
    </row>
    <row r="9" spans="1:10" s="210" customFormat="1" ht="28.9" customHeight="1" x14ac:dyDescent="0.25">
      <c r="A9" s="607" t="s">
        <v>299</v>
      </c>
      <c r="B9" s="608"/>
      <c r="C9" s="50"/>
      <c r="D9" s="50"/>
      <c r="E9" s="345"/>
      <c r="F9" s="50"/>
      <c r="G9" s="50"/>
      <c r="H9" s="50"/>
      <c r="I9" s="50"/>
      <c r="J9" s="50"/>
    </row>
    <row r="10" spans="1:10" s="210" customFormat="1" ht="16.5" customHeight="1" x14ac:dyDescent="0.25">
      <c r="A10" s="388" t="s">
        <v>300</v>
      </c>
      <c r="B10" s="389">
        <f>B11+B12+B13+B14</f>
        <v>9257</v>
      </c>
      <c r="C10" s="50"/>
      <c r="D10" s="50"/>
      <c r="E10" s="345"/>
      <c r="F10" s="50"/>
      <c r="G10" s="50"/>
      <c r="H10" s="50"/>
      <c r="I10" s="50"/>
      <c r="J10" s="50"/>
    </row>
    <row r="11" spans="1:10" s="210" customFormat="1" ht="19.149999999999999" customHeight="1" x14ac:dyDescent="0.25">
      <c r="A11" s="390" t="s">
        <v>301</v>
      </c>
      <c r="B11" s="391">
        <v>3396</v>
      </c>
      <c r="C11" s="50"/>
      <c r="D11" s="50"/>
      <c r="E11" s="345"/>
      <c r="F11" s="50"/>
      <c r="G11" s="50"/>
      <c r="H11" s="50"/>
      <c r="I11" s="50"/>
      <c r="J11" s="50"/>
    </row>
    <row r="12" spans="1:10" s="210" customFormat="1" ht="15.75" x14ac:dyDescent="0.25">
      <c r="A12" s="390" t="s">
        <v>302</v>
      </c>
      <c r="B12" s="391">
        <v>5861</v>
      </c>
      <c r="C12" s="50"/>
      <c r="D12" s="50"/>
      <c r="E12" s="345"/>
      <c r="F12" s="50"/>
      <c r="G12" s="50"/>
      <c r="H12" s="50"/>
      <c r="I12" s="50"/>
      <c r="J12" s="50"/>
    </row>
    <row r="13" spans="1:10" s="210" customFormat="1" ht="15.75" x14ac:dyDescent="0.25">
      <c r="A13" s="390" t="s">
        <v>303</v>
      </c>
      <c r="B13" s="391"/>
      <c r="C13" s="50"/>
      <c r="D13" s="50"/>
      <c r="E13" s="345"/>
      <c r="F13" s="50"/>
      <c r="G13" s="50"/>
      <c r="H13" s="50"/>
      <c r="I13" s="50"/>
      <c r="J13" s="50"/>
    </row>
    <row r="14" spans="1:10" s="210" customFormat="1" ht="17.45" customHeight="1" x14ac:dyDescent="0.25">
      <c r="A14" s="390" t="s">
        <v>304</v>
      </c>
      <c r="B14" s="391"/>
      <c r="C14" s="50"/>
      <c r="D14" s="50"/>
      <c r="E14" s="345"/>
      <c r="F14" s="50"/>
      <c r="G14" s="50"/>
      <c r="H14" s="50"/>
      <c r="I14" s="50"/>
      <c r="J14" s="50"/>
    </row>
    <row r="15" spans="1:10" s="210" customFormat="1" ht="15.75" x14ac:dyDescent="0.25">
      <c r="A15" s="388" t="s">
        <v>305</v>
      </c>
      <c r="B15" s="389">
        <f>B16+B17+B18</f>
        <v>3110</v>
      </c>
      <c r="C15" s="50"/>
      <c r="D15" s="50"/>
      <c r="E15" s="345"/>
      <c r="F15" s="50"/>
      <c r="G15" s="50"/>
      <c r="H15" s="50"/>
      <c r="I15" s="50"/>
      <c r="J15" s="50"/>
    </row>
    <row r="16" spans="1:10" s="210" customFormat="1" ht="15.75" x14ac:dyDescent="0.25">
      <c r="A16" s="390" t="s">
        <v>301</v>
      </c>
      <c r="B16" s="391">
        <v>2150</v>
      </c>
      <c r="C16" s="50"/>
      <c r="D16" s="50"/>
      <c r="E16" s="345"/>
      <c r="F16" s="50"/>
      <c r="G16" s="50"/>
      <c r="H16" s="50"/>
      <c r="I16" s="50"/>
      <c r="J16" s="50"/>
    </row>
    <row r="17" spans="1:10" s="210" customFormat="1" ht="15.75" x14ac:dyDescent="0.25">
      <c r="A17" s="390" t="s">
        <v>303</v>
      </c>
      <c r="B17" s="391">
        <v>960</v>
      </c>
      <c r="C17" s="50"/>
      <c r="D17" s="50"/>
      <c r="E17" s="345"/>
      <c r="F17" s="50"/>
      <c r="G17" s="50"/>
      <c r="H17" s="50"/>
      <c r="I17" s="50"/>
      <c r="J17" s="50"/>
    </row>
    <row r="18" spans="1:10" s="210" customFormat="1" ht="15.75" x14ac:dyDescent="0.25">
      <c r="A18" s="390" t="s">
        <v>306</v>
      </c>
      <c r="B18" s="391"/>
      <c r="C18" s="50"/>
      <c r="D18" s="50"/>
      <c r="E18" s="345"/>
      <c r="F18" s="50"/>
      <c r="G18" s="50"/>
      <c r="H18" s="50"/>
      <c r="I18" s="50"/>
      <c r="J18" s="50"/>
    </row>
    <row r="19" spans="1:10" s="210" customFormat="1" ht="13.9" customHeight="1" x14ac:dyDescent="0.25">
      <c r="A19" s="392" t="s">
        <v>307</v>
      </c>
      <c r="B19" s="393">
        <f>B20+B21+B22+B23</f>
        <v>0</v>
      </c>
      <c r="C19" s="50"/>
      <c r="D19" s="50"/>
      <c r="E19" s="345"/>
      <c r="F19" s="50"/>
      <c r="G19" s="50"/>
      <c r="H19" s="50"/>
      <c r="I19" s="50"/>
      <c r="J19" s="50"/>
    </row>
    <row r="20" spans="1:10" s="210" customFormat="1" ht="15.75" x14ac:dyDescent="0.25">
      <c r="A20" s="390" t="s">
        <v>308</v>
      </c>
      <c r="B20" s="391"/>
      <c r="C20" s="50"/>
      <c r="D20" s="50"/>
      <c r="E20" s="345"/>
      <c r="F20" s="50"/>
      <c r="G20" s="50"/>
      <c r="H20" s="50"/>
      <c r="I20" s="50"/>
      <c r="J20" s="50"/>
    </row>
    <row r="21" spans="1:10" s="210" customFormat="1" ht="15.75" x14ac:dyDescent="0.25">
      <c r="A21" s="390" t="s">
        <v>309</v>
      </c>
      <c r="B21" s="391"/>
      <c r="C21" s="50"/>
      <c r="D21" s="50"/>
      <c r="E21" s="345"/>
      <c r="F21" s="50"/>
      <c r="G21" s="50"/>
      <c r="H21" s="50"/>
      <c r="I21" s="50"/>
      <c r="J21" s="50"/>
    </row>
    <row r="22" spans="1:10" s="210" customFormat="1" ht="15.75" x14ac:dyDescent="0.25">
      <c r="A22" s="390" t="s">
        <v>310</v>
      </c>
      <c r="B22" s="391"/>
      <c r="C22" s="50"/>
      <c r="D22" s="50"/>
      <c r="E22" s="345"/>
      <c r="F22" s="50"/>
      <c r="G22" s="50"/>
      <c r="H22" s="50"/>
      <c r="I22" s="50"/>
      <c r="J22" s="50"/>
    </row>
    <row r="23" spans="1:10" s="210" customFormat="1" ht="15.75" x14ac:dyDescent="0.25">
      <c r="A23" s="390" t="s">
        <v>306</v>
      </c>
      <c r="B23" s="391"/>
      <c r="C23" s="50"/>
      <c r="D23" s="50"/>
      <c r="E23" s="345"/>
      <c r="F23" s="50"/>
      <c r="G23" s="50"/>
      <c r="H23" s="50"/>
      <c r="I23" s="50"/>
      <c r="J23" s="50"/>
    </row>
    <row r="24" spans="1:10" s="210" customFormat="1" ht="31.5" x14ac:dyDescent="0.25">
      <c r="A24" s="392" t="s">
        <v>311</v>
      </c>
      <c r="B24" s="393">
        <f>B25+B26+B27+B28+B29+B30+B31+B32</f>
        <v>3000</v>
      </c>
      <c r="C24" s="50"/>
      <c r="D24" s="50"/>
      <c r="E24" s="345"/>
      <c r="F24" s="50"/>
      <c r="G24" s="50"/>
      <c r="H24" s="50"/>
      <c r="I24" s="50"/>
      <c r="J24" s="50"/>
    </row>
    <row r="25" spans="1:10" s="210" customFormat="1" ht="15.75" x14ac:dyDescent="0.25">
      <c r="A25" s="390" t="s">
        <v>312</v>
      </c>
      <c r="B25" s="391">
        <v>800</v>
      </c>
      <c r="C25" s="50"/>
      <c r="D25" s="50"/>
      <c r="E25" s="345"/>
      <c r="F25" s="50"/>
      <c r="G25" s="50"/>
      <c r="H25" s="50"/>
      <c r="I25" s="50"/>
      <c r="J25" s="50"/>
    </row>
    <row r="26" spans="1:10" s="210" customFormat="1" ht="15.75" x14ac:dyDescent="0.25">
      <c r="A26" s="390" t="s">
        <v>313</v>
      </c>
      <c r="B26" s="391">
        <v>1100</v>
      </c>
      <c r="C26" s="50"/>
      <c r="D26" s="50"/>
      <c r="E26" s="345"/>
      <c r="F26" s="50"/>
      <c r="G26" s="50"/>
      <c r="H26" s="50"/>
      <c r="I26" s="50"/>
      <c r="J26" s="50"/>
    </row>
    <row r="27" spans="1:10" s="210" customFormat="1" ht="15.75" x14ac:dyDescent="0.25">
      <c r="A27" s="390" t="s">
        <v>314</v>
      </c>
      <c r="B27" s="391"/>
      <c r="C27" s="50"/>
      <c r="D27" s="50"/>
      <c r="E27" s="345"/>
      <c r="F27" s="50"/>
      <c r="G27" s="50"/>
      <c r="H27" s="50"/>
      <c r="I27" s="50"/>
      <c r="J27" s="50"/>
    </row>
    <row r="28" spans="1:10" s="210" customFormat="1" ht="15.75" x14ac:dyDescent="0.25">
      <c r="A28" s="390" t="s">
        <v>315</v>
      </c>
      <c r="B28" s="391">
        <v>730</v>
      </c>
      <c r="C28" s="50"/>
      <c r="D28" s="50"/>
      <c r="E28" s="345"/>
      <c r="F28" s="50"/>
      <c r="G28" s="50"/>
      <c r="H28" s="50"/>
      <c r="I28" s="50"/>
      <c r="J28" s="50"/>
    </row>
    <row r="29" spans="1:10" s="210" customFormat="1" ht="15.75" x14ac:dyDescent="0.25">
      <c r="A29" s="390" t="s">
        <v>316</v>
      </c>
      <c r="B29" s="391"/>
      <c r="C29" s="50"/>
      <c r="D29" s="50"/>
      <c r="E29" s="345"/>
      <c r="F29" s="50"/>
      <c r="G29" s="50"/>
      <c r="H29" s="50"/>
      <c r="I29" s="50"/>
      <c r="J29" s="50"/>
    </row>
    <row r="30" spans="1:10" s="210" customFormat="1" ht="15.75" x14ac:dyDescent="0.25">
      <c r="A30" s="390" t="s">
        <v>317</v>
      </c>
      <c r="B30" s="391"/>
      <c r="C30" s="50"/>
      <c r="D30" s="50"/>
      <c r="E30" s="345"/>
      <c r="F30" s="50"/>
      <c r="G30" s="50"/>
      <c r="H30" s="50"/>
      <c r="I30" s="50"/>
      <c r="J30" s="50"/>
    </row>
    <row r="31" spans="1:10" s="210" customFormat="1" ht="15.75" x14ac:dyDescent="0.25">
      <c r="A31" s="390" t="s">
        <v>318</v>
      </c>
      <c r="B31" s="391"/>
      <c r="C31" s="50"/>
      <c r="D31" s="50"/>
      <c r="E31" s="345"/>
      <c r="F31" s="50"/>
      <c r="G31" s="50"/>
      <c r="H31" s="50"/>
      <c r="I31" s="50"/>
      <c r="J31" s="50"/>
    </row>
    <row r="32" spans="1:10" s="210" customFormat="1" ht="15.75" x14ac:dyDescent="0.25">
      <c r="A32" s="390" t="s">
        <v>306</v>
      </c>
      <c r="B32" s="391">
        <v>370</v>
      </c>
      <c r="C32" s="50"/>
      <c r="D32" s="50"/>
      <c r="E32" s="345"/>
      <c r="F32" s="50"/>
      <c r="G32" s="50"/>
      <c r="H32" s="50"/>
      <c r="I32" s="50"/>
      <c r="J32" s="50"/>
    </row>
    <row r="33" spans="1:10" s="210" customFormat="1" ht="80.45" customHeight="1" x14ac:dyDescent="0.25">
      <c r="A33" s="394" t="s">
        <v>319</v>
      </c>
      <c r="B33" s="391">
        <f>B34+B35+B36</f>
        <v>5500</v>
      </c>
      <c r="C33" s="50"/>
      <c r="D33" s="50"/>
      <c r="E33" s="345"/>
      <c r="F33" s="50"/>
      <c r="G33" s="50"/>
      <c r="H33" s="50"/>
      <c r="I33" s="50"/>
      <c r="J33" s="50"/>
    </row>
    <row r="34" spans="1:10" s="210" customFormat="1" ht="46.15" customHeight="1" x14ac:dyDescent="0.25">
      <c r="A34" s="409" t="s">
        <v>320</v>
      </c>
      <c r="B34" s="391">
        <v>1850</v>
      </c>
      <c r="C34" s="50"/>
      <c r="D34" s="50"/>
      <c r="E34" s="345"/>
      <c r="F34" s="50"/>
      <c r="G34" s="50"/>
      <c r="H34" s="50"/>
      <c r="I34" s="50"/>
      <c r="J34" s="50"/>
    </row>
    <row r="35" spans="1:10" s="210" customFormat="1" ht="38.25" customHeight="1" x14ac:dyDescent="0.25">
      <c r="A35" s="409" t="s">
        <v>321</v>
      </c>
      <c r="B35" s="391">
        <v>1850</v>
      </c>
      <c r="C35" s="50"/>
      <c r="D35" s="50"/>
      <c r="E35" s="345"/>
      <c r="F35" s="50"/>
      <c r="G35" s="50"/>
      <c r="H35" s="50"/>
      <c r="I35" s="50"/>
      <c r="J35" s="50"/>
    </row>
    <row r="36" spans="1:10" s="210" customFormat="1" ht="35.25" customHeight="1" x14ac:dyDescent="0.25">
      <c r="A36" s="409" t="s">
        <v>322</v>
      </c>
      <c r="B36" s="391">
        <v>1800</v>
      </c>
      <c r="C36" s="50"/>
      <c r="D36" s="50"/>
      <c r="E36" s="345"/>
      <c r="F36" s="50"/>
      <c r="G36" s="50"/>
      <c r="H36" s="50"/>
      <c r="I36" s="50"/>
      <c r="J36" s="50"/>
    </row>
    <row r="37" spans="1:10" s="210" customFormat="1" ht="46.15" customHeight="1" x14ac:dyDescent="0.25">
      <c r="A37" s="394" t="s">
        <v>323</v>
      </c>
      <c r="B37" s="397">
        <f>SUM(B38:B48)</f>
        <v>0</v>
      </c>
      <c r="C37" s="50"/>
      <c r="D37" s="50"/>
      <c r="E37" s="345"/>
      <c r="F37" s="50"/>
      <c r="G37" s="50"/>
      <c r="H37" s="50"/>
      <c r="I37" s="50"/>
      <c r="J37" s="50"/>
    </row>
    <row r="38" spans="1:10" s="210" customFormat="1" ht="31.15" customHeight="1" x14ac:dyDescent="0.25">
      <c r="A38" s="371" t="s">
        <v>324</v>
      </c>
      <c r="B38" s="397"/>
      <c r="C38" s="50"/>
      <c r="D38" s="50"/>
      <c r="E38" s="345"/>
      <c r="F38" s="50"/>
      <c r="G38" s="50"/>
      <c r="H38" s="50"/>
      <c r="I38" s="50"/>
      <c r="J38" s="50"/>
    </row>
    <row r="39" spans="1:10" s="210" customFormat="1" ht="31.9" customHeight="1" x14ac:dyDescent="0.25">
      <c r="A39" s="371" t="s">
        <v>325</v>
      </c>
      <c r="B39" s="397"/>
      <c r="C39" s="50"/>
      <c r="D39" s="50"/>
      <c r="E39" s="345"/>
      <c r="F39" s="50"/>
      <c r="G39" s="50"/>
      <c r="H39" s="50"/>
      <c r="I39" s="50"/>
      <c r="J39" s="50"/>
    </row>
    <row r="40" spans="1:10" s="210" customFormat="1" ht="30.6" customHeight="1" x14ac:dyDescent="0.25">
      <c r="A40" s="371" t="s">
        <v>326</v>
      </c>
      <c r="B40" s="397"/>
      <c r="C40" s="50"/>
      <c r="D40" s="50"/>
      <c r="E40" s="345"/>
      <c r="F40" s="50"/>
      <c r="G40" s="50"/>
      <c r="H40" s="50"/>
      <c r="I40" s="50"/>
      <c r="J40" s="50"/>
    </row>
    <row r="41" spans="1:10" s="210" customFormat="1" ht="30" customHeight="1" x14ac:dyDescent="0.25">
      <c r="A41" s="371" t="s">
        <v>327</v>
      </c>
      <c r="B41" s="397"/>
      <c r="C41" s="50"/>
      <c r="D41" s="50"/>
      <c r="E41" s="345"/>
      <c r="F41" s="50"/>
      <c r="G41" s="50"/>
      <c r="H41" s="50"/>
      <c r="I41" s="50"/>
      <c r="J41" s="50"/>
    </row>
    <row r="42" spans="1:10" s="210" customFormat="1" ht="16.149999999999999" customHeight="1" x14ac:dyDescent="0.25">
      <c r="A42" s="371" t="s">
        <v>328</v>
      </c>
      <c r="B42" s="397"/>
      <c r="C42" s="50"/>
      <c r="D42" s="50"/>
      <c r="E42" s="345"/>
      <c r="F42" s="50"/>
      <c r="G42" s="50"/>
      <c r="H42" s="50"/>
      <c r="I42" s="50"/>
      <c r="J42" s="50"/>
    </row>
    <row r="43" spans="1:10" s="210" customFormat="1" ht="35.450000000000003" customHeight="1" x14ac:dyDescent="0.25">
      <c r="A43" s="371" t="s">
        <v>329</v>
      </c>
      <c r="B43" s="397"/>
      <c r="C43" s="50"/>
      <c r="D43" s="50"/>
      <c r="E43" s="345"/>
      <c r="F43" s="50"/>
      <c r="G43" s="50"/>
      <c r="H43" s="50"/>
      <c r="I43" s="50"/>
      <c r="J43" s="50"/>
    </row>
    <row r="44" spans="1:10" s="210" customFormat="1" ht="55.5" customHeight="1" x14ac:dyDescent="0.25">
      <c r="A44" s="371" t="s">
        <v>330</v>
      </c>
      <c r="B44" s="397"/>
      <c r="C44" s="50"/>
      <c r="D44" s="50"/>
      <c r="E44" s="345"/>
      <c r="F44" s="50"/>
      <c r="G44" s="50"/>
      <c r="H44" s="50"/>
      <c r="I44" s="50"/>
      <c r="J44" s="50"/>
    </row>
    <row r="45" spans="1:10" s="210" customFormat="1" ht="30.6" customHeight="1" x14ac:dyDescent="0.25">
      <c r="A45" s="371" t="s">
        <v>331</v>
      </c>
      <c r="B45" s="397"/>
      <c r="C45" s="50"/>
      <c r="D45" s="50"/>
      <c r="E45" s="345"/>
      <c r="F45" s="50"/>
      <c r="G45" s="50"/>
      <c r="H45" s="50"/>
      <c r="I45" s="50"/>
      <c r="J45" s="50"/>
    </row>
    <row r="46" spans="1:10" s="210" customFormat="1" ht="44.45" customHeight="1" x14ac:dyDescent="0.25">
      <c r="A46" s="371" t="s">
        <v>332</v>
      </c>
      <c r="B46" s="397"/>
      <c r="C46" s="50"/>
      <c r="D46" s="50"/>
      <c r="E46" s="345"/>
      <c r="F46" s="50"/>
      <c r="G46" s="50"/>
      <c r="H46" s="50"/>
      <c r="I46" s="50"/>
      <c r="J46" s="50"/>
    </row>
    <row r="47" spans="1:10" s="210" customFormat="1" ht="48.6" customHeight="1" x14ac:dyDescent="0.25">
      <c r="A47" s="373" t="s">
        <v>333</v>
      </c>
      <c r="B47" s="397"/>
      <c r="C47" s="50"/>
      <c r="D47" s="50"/>
      <c r="E47" s="345"/>
      <c r="F47" s="50"/>
      <c r="G47" s="50"/>
      <c r="H47" s="50"/>
      <c r="I47" s="50"/>
      <c r="J47" s="50"/>
    </row>
    <row r="48" spans="1:10" s="210" customFormat="1" ht="19.899999999999999" customHeight="1" x14ac:dyDescent="0.25">
      <c r="A48" s="373" t="s">
        <v>306</v>
      </c>
      <c r="B48" s="397"/>
      <c r="C48" s="50"/>
      <c r="D48" s="50"/>
      <c r="E48" s="345"/>
      <c r="F48" s="50"/>
      <c r="G48" s="50"/>
      <c r="H48" s="50"/>
      <c r="I48" s="50"/>
      <c r="J48" s="50"/>
    </row>
    <row r="49" spans="1:10" s="210" customFormat="1" ht="30" customHeight="1" x14ac:dyDescent="0.25">
      <c r="A49" s="390" t="s">
        <v>334</v>
      </c>
      <c r="B49" s="391"/>
      <c r="C49" s="375"/>
      <c r="D49" s="375"/>
      <c r="E49" s="345"/>
      <c r="F49" s="50"/>
      <c r="G49" s="50"/>
      <c r="H49" s="50"/>
      <c r="I49" s="50"/>
      <c r="J49" s="50"/>
    </row>
    <row r="50" spans="1:10" s="210" customFormat="1" ht="16.899999999999999" customHeight="1" x14ac:dyDescent="0.25">
      <c r="A50" s="609" t="s">
        <v>335</v>
      </c>
      <c r="B50" s="610"/>
      <c r="C50" s="50"/>
      <c r="D50" s="50"/>
      <c r="E50" s="345"/>
      <c r="F50" s="50"/>
      <c r="G50" s="50"/>
      <c r="H50" s="50"/>
      <c r="I50" s="50"/>
      <c r="J50" s="50"/>
    </row>
    <row r="51" spans="1:10" s="415" customFormat="1" ht="31.5" x14ac:dyDescent="0.25">
      <c r="A51" s="410" t="s">
        <v>336</v>
      </c>
      <c r="B51" s="411"/>
      <c r="C51" s="412"/>
      <c r="D51" s="412"/>
      <c r="E51" s="413"/>
      <c r="F51" s="414"/>
      <c r="G51" s="414"/>
      <c r="H51" s="414"/>
      <c r="I51" s="414"/>
      <c r="J51" s="414"/>
    </row>
    <row r="52" spans="1:10" s="415" customFormat="1" ht="15.75" x14ac:dyDescent="0.25">
      <c r="A52" s="410" t="s">
        <v>337</v>
      </c>
      <c r="B52" s="411"/>
      <c r="C52" s="412"/>
      <c r="D52" s="412"/>
      <c r="E52" s="413"/>
      <c r="F52" s="414"/>
      <c r="G52" s="414"/>
      <c r="H52" s="414"/>
      <c r="I52" s="414"/>
      <c r="J52" s="414"/>
    </row>
    <row r="53" spans="1:10" s="415" customFormat="1" ht="15.75" x14ac:dyDescent="0.25">
      <c r="A53" s="416" t="s">
        <v>338</v>
      </c>
      <c r="B53" s="411"/>
      <c r="C53" s="412"/>
      <c r="D53" s="412"/>
      <c r="E53" s="413"/>
      <c r="F53" s="414"/>
      <c r="G53" s="414"/>
      <c r="H53" s="414"/>
      <c r="I53" s="414"/>
      <c r="J53" s="414"/>
    </row>
    <row r="54" spans="1:10" s="415" customFormat="1" ht="63" x14ac:dyDescent="0.25">
      <c r="A54" s="410" t="s">
        <v>339</v>
      </c>
      <c r="B54" s="411"/>
      <c r="C54" s="412"/>
      <c r="D54" s="412"/>
      <c r="E54" s="413"/>
      <c r="F54" s="414"/>
      <c r="G54" s="414"/>
      <c r="H54" s="414"/>
      <c r="I54" s="414"/>
      <c r="J54" s="414"/>
    </row>
    <row r="55" spans="1:10" s="415" customFormat="1" ht="31.5" x14ac:dyDescent="0.25">
      <c r="A55" s="410" t="s">
        <v>340</v>
      </c>
      <c r="B55" s="411"/>
      <c r="C55" s="412"/>
      <c r="D55" s="412"/>
      <c r="E55" s="413"/>
      <c r="F55" s="414"/>
      <c r="G55" s="414"/>
      <c r="H55" s="414"/>
      <c r="I55" s="414"/>
      <c r="J55" s="414"/>
    </row>
    <row r="56" spans="1:10" s="415" customFormat="1" ht="15.75" x14ac:dyDescent="0.25">
      <c r="A56" s="410" t="s">
        <v>341</v>
      </c>
      <c r="B56" s="411"/>
      <c r="C56" s="412"/>
      <c r="D56" s="412"/>
      <c r="E56" s="413"/>
      <c r="F56" s="414"/>
      <c r="G56" s="414"/>
      <c r="H56" s="414"/>
      <c r="I56" s="414"/>
      <c r="J56" s="414"/>
    </row>
    <row r="57" spans="1:10" s="415" customFormat="1" ht="31.5" x14ac:dyDescent="0.25">
      <c r="A57" s="410" t="s">
        <v>342</v>
      </c>
      <c r="B57" s="411">
        <v>7800</v>
      </c>
      <c r="C57" s="412"/>
      <c r="D57" s="412"/>
      <c r="E57" s="413"/>
      <c r="F57" s="414"/>
      <c r="G57" s="414"/>
      <c r="H57" s="414"/>
      <c r="I57" s="414"/>
      <c r="J57" s="414"/>
    </row>
    <row r="58" spans="1:10" s="415" customFormat="1" ht="31.5" x14ac:dyDescent="0.25">
      <c r="A58" s="410" t="s">
        <v>343</v>
      </c>
      <c r="B58" s="411"/>
      <c r="C58" s="412"/>
      <c r="D58" s="412"/>
      <c r="E58" s="413"/>
      <c r="F58" s="414"/>
      <c r="G58" s="414"/>
      <c r="H58" s="414"/>
      <c r="I58" s="414"/>
      <c r="J58" s="414"/>
    </row>
    <row r="59" spans="1:10" s="415" customFormat="1" ht="15.75" x14ac:dyDescent="0.25">
      <c r="A59" s="410" t="s">
        <v>344</v>
      </c>
      <c r="B59" s="411"/>
      <c r="C59" s="412"/>
      <c r="D59" s="412"/>
      <c r="E59" s="413"/>
      <c r="F59" s="414"/>
      <c r="G59" s="414"/>
      <c r="H59" s="414"/>
      <c r="I59" s="414"/>
      <c r="J59" s="414"/>
    </row>
    <row r="60" spans="1:10" s="415" customFormat="1" ht="31.5" x14ac:dyDescent="0.25">
      <c r="A60" s="410" t="s">
        <v>345</v>
      </c>
      <c r="B60" s="411"/>
      <c r="C60" s="412"/>
      <c r="D60" s="412"/>
      <c r="E60" s="413"/>
      <c r="F60" s="414"/>
      <c r="G60" s="414"/>
      <c r="H60" s="414"/>
      <c r="I60" s="414"/>
      <c r="J60" s="414"/>
    </row>
    <row r="61" spans="1:10" s="210" customFormat="1" ht="19.149999999999999" customHeight="1" x14ac:dyDescent="0.25">
      <c r="A61" s="399" t="s">
        <v>346</v>
      </c>
      <c r="B61" s="393">
        <f>B62+B63</f>
        <v>0</v>
      </c>
      <c r="C61" s="375"/>
      <c r="D61" s="375"/>
      <c r="E61" s="345"/>
      <c r="F61" s="50"/>
      <c r="G61" s="50"/>
      <c r="H61" s="50"/>
      <c r="I61" s="50"/>
      <c r="J61" s="50"/>
    </row>
    <row r="62" spans="1:10" s="210" customFormat="1" ht="19.149999999999999" customHeight="1" x14ac:dyDescent="0.25">
      <c r="A62" s="390" t="s">
        <v>347</v>
      </c>
      <c r="B62" s="391"/>
      <c r="C62" s="375"/>
      <c r="D62" s="375"/>
      <c r="E62" s="345"/>
      <c r="F62" s="50"/>
      <c r="G62" s="50"/>
      <c r="H62" s="50"/>
      <c r="I62" s="50"/>
      <c r="J62" s="50"/>
    </row>
    <row r="63" spans="1:10" s="210" customFormat="1" ht="19.149999999999999" customHeight="1" x14ac:dyDescent="0.25">
      <c r="A63" s="390" t="s">
        <v>348</v>
      </c>
      <c r="B63" s="391"/>
      <c r="C63" s="375"/>
      <c r="D63" s="375"/>
      <c r="E63" s="345"/>
      <c r="F63" s="50"/>
      <c r="G63" s="50"/>
      <c r="H63" s="50"/>
      <c r="I63" s="50"/>
      <c r="J63" s="50"/>
    </row>
    <row r="64" spans="1:10" s="210" customFormat="1" ht="30.6" customHeight="1" x14ac:dyDescent="0.25">
      <c r="A64" s="390" t="s">
        <v>349</v>
      </c>
      <c r="B64" s="391"/>
      <c r="C64" s="375"/>
      <c r="D64" s="375"/>
      <c r="E64" s="345"/>
      <c r="F64" s="50"/>
      <c r="G64" s="50"/>
      <c r="H64" s="50"/>
      <c r="I64" s="50"/>
      <c r="J64" s="50"/>
    </row>
    <row r="65" spans="1:10" s="210" customFormat="1" ht="28.9" customHeight="1" x14ac:dyDescent="0.25">
      <c r="A65" s="392" t="s">
        <v>350</v>
      </c>
      <c r="B65" s="393">
        <f>B66+B67</f>
        <v>0</v>
      </c>
      <c r="C65" s="375"/>
      <c r="D65" s="375"/>
      <c r="E65" s="345"/>
      <c r="F65" s="50"/>
      <c r="G65" s="50"/>
      <c r="H65" s="50"/>
      <c r="I65" s="50"/>
      <c r="J65" s="50"/>
    </row>
    <row r="66" spans="1:10" s="210" customFormat="1" ht="16.899999999999999" customHeight="1" x14ac:dyDescent="0.25">
      <c r="A66" s="390" t="s">
        <v>351</v>
      </c>
      <c r="B66" s="391"/>
      <c r="C66" s="375"/>
      <c r="D66" s="375"/>
      <c r="E66" s="345"/>
      <c r="F66" s="50"/>
      <c r="G66" s="50"/>
      <c r="H66" s="50"/>
      <c r="I66" s="50"/>
      <c r="J66" s="50"/>
    </row>
    <row r="67" spans="1:10" s="210" customFormat="1" ht="17.45" customHeight="1" x14ac:dyDescent="0.25">
      <c r="A67" s="400" t="s">
        <v>352</v>
      </c>
      <c r="B67" s="391"/>
      <c r="C67" s="375"/>
      <c r="D67" s="375"/>
      <c r="E67" s="345"/>
      <c r="F67" s="50"/>
      <c r="G67" s="50"/>
      <c r="H67" s="50"/>
      <c r="I67" s="50"/>
      <c r="J67" s="50"/>
    </row>
    <row r="68" spans="1:10" s="210" customFormat="1" ht="46.15" customHeight="1" x14ac:dyDescent="0.25">
      <c r="A68" s="396" t="s">
        <v>353</v>
      </c>
      <c r="B68" s="391"/>
      <c r="C68" s="375"/>
      <c r="D68" s="375"/>
      <c r="E68" s="345"/>
      <c r="F68" s="50"/>
      <c r="G68" s="50"/>
      <c r="H68" s="50"/>
      <c r="I68" s="50"/>
      <c r="J68" s="50"/>
    </row>
    <row r="69" spans="1:10" s="210" customFormat="1" ht="14.45" customHeight="1" x14ac:dyDescent="0.25">
      <c r="A69" s="611" t="s">
        <v>354</v>
      </c>
      <c r="B69" s="612"/>
      <c r="C69" s="375"/>
      <c r="D69" s="375"/>
      <c r="E69" s="345"/>
      <c r="F69" s="50"/>
      <c r="G69" s="50"/>
      <c r="H69" s="50"/>
      <c r="I69" s="50"/>
      <c r="J69" s="50"/>
    </row>
    <row r="70" spans="1:10" s="210" customFormat="1" ht="140.25" customHeight="1" x14ac:dyDescent="0.25">
      <c r="A70" s="416" t="s">
        <v>355</v>
      </c>
      <c r="B70" s="391"/>
      <c r="C70" s="50"/>
      <c r="D70" s="50"/>
      <c r="E70" s="345"/>
      <c r="F70" s="50"/>
      <c r="G70" s="50"/>
      <c r="H70" s="50"/>
      <c r="I70" s="50"/>
      <c r="J70" s="50"/>
    </row>
    <row r="71" spans="1:10" s="210" customFormat="1" ht="49.15" customHeight="1" x14ac:dyDescent="0.25">
      <c r="A71" s="398" t="s">
        <v>356</v>
      </c>
      <c r="B71" s="391"/>
      <c r="C71" s="50"/>
      <c r="D71" s="50"/>
      <c r="E71" s="345"/>
      <c r="F71" s="50"/>
      <c r="G71" s="50"/>
      <c r="H71" s="50"/>
      <c r="I71" s="50"/>
      <c r="J71" s="50"/>
    </row>
    <row r="72" spans="1:10" s="210" customFormat="1" ht="19.149999999999999" customHeight="1" x14ac:dyDescent="0.25">
      <c r="A72" s="613" t="s">
        <v>357</v>
      </c>
      <c r="B72" s="614"/>
      <c r="C72" s="50"/>
      <c r="D72" s="50"/>
      <c r="E72" s="345"/>
      <c r="F72" s="50"/>
      <c r="G72" s="50"/>
      <c r="H72" s="50"/>
      <c r="I72" s="50"/>
      <c r="J72" s="50"/>
    </row>
    <row r="73" spans="1:10" s="210" customFormat="1" ht="17.649999999999999" customHeight="1" x14ac:dyDescent="0.25">
      <c r="A73" s="615" t="s">
        <v>298</v>
      </c>
      <c r="B73" s="616"/>
      <c r="C73" s="50"/>
      <c r="D73" s="50"/>
      <c r="E73" s="345"/>
      <c r="F73" s="50"/>
      <c r="G73" s="50"/>
      <c r="H73" s="50"/>
      <c r="I73" s="50"/>
      <c r="J73" s="50"/>
    </row>
    <row r="74" spans="1:10" s="210" customFormat="1" ht="12" customHeight="1" x14ac:dyDescent="0.25">
      <c r="A74" s="398" t="s">
        <v>358</v>
      </c>
      <c r="B74" s="391"/>
      <c r="C74" s="50"/>
      <c r="D74" s="50"/>
      <c r="E74" s="345"/>
      <c r="F74" s="50"/>
      <c r="G74" s="50"/>
      <c r="H74" s="50"/>
      <c r="I74" s="50"/>
      <c r="J74" s="50"/>
    </row>
    <row r="75" spans="1:10" s="210" customFormat="1" ht="15.75" thickBot="1" x14ac:dyDescent="0.3">
      <c r="A75" s="401" t="s">
        <v>359</v>
      </c>
      <c r="B75" s="402"/>
      <c r="C75" s="50"/>
      <c r="D75" s="50"/>
      <c r="E75" s="345"/>
      <c r="F75" s="50"/>
      <c r="G75" s="50"/>
      <c r="H75" s="50"/>
      <c r="I75" s="50"/>
      <c r="J75" s="50"/>
    </row>
  </sheetData>
  <mergeCells count="11">
    <mergeCell ref="A8:B8"/>
    <mergeCell ref="A2:B3"/>
    <mergeCell ref="A4:B4"/>
    <mergeCell ref="A5:A6"/>
    <mergeCell ref="B5:B6"/>
    <mergeCell ref="A7:B7"/>
    <mergeCell ref="A9:B9"/>
    <mergeCell ref="A50:B50"/>
    <mergeCell ref="A69:B69"/>
    <mergeCell ref="A72:B72"/>
    <mergeCell ref="A73:B7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2:J75"/>
  <sheetViews>
    <sheetView topLeftCell="A46" workbookViewId="0">
      <selection activeCell="A71" sqref="A71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516" t="s">
        <v>292</v>
      </c>
      <c r="B2" s="516"/>
    </row>
    <row r="3" spans="1:10" ht="26.45" customHeight="1" x14ac:dyDescent="0.25">
      <c r="A3" s="516"/>
      <c r="B3" s="516"/>
    </row>
    <row r="4" spans="1:10" ht="30.6" customHeight="1" thickBot="1" x14ac:dyDescent="0.3">
      <c r="A4" s="617" t="s">
        <v>366</v>
      </c>
      <c r="B4" s="617"/>
    </row>
    <row r="5" spans="1:10" ht="30.6" customHeight="1" x14ac:dyDescent="0.25">
      <c r="A5" s="618" t="s">
        <v>294</v>
      </c>
      <c r="B5" s="619" t="s">
        <v>295</v>
      </c>
    </row>
    <row r="6" spans="1:10" ht="37.9" customHeight="1" x14ac:dyDescent="0.25">
      <c r="A6" s="607"/>
      <c r="B6" s="620"/>
    </row>
    <row r="7" spans="1:10" s="210" customFormat="1" ht="16.5" customHeight="1" x14ac:dyDescent="0.25">
      <c r="A7" s="615" t="s">
        <v>297</v>
      </c>
      <c r="B7" s="616"/>
      <c r="C7" s="50"/>
      <c r="D7" s="50"/>
      <c r="E7" s="345"/>
      <c r="F7" s="50"/>
      <c r="G7" s="50"/>
      <c r="H7" s="50"/>
      <c r="I7" s="50"/>
      <c r="J7" s="50"/>
    </row>
    <row r="8" spans="1:10" s="210" customFormat="1" ht="16.5" customHeight="1" x14ac:dyDescent="0.25">
      <c r="A8" s="615" t="s">
        <v>298</v>
      </c>
      <c r="B8" s="616"/>
      <c r="C8" s="50"/>
      <c r="D8" s="50"/>
      <c r="E8" s="345"/>
      <c r="F8" s="50"/>
      <c r="G8" s="50"/>
      <c r="H8" s="50"/>
      <c r="I8" s="50"/>
      <c r="J8" s="50"/>
    </row>
    <row r="9" spans="1:10" s="210" customFormat="1" ht="28.9" customHeight="1" x14ac:dyDescent="0.25">
      <c r="A9" s="607" t="s">
        <v>299</v>
      </c>
      <c r="B9" s="608"/>
      <c r="C9" s="50"/>
      <c r="D9" s="50"/>
      <c r="E9" s="345"/>
      <c r="F9" s="50"/>
      <c r="G9" s="50"/>
      <c r="H9" s="50"/>
      <c r="I9" s="50"/>
      <c r="J9" s="50"/>
    </row>
    <row r="10" spans="1:10" s="210" customFormat="1" ht="16.5" customHeight="1" x14ac:dyDescent="0.25">
      <c r="A10" s="388" t="s">
        <v>300</v>
      </c>
      <c r="B10" s="389">
        <f>B11+B12+B13+B14</f>
        <v>0</v>
      </c>
      <c r="C10" s="50"/>
      <c r="D10" s="50"/>
      <c r="E10" s="345"/>
      <c r="F10" s="50"/>
      <c r="G10" s="50"/>
      <c r="H10" s="50"/>
      <c r="I10" s="50"/>
      <c r="J10" s="50"/>
    </row>
    <row r="11" spans="1:10" s="210" customFormat="1" ht="19.149999999999999" customHeight="1" x14ac:dyDescent="0.25">
      <c r="A11" s="390" t="s">
        <v>301</v>
      </c>
      <c r="B11" s="391"/>
      <c r="C11" s="50"/>
      <c r="D11" s="50"/>
      <c r="E11" s="345"/>
      <c r="F11" s="50"/>
      <c r="G11" s="50"/>
      <c r="H11" s="50"/>
      <c r="I11" s="50"/>
      <c r="J11" s="50"/>
    </row>
    <row r="12" spans="1:10" s="210" customFormat="1" ht="15.75" x14ac:dyDescent="0.25">
      <c r="A12" s="390" t="s">
        <v>302</v>
      </c>
      <c r="B12" s="391"/>
      <c r="C12" s="50"/>
      <c r="D12" s="50"/>
      <c r="E12" s="345"/>
      <c r="F12" s="50"/>
      <c r="G12" s="50"/>
      <c r="H12" s="50"/>
      <c r="I12" s="50"/>
      <c r="J12" s="50"/>
    </row>
    <row r="13" spans="1:10" s="210" customFormat="1" ht="15.75" x14ac:dyDescent="0.25">
      <c r="A13" s="390" t="s">
        <v>303</v>
      </c>
      <c r="B13" s="391"/>
      <c r="C13" s="50"/>
      <c r="D13" s="50"/>
      <c r="E13" s="345"/>
      <c r="F13" s="50"/>
      <c r="G13" s="50"/>
      <c r="H13" s="50"/>
      <c r="I13" s="50"/>
      <c r="J13" s="50"/>
    </row>
    <row r="14" spans="1:10" s="210" customFormat="1" ht="17.45" customHeight="1" x14ac:dyDescent="0.25">
      <c r="A14" s="390" t="s">
        <v>304</v>
      </c>
      <c r="B14" s="391"/>
      <c r="C14" s="50"/>
      <c r="D14" s="50"/>
      <c r="E14" s="345"/>
      <c r="F14" s="50"/>
      <c r="G14" s="50"/>
      <c r="H14" s="50"/>
      <c r="I14" s="50"/>
      <c r="J14" s="50"/>
    </row>
    <row r="15" spans="1:10" s="210" customFormat="1" ht="15.75" x14ac:dyDescent="0.25">
      <c r="A15" s="388" t="s">
        <v>305</v>
      </c>
      <c r="B15" s="389">
        <f>B16+B17+B18</f>
        <v>0</v>
      </c>
      <c r="C15" s="50"/>
      <c r="D15" s="50"/>
      <c r="E15" s="345"/>
      <c r="F15" s="50"/>
      <c r="G15" s="50"/>
      <c r="H15" s="50"/>
      <c r="I15" s="50"/>
      <c r="J15" s="50"/>
    </row>
    <row r="16" spans="1:10" s="210" customFormat="1" ht="15.75" x14ac:dyDescent="0.25">
      <c r="A16" s="390" t="s">
        <v>301</v>
      </c>
      <c r="B16" s="391"/>
      <c r="C16" s="50"/>
      <c r="D16" s="50"/>
      <c r="E16" s="345"/>
      <c r="F16" s="50"/>
      <c r="G16" s="50"/>
      <c r="H16" s="50"/>
      <c r="I16" s="50"/>
      <c r="J16" s="50"/>
    </row>
    <row r="17" spans="1:10" s="210" customFormat="1" ht="15.75" x14ac:dyDescent="0.25">
      <c r="A17" s="390" t="s">
        <v>303</v>
      </c>
      <c r="B17" s="391"/>
      <c r="C17" s="50"/>
      <c r="D17" s="50"/>
      <c r="E17" s="345"/>
      <c r="F17" s="50"/>
      <c r="G17" s="50"/>
      <c r="H17" s="50"/>
      <c r="I17" s="50"/>
      <c r="J17" s="50"/>
    </row>
    <row r="18" spans="1:10" s="210" customFormat="1" ht="15.75" x14ac:dyDescent="0.25">
      <c r="A18" s="390" t="s">
        <v>306</v>
      </c>
      <c r="B18" s="391"/>
      <c r="C18" s="50"/>
      <c r="D18" s="50"/>
      <c r="E18" s="345"/>
      <c r="F18" s="50"/>
      <c r="G18" s="50"/>
      <c r="H18" s="50"/>
      <c r="I18" s="50"/>
      <c r="J18" s="50"/>
    </row>
    <row r="19" spans="1:10" s="210" customFormat="1" ht="13.9" customHeight="1" x14ac:dyDescent="0.25">
      <c r="A19" s="392" t="s">
        <v>307</v>
      </c>
      <c r="B19" s="393">
        <f>B20+B21+B22+B23</f>
        <v>0</v>
      </c>
      <c r="C19" s="50"/>
      <c r="D19" s="50"/>
      <c r="E19" s="345"/>
      <c r="F19" s="50"/>
      <c r="G19" s="50"/>
      <c r="H19" s="50"/>
      <c r="I19" s="50"/>
      <c r="J19" s="50"/>
    </row>
    <row r="20" spans="1:10" s="210" customFormat="1" ht="15.75" x14ac:dyDescent="0.25">
      <c r="A20" s="390" t="s">
        <v>308</v>
      </c>
      <c r="B20" s="391"/>
      <c r="C20" s="50"/>
      <c r="D20" s="50"/>
      <c r="E20" s="345"/>
      <c r="F20" s="50"/>
      <c r="G20" s="50"/>
      <c r="H20" s="50"/>
      <c r="I20" s="50"/>
      <c r="J20" s="50"/>
    </row>
    <row r="21" spans="1:10" s="210" customFormat="1" ht="15.75" x14ac:dyDescent="0.25">
      <c r="A21" s="390" t="s">
        <v>309</v>
      </c>
      <c r="B21" s="391"/>
      <c r="C21" s="50"/>
      <c r="D21" s="50"/>
      <c r="E21" s="345"/>
      <c r="F21" s="50"/>
      <c r="G21" s="50"/>
      <c r="H21" s="50"/>
      <c r="I21" s="50"/>
      <c r="J21" s="50"/>
    </row>
    <row r="22" spans="1:10" s="210" customFormat="1" ht="15.75" x14ac:dyDescent="0.25">
      <c r="A22" s="390" t="s">
        <v>310</v>
      </c>
      <c r="B22" s="391"/>
      <c r="C22" s="50"/>
      <c r="D22" s="50"/>
      <c r="E22" s="345"/>
      <c r="F22" s="50"/>
      <c r="G22" s="50"/>
      <c r="H22" s="50"/>
      <c r="I22" s="50"/>
      <c r="J22" s="50"/>
    </row>
    <row r="23" spans="1:10" s="210" customFormat="1" ht="15.75" x14ac:dyDescent="0.25">
      <c r="A23" s="390" t="s">
        <v>306</v>
      </c>
      <c r="B23" s="391"/>
      <c r="C23" s="50"/>
      <c r="D23" s="50"/>
      <c r="E23" s="345"/>
      <c r="F23" s="50"/>
      <c r="G23" s="50"/>
      <c r="H23" s="50"/>
      <c r="I23" s="50"/>
      <c r="J23" s="50"/>
    </row>
    <row r="24" spans="1:10" s="210" customFormat="1" ht="31.5" x14ac:dyDescent="0.25">
      <c r="A24" s="392" t="s">
        <v>311</v>
      </c>
      <c r="B24" s="393">
        <f>B25+B26+B27+B28+B29+B30+B31+B32</f>
        <v>0</v>
      </c>
      <c r="C24" s="50"/>
      <c r="D24" s="50"/>
      <c r="E24" s="345"/>
      <c r="F24" s="50"/>
      <c r="G24" s="50"/>
      <c r="H24" s="50"/>
      <c r="I24" s="50"/>
      <c r="J24" s="50"/>
    </row>
    <row r="25" spans="1:10" s="210" customFormat="1" ht="15.75" x14ac:dyDescent="0.25">
      <c r="A25" s="390" t="s">
        <v>312</v>
      </c>
      <c r="B25" s="391"/>
      <c r="C25" s="50"/>
      <c r="D25" s="50"/>
      <c r="E25" s="345"/>
      <c r="F25" s="50"/>
      <c r="G25" s="50"/>
      <c r="H25" s="50"/>
      <c r="I25" s="50"/>
      <c r="J25" s="50"/>
    </row>
    <row r="26" spans="1:10" s="210" customFormat="1" ht="15.75" x14ac:dyDescent="0.25">
      <c r="A26" s="390" t="s">
        <v>313</v>
      </c>
      <c r="B26" s="391"/>
      <c r="C26" s="50"/>
      <c r="D26" s="50"/>
      <c r="E26" s="345"/>
      <c r="F26" s="50"/>
      <c r="G26" s="50"/>
      <c r="H26" s="50"/>
      <c r="I26" s="50"/>
      <c r="J26" s="50"/>
    </row>
    <row r="27" spans="1:10" s="210" customFormat="1" ht="15.75" x14ac:dyDescent="0.25">
      <c r="A27" s="390" t="s">
        <v>314</v>
      </c>
      <c r="B27" s="391"/>
      <c r="C27" s="50"/>
      <c r="D27" s="50"/>
      <c r="E27" s="345"/>
      <c r="F27" s="50"/>
      <c r="G27" s="50"/>
      <c r="H27" s="50"/>
      <c r="I27" s="50"/>
      <c r="J27" s="50"/>
    </row>
    <row r="28" spans="1:10" s="210" customFormat="1" ht="15.75" x14ac:dyDescent="0.25">
      <c r="A28" s="390" t="s">
        <v>315</v>
      </c>
      <c r="B28" s="391"/>
      <c r="C28" s="50"/>
      <c r="D28" s="50"/>
      <c r="E28" s="345"/>
      <c r="F28" s="50"/>
      <c r="G28" s="50"/>
      <c r="H28" s="50"/>
      <c r="I28" s="50"/>
      <c r="J28" s="50"/>
    </row>
    <row r="29" spans="1:10" s="210" customFormat="1" ht="15.75" x14ac:dyDescent="0.25">
      <c r="A29" s="390" t="s">
        <v>316</v>
      </c>
      <c r="B29" s="391"/>
      <c r="C29" s="50"/>
      <c r="D29" s="50"/>
      <c r="E29" s="345"/>
      <c r="F29" s="50"/>
      <c r="G29" s="50"/>
      <c r="H29" s="50"/>
      <c r="I29" s="50"/>
      <c r="J29" s="50"/>
    </row>
    <row r="30" spans="1:10" s="210" customFormat="1" ht="15.75" x14ac:dyDescent="0.25">
      <c r="A30" s="390" t="s">
        <v>317</v>
      </c>
      <c r="B30" s="391"/>
      <c r="C30" s="50"/>
      <c r="D30" s="50"/>
      <c r="E30" s="345"/>
      <c r="F30" s="50"/>
      <c r="G30" s="50"/>
      <c r="H30" s="50"/>
      <c r="I30" s="50"/>
      <c r="J30" s="50"/>
    </row>
    <row r="31" spans="1:10" s="210" customFormat="1" ht="15.75" x14ac:dyDescent="0.25">
      <c r="A31" s="390" t="s">
        <v>318</v>
      </c>
      <c r="B31" s="391"/>
      <c r="C31" s="50"/>
      <c r="D31" s="50"/>
      <c r="E31" s="345"/>
      <c r="F31" s="50"/>
      <c r="G31" s="50"/>
      <c r="H31" s="50"/>
      <c r="I31" s="50"/>
      <c r="J31" s="50"/>
    </row>
    <row r="32" spans="1:10" s="210" customFormat="1" ht="15.75" x14ac:dyDescent="0.25">
      <c r="A32" s="390" t="s">
        <v>306</v>
      </c>
      <c r="B32" s="391"/>
      <c r="C32" s="50"/>
      <c r="D32" s="50"/>
      <c r="E32" s="345"/>
      <c r="F32" s="50"/>
      <c r="G32" s="50"/>
      <c r="H32" s="50"/>
      <c r="I32" s="50"/>
      <c r="J32" s="50"/>
    </row>
    <row r="33" spans="1:10" s="210" customFormat="1" ht="80.45" customHeight="1" x14ac:dyDescent="0.25">
      <c r="A33" s="394" t="s">
        <v>319</v>
      </c>
      <c r="B33" s="391">
        <f>B34+B35+B36</f>
        <v>0</v>
      </c>
      <c r="C33" s="50"/>
      <c r="D33" s="50"/>
      <c r="E33" s="345"/>
      <c r="F33" s="50"/>
      <c r="G33" s="50"/>
      <c r="H33" s="50"/>
      <c r="I33" s="50"/>
      <c r="J33" s="50"/>
    </row>
    <row r="34" spans="1:10" s="210" customFormat="1" ht="46.15" customHeight="1" x14ac:dyDescent="0.25">
      <c r="A34" s="409" t="s">
        <v>320</v>
      </c>
      <c r="B34" s="391"/>
      <c r="C34" s="50"/>
      <c r="D34" s="50"/>
      <c r="E34" s="345"/>
      <c r="F34" s="50"/>
      <c r="G34" s="50"/>
      <c r="H34" s="50"/>
      <c r="I34" s="50"/>
      <c r="J34" s="50"/>
    </row>
    <row r="35" spans="1:10" s="210" customFormat="1" ht="46.15" customHeight="1" x14ac:dyDescent="0.25">
      <c r="A35" s="409" t="s">
        <v>321</v>
      </c>
      <c r="B35" s="391"/>
      <c r="C35" s="50"/>
      <c r="D35" s="50"/>
      <c r="E35" s="345"/>
      <c r="F35" s="50"/>
      <c r="G35" s="50"/>
      <c r="H35" s="50"/>
      <c r="I35" s="50"/>
      <c r="J35" s="50"/>
    </row>
    <row r="36" spans="1:10" s="210" customFormat="1" ht="46.15" customHeight="1" x14ac:dyDescent="0.25">
      <c r="A36" s="409" t="s">
        <v>322</v>
      </c>
      <c r="B36" s="391"/>
      <c r="C36" s="50"/>
      <c r="D36" s="50"/>
      <c r="E36" s="345"/>
      <c r="F36" s="50"/>
      <c r="G36" s="50"/>
      <c r="H36" s="50"/>
      <c r="I36" s="50"/>
      <c r="J36" s="50"/>
    </row>
    <row r="37" spans="1:10" s="210" customFormat="1" ht="46.15" customHeight="1" x14ac:dyDescent="0.25">
      <c r="A37" s="394" t="s">
        <v>323</v>
      </c>
      <c r="B37" s="397">
        <f>SUM(B38:B48)</f>
        <v>0</v>
      </c>
      <c r="C37" s="50"/>
      <c r="D37" s="50"/>
      <c r="E37" s="345"/>
      <c r="F37" s="50"/>
      <c r="G37" s="50"/>
      <c r="H37" s="50"/>
      <c r="I37" s="50"/>
      <c r="J37" s="50"/>
    </row>
    <row r="38" spans="1:10" s="210" customFormat="1" ht="31.15" customHeight="1" x14ac:dyDescent="0.25">
      <c r="A38" s="371" t="s">
        <v>324</v>
      </c>
      <c r="B38" s="397"/>
      <c r="C38" s="50"/>
      <c r="D38" s="50"/>
      <c r="E38" s="345"/>
      <c r="F38" s="50"/>
      <c r="G38" s="50"/>
      <c r="H38" s="50"/>
      <c r="I38" s="50"/>
      <c r="J38" s="50"/>
    </row>
    <row r="39" spans="1:10" s="210" customFormat="1" ht="31.9" customHeight="1" x14ac:dyDescent="0.25">
      <c r="A39" s="371" t="s">
        <v>325</v>
      </c>
      <c r="B39" s="397"/>
      <c r="C39" s="50"/>
      <c r="D39" s="50"/>
      <c r="E39" s="345"/>
      <c r="F39" s="50"/>
      <c r="G39" s="50"/>
      <c r="H39" s="50"/>
      <c r="I39" s="50"/>
      <c r="J39" s="50"/>
    </row>
    <row r="40" spans="1:10" s="210" customFormat="1" ht="30.6" customHeight="1" x14ac:dyDescent="0.25">
      <c r="A40" s="371" t="s">
        <v>326</v>
      </c>
      <c r="B40" s="397"/>
      <c r="C40" s="50"/>
      <c r="D40" s="50"/>
      <c r="E40" s="345"/>
      <c r="F40" s="50"/>
      <c r="G40" s="50"/>
      <c r="H40" s="50"/>
      <c r="I40" s="50"/>
      <c r="J40" s="50"/>
    </row>
    <row r="41" spans="1:10" s="210" customFormat="1" ht="30" customHeight="1" x14ac:dyDescent="0.25">
      <c r="A41" s="371" t="s">
        <v>327</v>
      </c>
      <c r="B41" s="397"/>
      <c r="C41" s="50"/>
      <c r="D41" s="50"/>
      <c r="E41" s="345"/>
      <c r="F41" s="50"/>
      <c r="G41" s="50"/>
      <c r="H41" s="50"/>
      <c r="I41" s="50"/>
      <c r="J41" s="50"/>
    </row>
    <row r="42" spans="1:10" s="210" customFormat="1" ht="16.149999999999999" customHeight="1" x14ac:dyDescent="0.25">
      <c r="A42" s="371" t="s">
        <v>328</v>
      </c>
      <c r="B42" s="397"/>
      <c r="C42" s="50"/>
      <c r="D42" s="50"/>
      <c r="E42" s="345"/>
      <c r="F42" s="50"/>
      <c r="G42" s="50"/>
      <c r="H42" s="50"/>
      <c r="I42" s="50"/>
      <c r="J42" s="50"/>
    </row>
    <row r="43" spans="1:10" s="210" customFormat="1" ht="35.450000000000003" customHeight="1" x14ac:dyDescent="0.25">
      <c r="A43" s="371" t="s">
        <v>329</v>
      </c>
      <c r="B43" s="397"/>
      <c r="C43" s="50"/>
      <c r="D43" s="50"/>
      <c r="E43" s="345"/>
      <c r="F43" s="50"/>
      <c r="G43" s="50"/>
      <c r="H43" s="50"/>
      <c r="I43" s="50"/>
      <c r="J43" s="50"/>
    </row>
    <row r="44" spans="1:10" s="210" customFormat="1" ht="55.5" customHeight="1" x14ac:dyDescent="0.25">
      <c r="A44" s="371" t="s">
        <v>330</v>
      </c>
      <c r="B44" s="397"/>
      <c r="C44" s="50"/>
      <c r="D44" s="50"/>
      <c r="E44" s="345"/>
      <c r="F44" s="50"/>
      <c r="G44" s="50"/>
      <c r="H44" s="50"/>
      <c r="I44" s="50"/>
      <c r="J44" s="50"/>
    </row>
    <row r="45" spans="1:10" s="210" customFormat="1" ht="30.6" customHeight="1" x14ac:dyDescent="0.25">
      <c r="A45" s="371" t="s">
        <v>331</v>
      </c>
      <c r="B45" s="397"/>
      <c r="C45" s="50"/>
      <c r="D45" s="50"/>
      <c r="E45" s="345"/>
      <c r="F45" s="50"/>
      <c r="G45" s="50"/>
      <c r="H45" s="50"/>
      <c r="I45" s="50"/>
      <c r="J45" s="50"/>
    </row>
    <row r="46" spans="1:10" s="210" customFormat="1" ht="44.45" customHeight="1" x14ac:dyDescent="0.25">
      <c r="A46" s="371" t="s">
        <v>332</v>
      </c>
      <c r="B46" s="397"/>
      <c r="C46" s="50"/>
      <c r="D46" s="50"/>
      <c r="E46" s="345"/>
      <c r="F46" s="50"/>
      <c r="G46" s="50"/>
      <c r="H46" s="50"/>
      <c r="I46" s="50"/>
      <c r="J46" s="50"/>
    </row>
    <row r="47" spans="1:10" s="210" customFormat="1" ht="48.6" customHeight="1" x14ac:dyDescent="0.25">
      <c r="A47" s="373" t="s">
        <v>333</v>
      </c>
      <c r="B47" s="397"/>
      <c r="C47" s="50"/>
      <c r="D47" s="50"/>
      <c r="E47" s="345"/>
      <c r="F47" s="50"/>
      <c r="G47" s="50"/>
      <c r="H47" s="50"/>
      <c r="I47" s="50"/>
      <c r="J47" s="50"/>
    </row>
    <row r="48" spans="1:10" s="210" customFormat="1" ht="19.899999999999999" customHeight="1" x14ac:dyDescent="0.25">
      <c r="A48" s="373" t="s">
        <v>306</v>
      </c>
      <c r="B48" s="397"/>
      <c r="C48" s="50"/>
      <c r="D48" s="50"/>
      <c r="E48" s="345"/>
      <c r="F48" s="50"/>
      <c r="G48" s="50"/>
      <c r="H48" s="50"/>
      <c r="I48" s="50"/>
      <c r="J48" s="50"/>
    </row>
    <row r="49" spans="1:10" s="210" customFormat="1" ht="30" customHeight="1" x14ac:dyDescent="0.25">
      <c r="A49" s="390" t="s">
        <v>334</v>
      </c>
      <c r="B49" s="391"/>
      <c r="C49" s="375"/>
      <c r="D49" s="375"/>
      <c r="E49" s="345"/>
      <c r="F49" s="50"/>
      <c r="G49" s="50"/>
      <c r="H49" s="50"/>
      <c r="I49" s="50"/>
      <c r="J49" s="50"/>
    </row>
    <row r="50" spans="1:10" s="210" customFormat="1" ht="16.899999999999999" customHeight="1" x14ac:dyDescent="0.25">
      <c r="A50" s="609" t="s">
        <v>335</v>
      </c>
      <c r="B50" s="610"/>
      <c r="C50" s="50"/>
      <c r="D50" s="50"/>
      <c r="E50" s="345"/>
      <c r="F50" s="50"/>
      <c r="G50" s="50"/>
      <c r="H50" s="50"/>
      <c r="I50" s="50"/>
      <c r="J50" s="50"/>
    </row>
    <row r="51" spans="1:10" s="415" customFormat="1" ht="31.5" x14ac:dyDescent="0.25">
      <c r="A51" s="410" t="s">
        <v>336</v>
      </c>
      <c r="B51" s="411">
        <v>7694</v>
      </c>
      <c r="C51" s="412"/>
      <c r="D51" s="412"/>
      <c r="E51" s="413"/>
      <c r="F51" s="414"/>
      <c r="G51" s="414"/>
      <c r="H51" s="414"/>
      <c r="I51" s="414"/>
      <c r="J51" s="414"/>
    </row>
    <row r="52" spans="1:10" s="415" customFormat="1" ht="15.75" x14ac:dyDescent="0.25">
      <c r="A52" s="410" t="s">
        <v>337</v>
      </c>
      <c r="B52" s="411">
        <v>195</v>
      </c>
      <c r="C52" s="412"/>
      <c r="D52" s="412"/>
      <c r="E52" s="413"/>
      <c r="F52" s="414"/>
      <c r="G52" s="414"/>
      <c r="H52" s="414"/>
      <c r="I52" s="414"/>
      <c r="J52" s="414"/>
    </row>
    <row r="53" spans="1:10" s="415" customFormat="1" ht="15.75" x14ac:dyDescent="0.25">
      <c r="A53" s="416" t="s">
        <v>338</v>
      </c>
      <c r="B53" s="411"/>
      <c r="C53" s="412"/>
      <c r="D53" s="412"/>
      <c r="E53" s="413"/>
      <c r="F53" s="414"/>
      <c r="G53" s="414"/>
      <c r="H53" s="414"/>
      <c r="I53" s="414"/>
      <c r="J53" s="414"/>
    </row>
    <row r="54" spans="1:10" s="415" customFormat="1" ht="63" x14ac:dyDescent="0.25">
      <c r="A54" s="410" t="s">
        <v>339</v>
      </c>
      <c r="B54" s="411"/>
      <c r="C54" s="412"/>
      <c r="D54" s="412"/>
      <c r="E54" s="413"/>
      <c r="F54" s="414"/>
      <c r="G54" s="414"/>
      <c r="H54" s="414"/>
      <c r="I54" s="414"/>
      <c r="J54" s="414"/>
    </row>
    <row r="55" spans="1:10" s="415" customFormat="1" ht="31.5" x14ac:dyDescent="0.25">
      <c r="A55" s="410" t="s">
        <v>340</v>
      </c>
      <c r="B55" s="411"/>
      <c r="C55" s="412"/>
      <c r="D55" s="412"/>
      <c r="E55" s="413"/>
      <c r="F55" s="414"/>
      <c r="G55" s="414"/>
      <c r="H55" s="414"/>
      <c r="I55" s="414"/>
      <c r="J55" s="414"/>
    </row>
    <row r="56" spans="1:10" s="415" customFormat="1" ht="15.75" x14ac:dyDescent="0.25">
      <c r="A56" s="410" t="s">
        <v>341</v>
      </c>
      <c r="B56" s="411"/>
      <c r="C56" s="412"/>
      <c r="D56" s="412"/>
      <c r="E56" s="413"/>
      <c r="F56" s="414"/>
      <c r="G56" s="414"/>
      <c r="H56" s="414"/>
      <c r="I56" s="414"/>
      <c r="J56" s="414"/>
    </row>
    <row r="57" spans="1:10" s="415" customFormat="1" ht="31.5" x14ac:dyDescent="0.25">
      <c r="A57" s="410" t="s">
        <v>342</v>
      </c>
      <c r="B57" s="411"/>
      <c r="C57" s="412"/>
      <c r="D57" s="412"/>
      <c r="E57" s="413"/>
      <c r="F57" s="414"/>
      <c r="G57" s="414"/>
      <c r="H57" s="414"/>
      <c r="I57" s="414"/>
      <c r="J57" s="414"/>
    </row>
    <row r="58" spans="1:10" s="415" customFormat="1" ht="31.5" x14ac:dyDescent="0.25">
      <c r="A58" s="410" t="s">
        <v>343</v>
      </c>
      <c r="B58" s="411"/>
      <c r="C58" s="412"/>
      <c r="D58" s="412"/>
      <c r="E58" s="413"/>
      <c r="F58" s="414"/>
      <c r="G58" s="414"/>
      <c r="H58" s="414"/>
      <c r="I58" s="414"/>
      <c r="J58" s="414"/>
    </row>
    <row r="59" spans="1:10" s="415" customFormat="1" ht="15.75" x14ac:dyDescent="0.25">
      <c r="A59" s="410" t="s">
        <v>344</v>
      </c>
      <c r="B59" s="411"/>
      <c r="C59" s="412"/>
      <c r="D59" s="412"/>
      <c r="E59" s="413"/>
      <c r="F59" s="414"/>
      <c r="G59" s="414"/>
      <c r="H59" s="414"/>
      <c r="I59" s="414"/>
      <c r="J59" s="414"/>
    </row>
    <row r="60" spans="1:10" s="415" customFormat="1" ht="31.5" x14ac:dyDescent="0.25">
      <c r="A60" s="410" t="s">
        <v>345</v>
      </c>
      <c r="B60" s="411"/>
      <c r="C60" s="412"/>
      <c r="D60" s="412"/>
      <c r="E60" s="413"/>
      <c r="F60" s="414"/>
      <c r="G60" s="414"/>
      <c r="H60" s="414"/>
      <c r="I60" s="414"/>
      <c r="J60" s="414"/>
    </row>
    <row r="61" spans="1:10" s="210" customFormat="1" ht="19.149999999999999" customHeight="1" x14ac:dyDescent="0.25">
      <c r="A61" s="399" t="s">
        <v>346</v>
      </c>
      <c r="B61" s="393">
        <f>B62+B63</f>
        <v>0</v>
      </c>
      <c r="C61" s="375"/>
      <c r="D61" s="375"/>
      <c r="E61" s="345"/>
      <c r="F61" s="50"/>
      <c r="G61" s="50"/>
      <c r="H61" s="50"/>
      <c r="I61" s="50"/>
      <c r="J61" s="50"/>
    </row>
    <row r="62" spans="1:10" s="210" customFormat="1" ht="19.149999999999999" customHeight="1" x14ac:dyDescent="0.25">
      <c r="A62" s="390" t="s">
        <v>347</v>
      </c>
      <c r="B62" s="391"/>
      <c r="C62" s="375"/>
      <c r="D62" s="375"/>
      <c r="E62" s="345"/>
      <c r="F62" s="50"/>
      <c r="G62" s="50"/>
      <c r="H62" s="50"/>
      <c r="I62" s="50"/>
      <c r="J62" s="50"/>
    </row>
    <row r="63" spans="1:10" s="210" customFormat="1" ht="19.149999999999999" customHeight="1" x14ac:dyDescent="0.25">
      <c r="A63" s="390" t="s">
        <v>348</v>
      </c>
      <c r="B63" s="391"/>
      <c r="C63" s="375"/>
      <c r="D63" s="375"/>
      <c r="E63" s="345"/>
      <c r="F63" s="50"/>
      <c r="G63" s="50"/>
      <c r="H63" s="50"/>
      <c r="I63" s="50"/>
      <c r="J63" s="50"/>
    </row>
    <row r="64" spans="1:10" s="210" customFormat="1" ht="30.6" customHeight="1" x14ac:dyDescent="0.25">
      <c r="A64" s="390" t="s">
        <v>349</v>
      </c>
      <c r="B64" s="391"/>
      <c r="C64" s="375"/>
      <c r="D64" s="375"/>
      <c r="E64" s="345"/>
      <c r="F64" s="50"/>
      <c r="G64" s="50"/>
      <c r="H64" s="50"/>
      <c r="I64" s="50"/>
      <c r="J64" s="50"/>
    </row>
    <row r="65" spans="1:10" s="210" customFormat="1" ht="28.9" customHeight="1" x14ac:dyDescent="0.25">
      <c r="A65" s="392" t="s">
        <v>350</v>
      </c>
      <c r="B65" s="393">
        <f>B66+B67</f>
        <v>0</v>
      </c>
      <c r="C65" s="375"/>
      <c r="D65" s="375"/>
      <c r="E65" s="345"/>
      <c r="F65" s="50"/>
      <c r="G65" s="50"/>
      <c r="H65" s="50"/>
      <c r="I65" s="50"/>
      <c r="J65" s="50"/>
    </row>
    <row r="66" spans="1:10" s="210" customFormat="1" ht="16.899999999999999" customHeight="1" x14ac:dyDescent="0.25">
      <c r="A66" s="390" t="s">
        <v>351</v>
      </c>
      <c r="B66" s="391"/>
      <c r="C66" s="375"/>
      <c r="D66" s="375"/>
      <c r="E66" s="345"/>
      <c r="F66" s="50"/>
      <c r="G66" s="50"/>
      <c r="H66" s="50"/>
      <c r="I66" s="50"/>
      <c r="J66" s="50"/>
    </row>
    <row r="67" spans="1:10" s="210" customFormat="1" ht="17.45" customHeight="1" x14ac:dyDescent="0.25">
      <c r="A67" s="400" t="s">
        <v>352</v>
      </c>
      <c r="B67" s="391"/>
      <c r="C67" s="375"/>
      <c r="D67" s="375"/>
      <c r="E67" s="345"/>
      <c r="F67" s="50"/>
      <c r="G67" s="50"/>
      <c r="H67" s="50"/>
      <c r="I67" s="50"/>
      <c r="J67" s="50"/>
    </row>
    <row r="68" spans="1:10" s="210" customFormat="1" ht="46.15" customHeight="1" x14ac:dyDescent="0.25">
      <c r="A68" s="396" t="s">
        <v>353</v>
      </c>
      <c r="B68" s="391"/>
      <c r="C68" s="375"/>
      <c r="D68" s="375"/>
      <c r="E68" s="345"/>
      <c r="F68" s="50"/>
      <c r="G68" s="50"/>
      <c r="H68" s="50"/>
      <c r="I68" s="50"/>
      <c r="J68" s="50"/>
    </row>
    <row r="69" spans="1:10" s="210" customFormat="1" ht="14.45" customHeight="1" x14ac:dyDescent="0.25">
      <c r="A69" s="611" t="s">
        <v>354</v>
      </c>
      <c r="B69" s="612"/>
      <c r="C69" s="375"/>
      <c r="D69" s="375"/>
      <c r="E69" s="345"/>
      <c r="F69" s="50"/>
      <c r="G69" s="50"/>
      <c r="H69" s="50"/>
      <c r="I69" s="50"/>
      <c r="J69" s="50"/>
    </row>
    <row r="70" spans="1:10" s="210" customFormat="1" ht="140.25" customHeight="1" x14ac:dyDescent="0.25">
      <c r="A70" s="416" t="s">
        <v>355</v>
      </c>
      <c r="B70" s="391"/>
      <c r="C70" s="50"/>
      <c r="D70" s="50"/>
      <c r="E70" s="345"/>
      <c r="F70" s="50"/>
      <c r="G70" s="50"/>
      <c r="H70" s="50"/>
      <c r="I70" s="50"/>
      <c r="J70" s="50"/>
    </row>
    <row r="71" spans="1:10" s="210" customFormat="1" ht="49.15" customHeight="1" x14ac:dyDescent="0.25">
      <c r="A71" s="398" t="s">
        <v>356</v>
      </c>
      <c r="B71" s="391"/>
      <c r="C71" s="50"/>
      <c r="D71" s="50"/>
      <c r="E71" s="345"/>
      <c r="F71" s="50"/>
      <c r="G71" s="50"/>
      <c r="H71" s="50"/>
      <c r="I71" s="50"/>
      <c r="J71" s="50"/>
    </row>
    <row r="72" spans="1:10" s="210" customFormat="1" ht="19.149999999999999" customHeight="1" x14ac:dyDescent="0.25">
      <c r="A72" s="613" t="s">
        <v>357</v>
      </c>
      <c r="B72" s="614"/>
      <c r="C72" s="50"/>
      <c r="D72" s="50"/>
      <c r="E72" s="345"/>
      <c r="F72" s="50"/>
      <c r="G72" s="50"/>
      <c r="H72" s="50"/>
      <c r="I72" s="50"/>
      <c r="J72" s="50"/>
    </row>
    <row r="73" spans="1:10" s="210" customFormat="1" ht="17.649999999999999" customHeight="1" x14ac:dyDescent="0.25">
      <c r="A73" s="615" t="s">
        <v>298</v>
      </c>
      <c r="B73" s="616"/>
      <c r="C73" s="50"/>
      <c r="D73" s="50"/>
      <c r="E73" s="345"/>
      <c r="F73" s="50"/>
      <c r="G73" s="50"/>
      <c r="H73" s="50"/>
      <c r="I73" s="50"/>
      <c r="J73" s="50"/>
    </row>
    <row r="74" spans="1:10" s="210" customFormat="1" ht="12" customHeight="1" x14ac:dyDescent="0.25">
      <c r="A74" s="398" t="s">
        <v>358</v>
      </c>
      <c r="B74" s="391"/>
      <c r="C74" s="50"/>
      <c r="D74" s="50"/>
      <c r="E74" s="345"/>
      <c r="F74" s="50"/>
      <c r="G74" s="50"/>
      <c r="H74" s="50"/>
      <c r="I74" s="50"/>
      <c r="J74" s="50"/>
    </row>
    <row r="75" spans="1:10" s="210" customFormat="1" ht="15.75" thickBot="1" x14ac:dyDescent="0.3">
      <c r="A75" s="401" t="s">
        <v>359</v>
      </c>
      <c r="B75" s="402"/>
      <c r="C75" s="50"/>
      <c r="D75" s="50"/>
      <c r="E75" s="345"/>
      <c r="F75" s="50"/>
      <c r="G75" s="50"/>
      <c r="H75" s="50"/>
      <c r="I75" s="50"/>
      <c r="J75" s="50"/>
    </row>
  </sheetData>
  <mergeCells count="11">
    <mergeCell ref="A8:B8"/>
    <mergeCell ref="A2:B3"/>
    <mergeCell ref="A4:B4"/>
    <mergeCell ref="A5:A6"/>
    <mergeCell ref="B5:B6"/>
    <mergeCell ref="A7:B7"/>
    <mergeCell ref="A9:B9"/>
    <mergeCell ref="A50:B50"/>
    <mergeCell ref="A69:B69"/>
    <mergeCell ref="A72:B72"/>
    <mergeCell ref="A73:B7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2:J75"/>
  <sheetViews>
    <sheetView topLeftCell="A46" workbookViewId="0">
      <selection activeCell="A71" sqref="A71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516" t="s">
        <v>292</v>
      </c>
      <c r="B2" s="516"/>
    </row>
    <row r="3" spans="1:10" ht="26.45" customHeight="1" x14ac:dyDescent="0.25">
      <c r="A3" s="516"/>
      <c r="B3" s="516"/>
    </row>
    <row r="4" spans="1:10" ht="30.6" customHeight="1" thickBot="1" x14ac:dyDescent="0.3">
      <c r="A4" s="617" t="s">
        <v>367</v>
      </c>
      <c r="B4" s="617"/>
    </row>
    <row r="5" spans="1:10" ht="30.6" customHeight="1" x14ac:dyDescent="0.25">
      <c r="A5" s="618" t="s">
        <v>294</v>
      </c>
      <c r="B5" s="619" t="s">
        <v>295</v>
      </c>
    </row>
    <row r="6" spans="1:10" ht="37.9" customHeight="1" x14ac:dyDescent="0.25">
      <c r="A6" s="607"/>
      <c r="B6" s="620"/>
    </row>
    <row r="7" spans="1:10" s="210" customFormat="1" ht="16.5" customHeight="1" x14ac:dyDescent="0.25">
      <c r="A7" s="615" t="s">
        <v>297</v>
      </c>
      <c r="B7" s="616"/>
      <c r="C7" s="50"/>
      <c r="D7" s="50"/>
      <c r="E7" s="345"/>
      <c r="F7" s="50"/>
      <c r="G7" s="50"/>
      <c r="H7" s="50"/>
      <c r="I7" s="50"/>
      <c r="J7" s="50"/>
    </row>
    <row r="8" spans="1:10" s="210" customFormat="1" ht="16.5" customHeight="1" x14ac:dyDescent="0.25">
      <c r="A8" s="615" t="s">
        <v>298</v>
      </c>
      <c r="B8" s="616"/>
      <c r="C8" s="50"/>
      <c r="D8" s="50"/>
      <c r="E8" s="345"/>
      <c r="F8" s="50"/>
      <c r="G8" s="50"/>
      <c r="H8" s="50"/>
      <c r="I8" s="50"/>
      <c r="J8" s="50"/>
    </row>
    <row r="9" spans="1:10" s="210" customFormat="1" ht="28.9" customHeight="1" x14ac:dyDescent="0.25">
      <c r="A9" s="607" t="s">
        <v>299</v>
      </c>
      <c r="B9" s="608"/>
      <c r="C9" s="50"/>
      <c r="D9" s="50"/>
      <c r="E9" s="345"/>
      <c r="F9" s="50"/>
      <c r="G9" s="50"/>
      <c r="H9" s="50"/>
      <c r="I9" s="50"/>
      <c r="J9" s="50"/>
    </row>
    <row r="10" spans="1:10" s="210" customFormat="1" ht="16.5" customHeight="1" x14ac:dyDescent="0.25">
      <c r="A10" s="388" t="s">
        <v>300</v>
      </c>
      <c r="B10" s="389">
        <f>B11+B12+B13+B14</f>
        <v>0</v>
      </c>
      <c r="C10" s="50"/>
      <c r="D10" s="50"/>
      <c r="E10" s="345"/>
      <c r="F10" s="50"/>
      <c r="G10" s="50"/>
      <c r="H10" s="50"/>
      <c r="I10" s="50"/>
      <c r="J10" s="50"/>
    </row>
    <row r="11" spans="1:10" s="210" customFormat="1" ht="19.149999999999999" customHeight="1" x14ac:dyDescent="0.25">
      <c r="A11" s="390" t="s">
        <v>301</v>
      </c>
      <c r="B11" s="391"/>
      <c r="C11" s="50"/>
      <c r="D11" s="50"/>
      <c r="E11" s="345"/>
      <c r="F11" s="50"/>
      <c r="G11" s="50"/>
      <c r="H11" s="50"/>
      <c r="I11" s="50"/>
      <c r="J11" s="50"/>
    </row>
    <row r="12" spans="1:10" s="210" customFormat="1" ht="15.75" x14ac:dyDescent="0.25">
      <c r="A12" s="390" t="s">
        <v>302</v>
      </c>
      <c r="B12" s="391"/>
      <c r="C12" s="50"/>
      <c r="D12" s="50"/>
      <c r="E12" s="345"/>
      <c r="F12" s="50"/>
      <c r="G12" s="50"/>
      <c r="H12" s="50"/>
      <c r="I12" s="50"/>
      <c r="J12" s="50"/>
    </row>
    <row r="13" spans="1:10" s="210" customFormat="1" ht="15.75" x14ac:dyDescent="0.25">
      <c r="A13" s="390" t="s">
        <v>303</v>
      </c>
      <c r="B13" s="391"/>
      <c r="C13" s="50"/>
      <c r="D13" s="50"/>
      <c r="E13" s="345"/>
      <c r="F13" s="50"/>
      <c r="G13" s="50"/>
      <c r="H13" s="50"/>
      <c r="I13" s="50"/>
      <c r="J13" s="50"/>
    </row>
    <row r="14" spans="1:10" s="210" customFormat="1" ht="17.45" customHeight="1" x14ac:dyDescent="0.25">
      <c r="A14" s="390" t="s">
        <v>304</v>
      </c>
      <c r="B14" s="391"/>
      <c r="C14" s="50"/>
      <c r="D14" s="50"/>
      <c r="E14" s="345"/>
      <c r="F14" s="50"/>
      <c r="G14" s="50"/>
      <c r="H14" s="50"/>
      <c r="I14" s="50"/>
      <c r="J14" s="50"/>
    </row>
    <row r="15" spans="1:10" s="210" customFormat="1" ht="15.75" x14ac:dyDescent="0.25">
      <c r="A15" s="388" t="s">
        <v>305</v>
      </c>
      <c r="B15" s="389">
        <f>B16+B17+B18</f>
        <v>0</v>
      </c>
      <c r="C15" s="50"/>
      <c r="D15" s="50"/>
      <c r="E15" s="345"/>
      <c r="F15" s="50"/>
      <c r="G15" s="50"/>
      <c r="H15" s="50"/>
      <c r="I15" s="50"/>
      <c r="J15" s="50"/>
    </row>
    <row r="16" spans="1:10" s="210" customFormat="1" ht="15.75" x14ac:dyDescent="0.25">
      <c r="A16" s="390" t="s">
        <v>301</v>
      </c>
      <c r="B16" s="391"/>
      <c r="C16" s="50"/>
      <c r="D16" s="50"/>
      <c r="E16" s="345"/>
      <c r="F16" s="50"/>
      <c r="G16" s="50"/>
      <c r="H16" s="50"/>
      <c r="I16" s="50"/>
      <c r="J16" s="50"/>
    </row>
    <row r="17" spans="1:10" s="210" customFormat="1" ht="15.75" x14ac:dyDescent="0.25">
      <c r="A17" s="390" t="s">
        <v>303</v>
      </c>
      <c r="B17" s="391"/>
      <c r="C17" s="50"/>
      <c r="D17" s="50"/>
      <c r="E17" s="345"/>
      <c r="F17" s="50"/>
      <c r="G17" s="50"/>
      <c r="H17" s="50"/>
      <c r="I17" s="50"/>
      <c r="J17" s="50"/>
    </row>
    <row r="18" spans="1:10" s="210" customFormat="1" ht="15.75" x14ac:dyDescent="0.25">
      <c r="A18" s="390" t="s">
        <v>306</v>
      </c>
      <c r="B18" s="391"/>
      <c r="C18" s="50"/>
      <c r="D18" s="50"/>
      <c r="E18" s="345"/>
      <c r="F18" s="50"/>
      <c r="G18" s="50"/>
      <c r="H18" s="50"/>
      <c r="I18" s="50"/>
      <c r="J18" s="50"/>
    </row>
    <row r="19" spans="1:10" s="210" customFormat="1" ht="13.9" customHeight="1" x14ac:dyDescent="0.25">
      <c r="A19" s="392" t="s">
        <v>307</v>
      </c>
      <c r="B19" s="393">
        <f>B20+B21+B22+B23</f>
        <v>0</v>
      </c>
      <c r="C19" s="50"/>
      <c r="D19" s="50"/>
      <c r="E19" s="345"/>
      <c r="F19" s="50"/>
      <c r="G19" s="50"/>
      <c r="H19" s="50"/>
      <c r="I19" s="50"/>
      <c r="J19" s="50"/>
    </row>
    <row r="20" spans="1:10" s="210" customFormat="1" ht="15.75" x14ac:dyDescent="0.25">
      <c r="A20" s="390" t="s">
        <v>308</v>
      </c>
      <c r="B20" s="391"/>
      <c r="C20" s="50"/>
      <c r="D20" s="50"/>
      <c r="E20" s="345"/>
      <c r="F20" s="50"/>
      <c r="G20" s="50"/>
      <c r="H20" s="50"/>
      <c r="I20" s="50"/>
      <c r="J20" s="50"/>
    </row>
    <row r="21" spans="1:10" s="210" customFormat="1" ht="15.75" x14ac:dyDescent="0.25">
      <c r="A21" s="390" t="s">
        <v>309</v>
      </c>
      <c r="B21" s="391"/>
      <c r="C21" s="50"/>
      <c r="D21" s="50"/>
      <c r="E21" s="345"/>
      <c r="F21" s="50"/>
      <c r="G21" s="50"/>
      <c r="H21" s="50"/>
      <c r="I21" s="50"/>
      <c r="J21" s="50"/>
    </row>
    <row r="22" spans="1:10" s="210" customFormat="1" ht="15.75" x14ac:dyDescent="0.25">
      <c r="A22" s="390" t="s">
        <v>310</v>
      </c>
      <c r="B22" s="391"/>
      <c r="C22" s="50"/>
      <c r="D22" s="50"/>
      <c r="E22" s="345"/>
      <c r="F22" s="50"/>
      <c r="G22" s="50"/>
      <c r="H22" s="50"/>
      <c r="I22" s="50"/>
      <c r="J22" s="50"/>
    </row>
    <row r="23" spans="1:10" s="210" customFormat="1" ht="15.75" x14ac:dyDescent="0.25">
      <c r="A23" s="390" t="s">
        <v>306</v>
      </c>
      <c r="B23" s="391"/>
      <c r="C23" s="50"/>
      <c r="D23" s="50"/>
      <c r="E23" s="345"/>
      <c r="F23" s="50"/>
      <c r="G23" s="50"/>
      <c r="H23" s="50"/>
      <c r="I23" s="50"/>
      <c r="J23" s="50"/>
    </row>
    <row r="24" spans="1:10" s="210" customFormat="1" ht="31.5" x14ac:dyDescent="0.25">
      <c r="A24" s="392" t="s">
        <v>311</v>
      </c>
      <c r="B24" s="393">
        <f>B25+B26+B27+B28+B29+B30+B31+B32</f>
        <v>0</v>
      </c>
      <c r="C24" s="50"/>
      <c r="D24" s="50"/>
      <c r="E24" s="345"/>
      <c r="F24" s="50"/>
      <c r="G24" s="50"/>
      <c r="H24" s="50"/>
      <c r="I24" s="50"/>
      <c r="J24" s="50"/>
    </row>
    <row r="25" spans="1:10" s="210" customFormat="1" ht="15.75" x14ac:dyDescent="0.25">
      <c r="A25" s="390" t="s">
        <v>312</v>
      </c>
      <c r="B25" s="391"/>
      <c r="C25" s="50"/>
      <c r="D25" s="50"/>
      <c r="E25" s="345"/>
      <c r="F25" s="50"/>
      <c r="G25" s="50"/>
      <c r="H25" s="50"/>
      <c r="I25" s="50"/>
      <c r="J25" s="50"/>
    </row>
    <row r="26" spans="1:10" s="210" customFormat="1" ht="15.75" x14ac:dyDescent="0.25">
      <c r="A26" s="390" t="s">
        <v>313</v>
      </c>
      <c r="B26" s="391"/>
      <c r="C26" s="50"/>
      <c r="D26" s="50"/>
      <c r="E26" s="345"/>
      <c r="F26" s="50"/>
      <c r="G26" s="50"/>
      <c r="H26" s="50"/>
      <c r="I26" s="50"/>
      <c r="J26" s="50"/>
    </row>
    <row r="27" spans="1:10" s="210" customFormat="1" ht="15.75" x14ac:dyDescent="0.25">
      <c r="A27" s="390" t="s">
        <v>314</v>
      </c>
      <c r="B27" s="391"/>
      <c r="C27" s="50"/>
      <c r="D27" s="50"/>
      <c r="E27" s="345"/>
      <c r="F27" s="50"/>
      <c r="G27" s="50"/>
      <c r="H27" s="50"/>
      <c r="I27" s="50"/>
      <c r="J27" s="50"/>
    </row>
    <row r="28" spans="1:10" s="210" customFormat="1" ht="15.75" x14ac:dyDescent="0.25">
      <c r="A28" s="390" t="s">
        <v>315</v>
      </c>
      <c r="B28" s="391"/>
      <c r="C28" s="50"/>
      <c r="D28" s="50"/>
      <c r="E28" s="345"/>
      <c r="F28" s="50"/>
      <c r="G28" s="50"/>
      <c r="H28" s="50"/>
      <c r="I28" s="50"/>
      <c r="J28" s="50"/>
    </row>
    <row r="29" spans="1:10" s="210" customFormat="1" ht="15.75" x14ac:dyDescent="0.25">
      <c r="A29" s="390" t="s">
        <v>316</v>
      </c>
      <c r="B29" s="391"/>
      <c r="C29" s="50"/>
      <c r="D29" s="50"/>
      <c r="E29" s="345"/>
      <c r="F29" s="50"/>
      <c r="G29" s="50"/>
      <c r="H29" s="50"/>
      <c r="I29" s="50"/>
      <c r="J29" s="50"/>
    </row>
    <row r="30" spans="1:10" s="210" customFormat="1" ht="15.75" x14ac:dyDescent="0.25">
      <c r="A30" s="390" t="s">
        <v>317</v>
      </c>
      <c r="B30" s="391"/>
      <c r="C30" s="50"/>
      <c r="D30" s="50"/>
      <c r="E30" s="345"/>
      <c r="F30" s="50"/>
      <c r="G30" s="50"/>
      <c r="H30" s="50"/>
      <c r="I30" s="50"/>
      <c r="J30" s="50"/>
    </row>
    <row r="31" spans="1:10" s="210" customFormat="1" ht="15.75" x14ac:dyDescent="0.25">
      <c r="A31" s="390" t="s">
        <v>318</v>
      </c>
      <c r="B31" s="391"/>
      <c r="C31" s="50"/>
      <c r="D31" s="50"/>
      <c r="E31" s="345"/>
      <c r="F31" s="50"/>
      <c r="G31" s="50"/>
      <c r="H31" s="50"/>
      <c r="I31" s="50"/>
      <c r="J31" s="50"/>
    </row>
    <row r="32" spans="1:10" s="210" customFormat="1" ht="15.75" x14ac:dyDescent="0.25">
      <c r="A32" s="390" t="s">
        <v>306</v>
      </c>
      <c r="B32" s="391"/>
      <c r="C32" s="50"/>
      <c r="D32" s="50"/>
      <c r="E32" s="345"/>
      <c r="F32" s="50"/>
      <c r="G32" s="50"/>
      <c r="H32" s="50"/>
      <c r="I32" s="50"/>
      <c r="J32" s="50"/>
    </row>
    <row r="33" spans="1:10" s="210" customFormat="1" ht="80.45" customHeight="1" x14ac:dyDescent="0.25">
      <c r="A33" s="394" t="s">
        <v>319</v>
      </c>
      <c r="B33" s="391">
        <f>B34+B35+B36</f>
        <v>0</v>
      </c>
      <c r="C33" s="50"/>
      <c r="D33" s="50"/>
      <c r="E33" s="345"/>
      <c r="F33" s="50"/>
      <c r="G33" s="50"/>
      <c r="H33" s="50"/>
      <c r="I33" s="50"/>
      <c r="J33" s="50"/>
    </row>
    <row r="34" spans="1:10" s="210" customFormat="1" ht="46.15" customHeight="1" x14ac:dyDescent="0.25">
      <c r="A34" s="409" t="s">
        <v>320</v>
      </c>
      <c r="B34" s="391"/>
      <c r="C34" s="50"/>
      <c r="D34" s="50"/>
      <c r="E34" s="345"/>
      <c r="F34" s="50"/>
      <c r="G34" s="50"/>
      <c r="H34" s="50"/>
      <c r="I34" s="50"/>
      <c r="J34" s="50"/>
    </row>
    <row r="35" spans="1:10" s="210" customFormat="1" ht="46.15" customHeight="1" x14ac:dyDescent="0.25">
      <c r="A35" s="409" t="s">
        <v>321</v>
      </c>
      <c r="B35" s="391"/>
      <c r="C35" s="50"/>
      <c r="D35" s="50"/>
      <c r="E35" s="345"/>
      <c r="F35" s="50"/>
      <c r="G35" s="50"/>
      <c r="H35" s="50"/>
      <c r="I35" s="50"/>
      <c r="J35" s="50"/>
    </row>
    <row r="36" spans="1:10" s="210" customFormat="1" ht="46.15" customHeight="1" x14ac:dyDescent="0.25">
      <c r="A36" s="409" t="s">
        <v>322</v>
      </c>
      <c r="B36" s="391"/>
      <c r="C36" s="50"/>
      <c r="D36" s="50"/>
      <c r="E36" s="345"/>
      <c r="F36" s="50"/>
      <c r="G36" s="50"/>
      <c r="H36" s="50"/>
      <c r="I36" s="50"/>
      <c r="J36" s="50"/>
    </row>
    <row r="37" spans="1:10" s="210" customFormat="1" ht="46.15" customHeight="1" x14ac:dyDescent="0.25">
      <c r="A37" s="394" t="s">
        <v>323</v>
      </c>
      <c r="B37" s="397">
        <f>SUM(B38:B48)</f>
        <v>0</v>
      </c>
      <c r="C37" s="50"/>
      <c r="D37" s="50"/>
      <c r="E37" s="345"/>
      <c r="F37" s="50"/>
      <c r="G37" s="50"/>
      <c r="H37" s="50"/>
      <c r="I37" s="50"/>
      <c r="J37" s="50"/>
    </row>
    <row r="38" spans="1:10" s="210" customFormat="1" ht="31.15" customHeight="1" x14ac:dyDescent="0.25">
      <c r="A38" s="371" t="s">
        <v>324</v>
      </c>
      <c r="B38" s="397"/>
      <c r="C38" s="50"/>
      <c r="D38" s="50"/>
      <c r="E38" s="345"/>
      <c r="F38" s="50"/>
      <c r="G38" s="50"/>
      <c r="H38" s="50"/>
      <c r="I38" s="50"/>
      <c r="J38" s="50"/>
    </row>
    <row r="39" spans="1:10" s="210" customFormat="1" ht="31.9" customHeight="1" x14ac:dyDescent="0.25">
      <c r="A39" s="371" t="s">
        <v>325</v>
      </c>
      <c r="B39" s="397"/>
      <c r="C39" s="50"/>
      <c r="D39" s="50"/>
      <c r="E39" s="345"/>
      <c r="F39" s="50"/>
      <c r="G39" s="50"/>
      <c r="H39" s="50"/>
      <c r="I39" s="50"/>
      <c r="J39" s="50"/>
    </row>
    <row r="40" spans="1:10" s="210" customFormat="1" ht="30.6" customHeight="1" x14ac:dyDescent="0.25">
      <c r="A40" s="371" t="s">
        <v>326</v>
      </c>
      <c r="B40" s="397"/>
      <c r="C40" s="50"/>
      <c r="D40" s="50"/>
      <c r="E40" s="345"/>
      <c r="F40" s="50"/>
      <c r="G40" s="50"/>
      <c r="H40" s="50"/>
      <c r="I40" s="50"/>
      <c r="J40" s="50"/>
    </row>
    <row r="41" spans="1:10" s="210" customFormat="1" ht="30" customHeight="1" x14ac:dyDescent="0.25">
      <c r="A41" s="371" t="s">
        <v>327</v>
      </c>
      <c r="B41" s="397"/>
      <c r="C41" s="50"/>
      <c r="D41" s="50"/>
      <c r="E41" s="345"/>
      <c r="F41" s="50"/>
      <c r="G41" s="50"/>
      <c r="H41" s="50"/>
      <c r="I41" s="50"/>
      <c r="J41" s="50"/>
    </row>
    <row r="42" spans="1:10" s="210" customFormat="1" ht="16.149999999999999" customHeight="1" x14ac:dyDescent="0.25">
      <c r="A42" s="371" t="s">
        <v>328</v>
      </c>
      <c r="B42" s="397"/>
      <c r="C42" s="50"/>
      <c r="D42" s="50"/>
      <c r="E42" s="345"/>
      <c r="F42" s="50"/>
      <c r="G42" s="50"/>
      <c r="H42" s="50"/>
      <c r="I42" s="50"/>
      <c r="J42" s="50"/>
    </row>
    <row r="43" spans="1:10" s="210" customFormat="1" ht="35.450000000000003" customHeight="1" x14ac:dyDescent="0.25">
      <c r="A43" s="371" t="s">
        <v>329</v>
      </c>
      <c r="B43" s="397"/>
      <c r="C43" s="50"/>
      <c r="D43" s="50"/>
      <c r="E43" s="345"/>
      <c r="F43" s="50"/>
      <c r="G43" s="50"/>
      <c r="H43" s="50"/>
      <c r="I43" s="50"/>
      <c r="J43" s="50"/>
    </row>
    <row r="44" spans="1:10" s="210" customFormat="1" ht="55.5" customHeight="1" x14ac:dyDescent="0.25">
      <c r="A44" s="371" t="s">
        <v>330</v>
      </c>
      <c r="B44" s="397"/>
      <c r="C44" s="50"/>
      <c r="D44" s="50"/>
      <c r="E44" s="345"/>
      <c r="F44" s="50"/>
      <c r="G44" s="50"/>
      <c r="H44" s="50"/>
      <c r="I44" s="50"/>
      <c r="J44" s="50"/>
    </row>
    <row r="45" spans="1:10" s="210" customFormat="1" ht="30.6" customHeight="1" x14ac:dyDescent="0.25">
      <c r="A45" s="371" t="s">
        <v>331</v>
      </c>
      <c r="B45" s="397"/>
      <c r="C45" s="50"/>
      <c r="D45" s="50"/>
      <c r="E45" s="345"/>
      <c r="F45" s="50"/>
      <c r="G45" s="50"/>
      <c r="H45" s="50"/>
      <c r="I45" s="50"/>
      <c r="J45" s="50"/>
    </row>
    <row r="46" spans="1:10" s="210" customFormat="1" ht="44.45" customHeight="1" x14ac:dyDescent="0.25">
      <c r="A46" s="371" t="s">
        <v>332</v>
      </c>
      <c r="B46" s="397"/>
      <c r="C46" s="50"/>
      <c r="D46" s="50"/>
      <c r="E46" s="345"/>
      <c r="F46" s="50"/>
      <c r="G46" s="50"/>
      <c r="H46" s="50"/>
      <c r="I46" s="50"/>
      <c r="J46" s="50"/>
    </row>
    <row r="47" spans="1:10" s="210" customFormat="1" ht="48.6" customHeight="1" x14ac:dyDescent="0.25">
      <c r="A47" s="373" t="s">
        <v>333</v>
      </c>
      <c r="B47" s="397"/>
      <c r="C47" s="50"/>
      <c r="D47" s="50"/>
      <c r="E47" s="345"/>
      <c r="F47" s="50"/>
      <c r="G47" s="50"/>
      <c r="H47" s="50"/>
      <c r="I47" s="50"/>
      <c r="J47" s="50"/>
    </row>
    <row r="48" spans="1:10" s="210" customFormat="1" ht="19.899999999999999" customHeight="1" x14ac:dyDescent="0.25">
      <c r="A48" s="373" t="s">
        <v>306</v>
      </c>
      <c r="B48" s="397"/>
      <c r="C48" s="50"/>
      <c r="D48" s="50"/>
      <c r="E48" s="345"/>
      <c r="F48" s="50"/>
      <c r="G48" s="50"/>
      <c r="H48" s="50"/>
      <c r="I48" s="50"/>
      <c r="J48" s="50"/>
    </row>
    <row r="49" spans="1:10" s="210" customFormat="1" ht="30" customHeight="1" x14ac:dyDescent="0.25">
      <c r="A49" s="390" t="s">
        <v>334</v>
      </c>
      <c r="B49" s="391"/>
      <c r="C49" s="375"/>
      <c r="D49" s="375"/>
      <c r="E49" s="345"/>
      <c r="F49" s="50"/>
      <c r="G49" s="50"/>
      <c r="H49" s="50"/>
      <c r="I49" s="50"/>
      <c r="J49" s="50"/>
    </row>
    <row r="50" spans="1:10" s="210" customFormat="1" ht="16.899999999999999" customHeight="1" x14ac:dyDescent="0.25">
      <c r="A50" s="609" t="s">
        <v>335</v>
      </c>
      <c r="B50" s="610"/>
      <c r="C50" s="50"/>
      <c r="D50" s="50"/>
      <c r="E50" s="345"/>
      <c r="F50" s="50"/>
      <c r="G50" s="50"/>
      <c r="H50" s="50"/>
      <c r="I50" s="50"/>
      <c r="J50" s="50"/>
    </row>
    <row r="51" spans="1:10" s="415" customFormat="1" ht="31.5" x14ac:dyDescent="0.25">
      <c r="A51" s="410" t="s">
        <v>336</v>
      </c>
      <c r="B51" s="411">
        <v>25576</v>
      </c>
      <c r="C51" s="412"/>
      <c r="D51" s="412"/>
      <c r="E51" s="413"/>
      <c r="F51" s="414"/>
      <c r="G51" s="414"/>
      <c r="H51" s="414"/>
      <c r="I51" s="414"/>
      <c r="J51" s="414"/>
    </row>
    <row r="52" spans="1:10" s="415" customFormat="1" ht="15.75" x14ac:dyDescent="0.25">
      <c r="A52" s="410" t="s">
        <v>337</v>
      </c>
      <c r="B52" s="411">
        <v>530</v>
      </c>
      <c r="C52" s="412"/>
      <c r="D52" s="412"/>
      <c r="E52" s="413"/>
      <c r="F52" s="414"/>
      <c r="G52" s="414"/>
      <c r="H52" s="414"/>
      <c r="I52" s="414"/>
      <c r="J52" s="414"/>
    </row>
    <row r="53" spans="1:10" s="415" customFormat="1" ht="15.75" x14ac:dyDescent="0.25">
      <c r="A53" s="416" t="s">
        <v>338</v>
      </c>
      <c r="B53" s="411"/>
      <c r="C53" s="412"/>
      <c r="D53" s="412"/>
      <c r="E53" s="413"/>
      <c r="F53" s="414"/>
      <c r="G53" s="414"/>
      <c r="H53" s="414"/>
      <c r="I53" s="414"/>
      <c r="J53" s="414"/>
    </row>
    <row r="54" spans="1:10" s="415" customFormat="1" ht="63" x14ac:dyDescent="0.25">
      <c r="A54" s="410" t="s">
        <v>339</v>
      </c>
      <c r="B54" s="411"/>
      <c r="C54" s="412"/>
      <c r="D54" s="412"/>
      <c r="E54" s="413"/>
      <c r="F54" s="414"/>
      <c r="G54" s="414"/>
      <c r="H54" s="414"/>
      <c r="I54" s="414"/>
      <c r="J54" s="414"/>
    </row>
    <row r="55" spans="1:10" s="415" customFormat="1" ht="31.5" x14ac:dyDescent="0.25">
      <c r="A55" s="410" t="s">
        <v>340</v>
      </c>
      <c r="B55" s="411"/>
      <c r="C55" s="412"/>
      <c r="D55" s="412"/>
      <c r="E55" s="413"/>
      <c r="F55" s="414"/>
      <c r="G55" s="414"/>
      <c r="H55" s="414"/>
      <c r="I55" s="414"/>
      <c r="J55" s="414"/>
    </row>
    <row r="56" spans="1:10" s="415" customFormat="1" ht="15.75" x14ac:dyDescent="0.25">
      <c r="A56" s="410" t="s">
        <v>341</v>
      </c>
      <c r="B56" s="411"/>
      <c r="C56" s="412"/>
      <c r="D56" s="412"/>
      <c r="E56" s="413"/>
      <c r="F56" s="414"/>
      <c r="G56" s="414"/>
      <c r="H56" s="414"/>
      <c r="I56" s="414"/>
      <c r="J56" s="414"/>
    </row>
    <row r="57" spans="1:10" s="415" customFormat="1" ht="31.5" x14ac:dyDescent="0.25">
      <c r="A57" s="410" t="s">
        <v>342</v>
      </c>
      <c r="B57" s="411"/>
      <c r="C57" s="412"/>
      <c r="D57" s="412"/>
      <c r="E57" s="413"/>
      <c r="F57" s="414"/>
      <c r="G57" s="414"/>
      <c r="H57" s="414"/>
      <c r="I57" s="414"/>
      <c r="J57" s="414"/>
    </row>
    <row r="58" spans="1:10" s="415" customFormat="1" ht="31.5" x14ac:dyDescent="0.25">
      <c r="A58" s="410" t="s">
        <v>343</v>
      </c>
      <c r="B58" s="411"/>
      <c r="C58" s="412"/>
      <c r="D58" s="412"/>
      <c r="E58" s="413"/>
      <c r="F58" s="414"/>
      <c r="G58" s="414"/>
      <c r="H58" s="414"/>
      <c r="I58" s="414"/>
      <c r="J58" s="414"/>
    </row>
    <row r="59" spans="1:10" s="415" customFormat="1" ht="15.75" x14ac:dyDescent="0.25">
      <c r="A59" s="410" t="s">
        <v>344</v>
      </c>
      <c r="B59" s="411"/>
      <c r="C59" s="412"/>
      <c r="D59" s="412"/>
      <c r="E59" s="413"/>
      <c r="F59" s="414"/>
      <c r="G59" s="414"/>
      <c r="H59" s="414"/>
      <c r="I59" s="414"/>
      <c r="J59" s="414"/>
    </row>
    <row r="60" spans="1:10" s="415" customFormat="1" ht="31.5" x14ac:dyDescent="0.25">
      <c r="A60" s="410" t="s">
        <v>345</v>
      </c>
      <c r="B60" s="411"/>
      <c r="C60" s="412"/>
      <c r="D60" s="412"/>
      <c r="E60" s="413"/>
      <c r="F60" s="414"/>
      <c r="G60" s="414"/>
      <c r="H60" s="414"/>
      <c r="I60" s="414"/>
      <c r="J60" s="414"/>
    </row>
    <row r="61" spans="1:10" s="210" customFormat="1" ht="19.149999999999999" customHeight="1" x14ac:dyDescent="0.25">
      <c r="A61" s="399" t="s">
        <v>346</v>
      </c>
      <c r="B61" s="393">
        <f>B62+B63</f>
        <v>0</v>
      </c>
      <c r="C61" s="375"/>
      <c r="D61" s="375"/>
      <c r="E61" s="345"/>
      <c r="F61" s="50"/>
      <c r="G61" s="50"/>
      <c r="H61" s="50"/>
      <c r="I61" s="50"/>
      <c r="J61" s="50"/>
    </row>
    <row r="62" spans="1:10" s="210" customFormat="1" ht="19.149999999999999" customHeight="1" x14ac:dyDescent="0.25">
      <c r="A62" s="390" t="s">
        <v>347</v>
      </c>
      <c r="B62" s="391"/>
      <c r="C62" s="375"/>
      <c r="D62" s="375"/>
      <c r="E62" s="345"/>
      <c r="F62" s="50"/>
      <c r="G62" s="50"/>
      <c r="H62" s="50"/>
      <c r="I62" s="50"/>
      <c r="J62" s="50"/>
    </row>
    <row r="63" spans="1:10" s="210" customFormat="1" ht="19.149999999999999" customHeight="1" x14ac:dyDescent="0.25">
      <c r="A63" s="390" t="s">
        <v>348</v>
      </c>
      <c r="B63" s="391"/>
      <c r="C63" s="375"/>
      <c r="D63" s="375"/>
      <c r="E63" s="345"/>
      <c r="F63" s="50"/>
      <c r="G63" s="50"/>
      <c r="H63" s="50"/>
      <c r="I63" s="50"/>
      <c r="J63" s="50"/>
    </row>
    <row r="64" spans="1:10" s="210" customFormat="1" ht="30.6" customHeight="1" x14ac:dyDescent="0.25">
      <c r="A64" s="390" t="s">
        <v>349</v>
      </c>
      <c r="B64" s="391"/>
      <c r="C64" s="375"/>
      <c r="D64" s="375"/>
      <c r="E64" s="345"/>
      <c r="F64" s="50"/>
      <c r="G64" s="50"/>
      <c r="H64" s="50"/>
      <c r="I64" s="50"/>
      <c r="J64" s="50"/>
    </row>
    <row r="65" spans="1:10" s="210" customFormat="1" ht="28.9" customHeight="1" x14ac:dyDescent="0.25">
      <c r="A65" s="392" t="s">
        <v>350</v>
      </c>
      <c r="B65" s="393">
        <f>B66+B67</f>
        <v>0</v>
      </c>
      <c r="C65" s="375"/>
      <c r="D65" s="375"/>
      <c r="E65" s="345"/>
      <c r="F65" s="50"/>
      <c r="G65" s="50"/>
      <c r="H65" s="50"/>
      <c r="I65" s="50"/>
      <c r="J65" s="50"/>
    </row>
    <row r="66" spans="1:10" s="210" customFormat="1" ht="16.899999999999999" customHeight="1" x14ac:dyDescent="0.25">
      <c r="A66" s="390" t="s">
        <v>351</v>
      </c>
      <c r="B66" s="391"/>
      <c r="C66" s="375"/>
      <c r="D66" s="375"/>
      <c r="E66" s="345"/>
      <c r="F66" s="50"/>
      <c r="G66" s="50"/>
      <c r="H66" s="50"/>
      <c r="I66" s="50"/>
      <c r="J66" s="50"/>
    </row>
    <row r="67" spans="1:10" s="210" customFormat="1" ht="17.45" customHeight="1" x14ac:dyDescent="0.25">
      <c r="A67" s="400" t="s">
        <v>352</v>
      </c>
      <c r="B67" s="391"/>
      <c r="C67" s="375"/>
      <c r="D67" s="375"/>
      <c r="E67" s="345"/>
      <c r="F67" s="50"/>
      <c r="G67" s="50"/>
      <c r="H67" s="50"/>
      <c r="I67" s="50"/>
      <c r="J67" s="50"/>
    </row>
    <row r="68" spans="1:10" s="210" customFormat="1" ht="46.15" customHeight="1" x14ac:dyDescent="0.25">
      <c r="A68" s="396" t="s">
        <v>353</v>
      </c>
      <c r="B68" s="391"/>
      <c r="C68" s="375"/>
      <c r="D68" s="375"/>
      <c r="E68" s="345"/>
      <c r="F68" s="50"/>
      <c r="G68" s="50"/>
      <c r="H68" s="50"/>
      <c r="I68" s="50"/>
      <c r="J68" s="50"/>
    </row>
    <row r="69" spans="1:10" s="210" customFormat="1" ht="14.45" customHeight="1" x14ac:dyDescent="0.25">
      <c r="A69" s="611" t="s">
        <v>354</v>
      </c>
      <c r="B69" s="612"/>
      <c r="C69" s="375"/>
      <c r="D69" s="375"/>
      <c r="E69" s="345"/>
      <c r="F69" s="50"/>
      <c r="G69" s="50"/>
      <c r="H69" s="50"/>
      <c r="I69" s="50"/>
      <c r="J69" s="50"/>
    </row>
    <row r="70" spans="1:10" s="210" customFormat="1" ht="140.25" customHeight="1" x14ac:dyDescent="0.25">
      <c r="A70" s="416" t="s">
        <v>355</v>
      </c>
      <c r="B70" s="391"/>
      <c r="C70" s="50"/>
      <c r="D70" s="50"/>
      <c r="E70" s="345"/>
      <c r="F70" s="50"/>
      <c r="G70" s="50"/>
      <c r="H70" s="50"/>
      <c r="I70" s="50"/>
      <c r="J70" s="50"/>
    </row>
    <row r="71" spans="1:10" s="210" customFormat="1" ht="49.15" customHeight="1" x14ac:dyDescent="0.25">
      <c r="A71" s="398" t="s">
        <v>356</v>
      </c>
      <c r="B71" s="391"/>
      <c r="C71" s="50"/>
      <c r="D71" s="50"/>
      <c r="E71" s="345"/>
      <c r="F71" s="50"/>
      <c r="G71" s="50"/>
      <c r="H71" s="50"/>
      <c r="I71" s="50"/>
      <c r="J71" s="50"/>
    </row>
    <row r="72" spans="1:10" s="210" customFormat="1" ht="19.149999999999999" customHeight="1" x14ac:dyDescent="0.25">
      <c r="A72" s="613" t="s">
        <v>357</v>
      </c>
      <c r="B72" s="614"/>
      <c r="C72" s="50"/>
      <c r="D72" s="50"/>
      <c r="E72" s="345"/>
      <c r="F72" s="50"/>
      <c r="G72" s="50"/>
      <c r="H72" s="50"/>
      <c r="I72" s="50"/>
      <c r="J72" s="50"/>
    </row>
    <row r="73" spans="1:10" s="210" customFormat="1" ht="17.649999999999999" customHeight="1" x14ac:dyDescent="0.25">
      <c r="A73" s="615" t="s">
        <v>298</v>
      </c>
      <c r="B73" s="616"/>
      <c r="C73" s="50"/>
      <c r="D73" s="50"/>
      <c r="E73" s="345"/>
      <c r="F73" s="50"/>
      <c r="G73" s="50"/>
      <c r="H73" s="50"/>
      <c r="I73" s="50"/>
      <c r="J73" s="50"/>
    </row>
    <row r="74" spans="1:10" s="210" customFormat="1" ht="12" customHeight="1" x14ac:dyDescent="0.25">
      <c r="A74" s="398" t="s">
        <v>358</v>
      </c>
      <c r="B74" s="391"/>
      <c r="C74" s="50"/>
      <c r="D74" s="50"/>
      <c r="E74" s="345"/>
      <c r="F74" s="50"/>
      <c r="G74" s="50"/>
      <c r="H74" s="50"/>
      <c r="I74" s="50"/>
      <c r="J74" s="50"/>
    </row>
    <row r="75" spans="1:10" s="210" customFormat="1" ht="15.75" thickBot="1" x14ac:dyDescent="0.3">
      <c r="A75" s="401" t="s">
        <v>359</v>
      </c>
      <c r="B75" s="402"/>
      <c r="C75" s="50"/>
      <c r="D75" s="50"/>
      <c r="E75" s="345"/>
      <c r="F75" s="50"/>
      <c r="G75" s="50"/>
      <c r="H75" s="50"/>
      <c r="I75" s="50"/>
      <c r="J75" s="50"/>
    </row>
  </sheetData>
  <mergeCells count="11">
    <mergeCell ref="A8:B8"/>
    <mergeCell ref="A2:B3"/>
    <mergeCell ref="A4:B4"/>
    <mergeCell ref="A5:A6"/>
    <mergeCell ref="B5:B6"/>
    <mergeCell ref="A7:B7"/>
    <mergeCell ref="A9:B9"/>
    <mergeCell ref="A50:B50"/>
    <mergeCell ref="A69:B69"/>
    <mergeCell ref="A72:B72"/>
    <mergeCell ref="A73:B7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2:J75"/>
  <sheetViews>
    <sheetView topLeftCell="A46" workbookViewId="0">
      <selection activeCell="A71" sqref="A71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516" t="s">
        <v>292</v>
      </c>
      <c r="B2" s="516"/>
    </row>
    <row r="3" spans="1:10" ht="26.45" customHeight="1" x14ac:dyDescent="0.25">
      <c r="A3" s="516"/>
      <c r="B3" s="516"/>
    </row>
    <row r="4" spans="1:10" ht="30.6" customHeight="1" thickBot="1" x14ac:dyDescent="0.3">
      <c r="A4" s="617" t="s">
        <v>368</v>
      </c>
      <c r="B4" s="617"/>
    </row>
    <row r="5" spans="1:10" ht="30.6" customHeight="1" x14ac:dyDescent="0.25">
      <c r="A5" s="618" t="s">
        <v>294</v>
      </c>
      <c r="B5" s="619" t="s">
        <v>295</v>
      </c>
    </row>
    <row r="6" spans="1:10" ht="37.9" customHeight="1" x14ac:dyDescent="0.25">
      <c r="A6" s="607"/>
      <c r="B6" s="620"/>
    </row>
    <row r="7" spans="1:10" s="210" customFormat="1" ht="16.5" customHeight="1" x14ac:dyDescent="0.25">
      <c r="A7" s="615" t="s">
        <v>297</v>
      </c>
      <c r="B7" s="616"/>
      <c r="C7" s="50"/>
      <c r="D7" s="50"/>
      <c r="E7" s="345"/>
      <c r="F7" s="50"/>
      <c r="G7" s="50"/>
      <c r="H7" s="50"/>
      <c r="I7" s="50"/>
      <c r="J7" s="50"/>
    </row>
    <row r="8" spans="1:10" s="210" customFormat="1" ht="16.5" customHeight="1" x14ac:dyDescent="0.25">
      <c r="A8" s="615" t="s">
        <v>298</v>
      </c>
      <c r="B8" s="616"/>
      <c r="C8" s="50"/>
      <c r="D8" s="50"/>
      <c r="E8" s="345"/>
      <c r="F8" s="50"/>
      <c r="G8" s="50"/>
      <c r="H8" s="50"/>
      <c r="I8" s="50"/>
      <c r="J8" s="50"/>
    </row>
    <row r="9" spans="1:10" s="210" customFormat="1" ht="28.9" customHeight="1" x14ac:dyDescent="0.25">
      <c r="A9" s="607" t="s">
        <v>299</v>
      </c>
      <c r="B9" s="608"/>
      <c r="C9" s="50"/>
      <c r="D9" s="50"/>
      <c r="E9" s="345"/>
      <c r="F9" s="50"/>
      <c r="G9" s="50"/>
      <c r="H9" s="50"/>
      <c r="I9" s="50"/>
      <c r="J9" s="50"/>
    </row>
    <row r="10" spans="1:10" s="210" customFormat="1" ht="16.5" customHeight="1" x14ac:dyDescent="0.25">
      <c r="A10" s="388" t="s">
        <v>300</v>
      </c>
      <c r="B10" s="389">
        <f>B11+B12+B13+B14</f>
        <v>0</v>
      </c>
      <c r="C10" s="50"/>
      <c r="D10" s="50"/>
      <c r="E10" s="345"/>
      <c r="F10" s="50"/>
      <c r="G10" s="50"/>
      <c r="H10" s="50"/>
      <c r="I10" s="50"/>
      <c r="J10" s="50"/>
    </row>
    <row r="11" spans="1:10" s="210" customFormat="1" ht="19.149999999999999" customHeight="1" x14ac:dyDescent="0.25">
      <c r="A11" s="390" t="s">
        <v>301</v>
      </c>
      <c r="B11" s="391"/>
      <c r="C11" s="50"/>
      <c r="D11" s="50"/>
      <c r="E11" s="345"/>
      <c r="F11" s="50"/>
      <c r="G11" s="50"/>
      <c r="H11" s="50"/>
      <c r="I11" s="50"/>
      <c r="J11" s="50"/>
    </row>
    <row r="12" spans="1:10" s="210" customFormat="1" ht="15.75" x14ac:dyDescent="0.25">
      <c r="A12" s="390" t="s">
        <v>302</v>
      </c>
      <c r="B12" s="391"/>
      <c r="C12" s="50"/>
      <c r="D12" s="50"/>
      <c r="E12" s="345"/>
      <c r="F12" s="50"/>
      <c r="G12" s="50"/>
      <c r="H12" s="50"/>
      <c r="I12" s="50"/>
      <c r="J12" s="50"/>
    </row>
    <row r="13" spans="1:10" s="210" customFormat="1" ht="15.75" x14ac:dyDescent="0.25">
      <c r="A13" s="390" t="s">
        <v>303</v>
      </c>
      <c r="B13" s="391"/>
      <c r="C13" s="50"/>
      <c r="D13" s="50"/>
      <c r="E13" s="345"/>
      <c r="F13" s="50"/>
      <c r="G13" s="50"/>
      <c r="H13" s="50"/>
      <c r="I13" s="50"/>
      <c r="J13" s="50"/>
    </row>
    <row r="14" spans="1:10" s="210" customFormat="1" ht="17.45" customHeight="1" x14ac:dyDescent="0.25">
      <c r="A14" s="390" t="s">
        <v>304</v>
      </c>
      <c r="B14" s="391"/>
      <c r="C14" s="50"/>
      <c r="D14" s="50"/>
      <c r="E14" s="345"/>
      <c r="F14" s="50"/>
      <c r="G14" s="50"/>
      <c r="H14" s="50"/>
      <c r="I14" s="50"/>
      <c r="J14" s="50"/>
    </row>
    <row r="15" spans="1:10" s="210" customFormat="1" ht="15.75" x14ac:dyDescent="0.25">
      <c r="A15" s="388" t="s">
        <v>305</v>
      </c>
      <c r="B15" s="389">
        <f>B16+B17+B18</f>
        <v>0</v>
      </c>
      <c r="C15" s="50"/>
      <c r="D15" s="50"/>
      <c r="E15" s="345"/>
      <c r="F15" s="50"/>
      <c r="G15" s="50"/>
      <c r="H15" s="50"/>
      <c r="I15" s="50"/>
      <c r="J15" s="50"/>
    </row>
    <row r="16" spans="1:10" s="210" customFormat="1" ht="15.75" x14ac:dyDescent="0.25">
      <c r="A16" s="390" t="s">
        <v>301</v>
      </c>
      <c r="B16" s="391"/>
      <c r="C16" s="50"/>
      <c r="D16" s="50"/>
      <c r="E16" s="345"/>
      <c r="F16" s="50"/>
      <c r="G16" s="50"/>
      <c r="H16" s="50"/>
      <c r="I16" s="50"/>
      <c r="J16" s="50"/>
    </row>
    <row r="17" spans="1:10" s="210" customFormat="1" ht="15.75" x14ac:dyDescent="0.25">
      <c r="A17" s="390" t="s">
        <v>303</v>
      </c>
      <c r="B17" s="391"/>
      <c r="C17" s="50"/>
      <c r="D17" s="50"/>
      <c r="E17" s="345"/>
      <c r="F17" s="50"/>
      <c r="G17" s="50"/>
      <c r="H17" s="50"/>
      <c r="I17" s="50"/>
      <c r="J17" s="50"/>
    </row>
    <row r="18" spans="1:10" s="210" customFormat="1" ht="15.75" x14ac:dyDescent="0.25">
      <c r="A18" s="390" t="s">
        <v>306</v>
      </c>
      <c r="B18" s="391"/>
      <c r="C18" s="50"/>
      <c r="D18" s="50"/>
      <c r="E18" s="345"/>
      <c r="F18" s="50"/>
      <c r="G18" s="50"/>
      <c r="H18" s="50"/>
      <c r="I18" s="50"/>
      <c r="J18" s="50"/>
    </row>
    <row r="19" spans="1:10" s="210" customFormat="1" ht="13.9" customHeight="1" x14ac:dyDescent="0.25">
      <c r="A19" s="392" t="s">
        <v>307</v>
      </c>
      <c r="B19" s="393">
        <f>B20+B21+B22+B23</f>
        <v>0</v>
      </c>
      <c r="C19" s="50"/>
      <c r="D19" s="50"/>
      <c r="E19" s="345"/>
      <c r="F19" s="50"/>
      <c r="G19" s="50"/>
      <c r="H19" s="50"/>
      <c r="I19" s="50"/>
      <c r="J19" s="50"/>
    </row>
    <row r="20" spans="1:10" s="210" customFormat="1" ht="15.75" x14ac:dyDescent="0.25">
      <c r="A20" s="390" t="s">
        <v>308</v>
      </c>
      <c r="B20" s="391"/>
      <c r="C20" s="50"/>
      <c r="D20" s="50"/>
      <c r="E20" s="345"/>
      <c r="F20" s="50"/>
      <c r="G20" s="50"/>
      <c r="H20" s="50"/>
      <c r="I20" s="50"/>
      <c r="J20" s="50"/>
    </row>
    <row r="21" spans="1:10" s="210" customFormat="1" ht="15.75" x14ac:dyDescent="0.25">
      <c r="A21" s="390" t="s">
        <v>309</v>
      </c>
      <c r="B21" s="391"/>
      <c r="C21" s="50"/>
      <c r="D21" s="50"/>
      <c r="E21" s="345"/>
      <c r="F21" s="50"/>
      <c r="G21" s="50"/>
      <c r="H21" s="50"/>
      <c r="I21" s="50"/>
      <c r="J21" s="50"/>
    </row>
    <row r="22" spans="1:10" s="210" customFormat="1" ht="15.75" x14ac:dyDescent="0.25">
      <c r="A22" s="390" t="s">
        <v>310</v>
      </c>
      <c r="B22" s="391"/>
      <c r="C22" s="50"/>
      <c r="D22" s="50"/>
      <c r="E22" s="345"/>
      <c r="F22" s="50"/>
      <c r="G22" s="50"/>
      <c r="H22" s="50"/>
      <c r="I22" s="50"/>
      <c r="J22" s="50"/>
    </row>
    <row r="23" spans="1:10" s="210" customFormat="1" ht="15.75" x14ac:dyDescent="0.25">
      <c r="A23" s="390" t="s">
        <v>306</v>
      </c>
      <c r="B23" s="391"/>
      <c r="C23" s="50"/>
      <c r="D23" s="50"/>
      <c r="E23" s="345"/>
      <c r="F23" s="50"/>
      <c r="G23" s="50"/>
      <c r="H23" s="50"/>
      <c r="I23" s="50"/>
      <c r="J23" s="50"/>
    </row>
    <row r="24" spans="1:10" s="210" customFormat="1" ht="31.5" x14ac:dyDescent="0.25">
      <c r="A24" s="392" t="s">
        <v>311</v>
      </c>
      <c r="B24" s="393">
        <f>B25+B26+B27+B28+B29+B30+B31+B32</f>
        <v>0</v>
      </c>
      <c r="C24" s="50"/>
      <c r="D24" s="50"/>
      <c r="E24" s="345"/>
      <c r="F24" s="50"/>
      <c r="G24" s="50"/>
      <c r="H24" s="50"/>
      <c r="I24" s="50"/>
      <c r="J24" s="50"/>
    </row>
    <row r="25" spans="1:10" s="210" customFormat="1" ht="15.75" x14ac:dyDescent="0.25">
      <c r="A25" s="390" t="s">
        <v>312</v>
      </c>
      <c r="B25" s="391"/>
      <c r="C25" s="50"/>
      <c r="D25" s="50"/>
      <c r="E25" s="345"/>
      <c r="F25" s="50"/>
      <c r="G25" s="50"/>
      <c r="H25" s="50"/>
      <c r="I25" s="50"/>
      <c r="J25" s="50"/>
    </row>
    <row r="26" spans="1:10" s="210" customFormat="1" ht="15.75" x14ac:dyDescent="0.25">
      <c r="A26" s="390" t="s">
        <v>313</v>
      </c>
      <c r="B26" s="391"/>
      <c r="C26" s="50"/>
      <c r="D26" s="50"/>
      <c r="E26" s="345"/>
      <c r="F26" s="50"/>
      <c r="G26" s="50"/>
      <c r="H26" s="50"/>
      <c r="I26" s="50"/>
      <c r="J26" s="50"/>
    </row>
    <row r="27" spans="1:10" s="210" customFormat="1" ht="15.75" x14ac:dyDescent="0.25">
      <c r="A27" s="390" t="s">
        <v>314</v>
      </c>
      <c r="B27" s="391"/>
      <c r="C27" s="50"/>
      <c r="D27" s="50"/>
      <c r="E27" s="345"/>
      <c r="F27" s="50"/>
      <c r="G27" s="50"/>
      <c r="H27" s="50"/>
      <c r="I27" s="50"/>
      <c r="J27" s="50"/>
    </row>
    <row r="28" spans="1:10" s="210" customFormat="1" ht="15.75" x14ac:dyDescent="0.25">
      <c r="A28" s="390" t="s">
        <v>315</v>
      </c>
      <c r="B28" s="391"/>
      <c r="C28" s="50"/>
      <c r="D28" s="50"/>
      <c r="E28" s="345"/>
      <c r="F28" s="50"/>
      <c r="G28" s="50"/>
      <c r="H28" s="50"/>
      <c r="I28" s="50"/>
      <c r="J28" s="50"/>
    </row>
    <row r="29" spans="1:10" s="210" customFormat="1" ht="15.75" x14ac:dyDescent="0.25">
      <c r="A29" s="390" t="s">
        <v>316</v>
      </c>
      <c r="B29" s="391"/>
      <c r="C29" s="50"/>
      <c r="D29" s="50"/>
      <c r="E29" s="345"/>
      <c r="F29" s="50"/>
      <c r="G29" s="50"/>
      <c r="H29" s="50"/>
      <c r="I29" s="50"/>
      <c r="J29" s="50"/>
    </row>
    <row r="30" spans="1:10" s="210" customFormat="1" ht="15.75" x14ac:dyDescent="0.25">
      <c r="A30" s="390" t="s">
        <v>317</v>
      </c>
      <c r="B30" s="391"/>
      <c r="C30" s="50"/>
      <c r="D30" s="50"/>
      <c r="E30" s="345"/>
      <c r="F30" s="50"/>
      <c r="G30" s="50"/>
      <c r="H30" s="50"/>
      <c r="I30" s="50"/>
      <c r="J30" s="50"/>
    </row>
    <row r="31" spans="1:10" s="210" customFormat="1" ht="15.75" x14ac:dyDescent="0.25">
      <c r="A31" s="390" t="s">
        <v>318</v>
      </c>
      <c r="B31" s="391"/>
      <c r="C31" s="50"/>
      <c r="D31" s="50"/>
      <c r="E31" s="345"/>
      <c r="F31" s="50"/>
      <c r="G31" s="50"/>
      <c r="H31" s="50"/>
      <c r="I31" s="50"/>
      <c r="J31" s="50"/>
    </row>
    <row r="32" spans="1:10" s="210" customFormat="1" ht="15.75" x14ac:dyDescent="0.25">
      <c r="A32" s="390" t="s">
        <v>306</v>
      </c>
      <c r="B32" s="391"/>
      <c r="C32" s="50"/>
      <c r="D32" s="50"/>
      <c r="E32" s="345"/>
      <c r="F32" s="50"/>
      <c r="G32" s="50"/>
      <c r="H32" s="50"/>
      <c r="I32" s="50"/>
      <c r="J32" s="50"/>
    </row>
    <row r="33" spans="1:10" s="210" customFormat="1" ht="80.45" customHeight="1" x14ac:dyDescent="0.25">
      <c r="A33" s="394" t="s">
        <v>319</v>
      </c>
      <c r="B33" s="391">
        <f>B34+B35+B36</f>
        <v>0</v>
      </c>
      <c r="C33" s="50"/>
      <c r="D33" s="50"/>
      <c r="E33" s="345"/>
      <c r="F33" s="50"/>
      <c r="G33" s="50"/>
      <c r="H33" s="50"/>
      <c r="I33" s="50"/>
      <c r="J33" s="50"/>
    </row>
    <row r="34" spans="1:10" s="210" customFormat="1" ht="46.15" customHeight="1" x14ac:dyDescent="0.25">
      <c r="A34" s="409" t="s">
        <v>320</v>
      </c>
      <c r="B34" s="391"/>
      <c r="C34" s="50"/>
      <c r="D34" s="50"/>
      <c r="E34" s="345"/>
      <c r="F34" s="50"/>
      <c r="G34" s="50"/>
      <c r="H34" s="50"/>
      <c r="I34" s="50"/>
      <c r="J34" s="50"/>
    </row>
    <row r="35" spans="1:10" s="210" customFormat="1" ht="46.15" customHeight="1" x14ac:dyDescent="0.25">
      <c r="A35" s="409" t="s">
        <v>321</v>
      </c>
      <c r="B35" s="391"/>
      <c r="C35" s="50"/>
      <c r="D35" s="50"/>
      <c r="E35" s="345"/>
      <c r="F35" s="50"/>
      <c r="G35" s="50"/>
      <c r="H35" s="50"/>
      <c r="I35" s="50"/>
      <c r="J35" s="50"/>
    </row>
    <row r="36" spans="1:10" s="210" customFormat="1" ht="46.15" customHeight="1" x14ac:dyDescent="0.25">
      <c r="A36" s="409" t="s">
        <v>322</v>
      </c>
      <c r="B36" s="391"/>
      <c r="C36" s="50"/>
      <c r="D36" s="50"/>
      <c r="E36" s="345"/>
      <c r="F36" s="50"/>
      <c r="G36" s="50"/>
      <c r="H36" s="50"/>
      <c r="I36" s="50"/>
      <c r="J36" s="50"/>
    </row>
    <row r="37" spans="1:10" s="210" customFormat="1" ht="46.15" customHeight="1" x14ac:dyDescent="0.25">
      <c r="A37" s="394" t="s">
        <v>323</v>
      </c>
      <c r="B37" s="397">
        <f>SUM(B38:B48)</f>
        <v>0</v>
      </c>
      <c r="C37" s="50"/>
      <c r="D37" s="50"/>
      <c r="E37" s="345"/>
      <c r="F37" s="50"/>
      <c r="G37" s="50"/>
      <c r="H37" s="50"/>
      <c r="I37" s="50"/>
      <c r="J37" s="50"/>
    </row>
    <row r="38" spans="1:10" s="210" customFormat="1" ht="31.15" customHeight="1" x14ac:dyDescent="0.25">
      <c r="A38" s="371" t="s">
        <v>324</v>
      </c>
      <c r="B38" s="397"/>
      <c r="C38" s="50"/>
      <c r="D38" s="50"/>
      <c r="E38" s="345"/>
      <c r="F38" s="50"/>
      <c r="G38" s="50"/>
      <c r="H38" s="50"/>
      <c r="I38" s="50"/>
      <c r="J38" s="50"/>
    </row>
    <row r="39" spans="1:10" s="210" customFormat="1" ht="31.9" customHeight="1" x14ac:dyDescent="0.25">
      <c r="A39" s="371" t="s">
        <v>325</v>
      </c>
      <c r="B39" s="397"/>
      <c r="C39" s="50"/>
      <c r="D39" s="50"/>
      <c r="E39" s="345"/>
      <c r="F39" s="50"/>
      <c r="G39" s="50"/>
      <c r="H39" s="50"/>
      <c r="I39" s="50"/>
      <c r="J39" s="50"/>
    </row>
    <row r="40" spans="1:10" s="210" customFormat="1" ht="30.6" customHeight="1" x14ac:dyDescent="0.25">
      <c r="A40" s="371" t="s">
        <v>326</v>
      </c>
      <c r="B40" s="397"/>
      <c r="C40" s="50"/>
      <c r="D40" s="50"/>
      <c r="E40" s="345"/>
      <c r="F40" s="50"/>
      <c r="G40" s="50"/>
      <c r="H40" s="50"/>
      <c r="I40" s="50"/>
      <c r="J40" s="50"/>
    </row>
    <row r="41" spans="1:10" s="210" customFormat="1" ht="30" customHeight="1" x14ac:dyDescent="0.25">
      <c r="A41" s="371" t="s">
        <v>327</v>
      </c>
      <c r="B41" s="397"/>
      <c r="C41" s="50"/>
      <c r="D41" s="50"/>
      <c r="E41" s="345"/>
      <c r="F41" s="50"/>
      <c r="G41" s="50"/>
      <c r="H41" s="50"/>
      <c r="I41" s="50"/>
      <c r="J41" s="50"/>
    </row>
    <row r="42" spans="1:10" s="210" customFormat="1" ht="16.149999999999999" customHeight="1" x14ac:dyDescent="0.25">
      <c r="A42" s="371" t="s">
        <v>328</v>
      </c>
      <c r="B42" s="397"/>
      <c r="C42" s="50"/>
      <c r="D42" s="50"/>
      <c r="E42" s="345"/>
      <c r="F42" s="50"/>
      <c r="G42" s="50"/>
      <c r="H42" s="50"/>
      <c r="I42" s="50"/>
      <c r="J42" s="50"/>
    </row>
    <row r="43" spans="1:10" s="210" customFormat="1" ht="35.450000000000003" customHeight="1" x14ac:dyDescent="0.25">
      <c r="A43" s="371" t="s">
        <v>329</v>
      </c>
      <c r="B43" s="397"/>
      <c r="C43" s="50"/>
      <c r="D43" s="50"/>
      <c r="E43" s="345"/>
      <c r="F43" s="50"/>
      <c r="G43" s="50"/>
      <c r="H43" s="50"/>
      <c r="I43" s="50"/>
      <c r="J43" s="50"/>
    </row>
    <row r="44" spans="1:10" s="210" customFormat="1" ht="55.5" customHeight="1" x14ac:dyDescent="0.25">
      <c r="A44" s="371" t="s">
        <v>330</v>
      </c>
      <c r="B44" s="397"/>
      <c r="C44" s="50"/>
      <c r="D44" s="50"/>
      <c r="E44" s="345"/>
      <c r="F44" s="50"/>
      <c r="G44" s="50"/>
      <c r="H44" s="50"/>
      <c r="I44" s="50"/>
      <c r="J44" s="50"/>
    </row>
    <row r="45" spans="1:10" s="210" customFormat="1" ht="30.6" customHeight="1" x14ac:dyDescent="0.25">
      <c r="A45" s="371" t="s">
        <v>331</v>
      </c>
      <c r="B45" s="397"/>
      <c r="C45" s="50"/>
      <c r="D45" s="50"/>
      <c r="E45" s="345"/>
      <c r="F45" s="50"/>
      <c r="G45" s="50"/>
      <c r="H45" s="50"/>
      <c r="I45" s="50"/>
      <c r="J45" s="50"/>
    </row>
    <row r="46" spans="1:10" s="210" customFormat="1" ht="44.45" customHeight="1" x14ac:dyDescent="0.25">
      <c r="A46" s="371" t="s">
        <v>332</v>
      </c>
      <c r="B46" s="397"/>
      <c r="C46" s="50"/>
      <c r="D46" s="50"/>
      <c r="E46" s="345"/>
      <c r="F46" s="50"/>
      <c r="G46" s="50"/>
      <c r="H46" s="50"/>
      <c r="I46" s="50"/>
      <c r="J46" s="50"/>
    </row>
    <row r="47" spans="1:10" s="210" customFormat="1" ht="48.6" customHeight="1" x14ac:dyDescent="0.25">
      <c r="A47" s="373" t="s">
        <v>333</v>
      </c>
      <c r="B47" s="397"/>
      <c r="C47" s="50"/>
      <c r="D47" s="50"/>
      <c r="E47" s="345"/>
      <c r="F47" s="50"/>
      <c r="G47" s="50"/>
      <c r="H47" s="50"/>
      <c r="I47" s="50"/>
      <c r="J47" s="50"/>
    </row>
    <row r="48" spans="1:10" s="210" customFormat="1" ht="19.899999999999999" customHeight="1" x14ac:dyDescent="0.25">
      <c r="A48" s="373" t="s">
        <v>306</v>
      </c>
      <c r="B48" s="397"/>
      <c r="C48" s="50"/>
      <c r="D48" s="50"/>
      <c r="E48" s="345"/>
      <c r="F48" s="50"/>
      <c r="G48" s="50"/>
      <c r="H48" s="50"/>
      <c r="I48" s="50"/>
      <c r="J48" s="50"/>
    </row>
    <row r="49" spans="1:10" s="210" customFormat="1" ht="30" customHeight="1" x14ac:dyDescent="0.25">
      <c r="A49" s="390" t="s">
        <v>334</v>
      </c>
      <c r="B49" s="391">
        <v>12500</v>
      </c>
      <c r="C49" s="375"/>
      <c r="D49" s="375"/>
      <c r="E49" s="345"/>
      <c r="F49" s="50"/>
      <c r="G49" s="50"/>
      <c r="H49" s="50"/>
      <c r="I49" s="50"/>
      <c r="J49" s="50"/>
    </row>
    <row r="50" spans="1:10" s="210" customFormat="1" ht="16.899999999999999" customHeight="1" x14ac:dyDescent="0.25">
      <c r="A50" s="609" t="s">
        <v>335</v>
      </c>
      <c r="B50" s="610"/>
      <c r="C50" s="50"/>
      <c r="D50" s="50"/>
      <c r="E50" s="345"/>
      <c r="F50" s="50"/>
      <c r="G50" s="50"/>
      <c r="H50" s="50"/>
      <c r="I50" s="50"/>
      <c r="J50" s="50"/>
    </row>
    <row r="51" spans="1:10" s="415" customFormat="1" ht="31.5" x14ac:dyDescent="0.25">
      <c r="A51" s="410" t="s">
        <v>336</v>
      </c>
      <c r="B51" s="411"/>
      <c r="C51" s="412"/>
      <c r="D51" s="412"/>
      <c r="E51" s="413"/>
      <c r="F51" s="414"/>
      <c r="G51" s="414"/>
      <c r="H51" s="414"/>
      <c r="I51" s="414"/>
      <c r="J51" s="414"/>
    </row>
    <row r="52" spans="1:10" s="415" customFormat="1" ht="15.75" x14ac:dyDescent="0.25">
      <c r="A52" s="410" t="s">
        <v>337</v>
      </c>
      <c r="B52" s="411"/>
      <c r="C52" s="412"/>
      <c r="D52" s="412"/>
      <c r="E52" s="413"/>
      <c r="F52" s="414"/>
      <c r="G52" s="414"/>
      <c r="H52" s="414"/>
      <c r="I52" s="414"/>
      <c r="J52" s="414"/>
    </row>
    <row r="53" spans="1:10" s="415" customFormat="1" ht="15.75" x14ac:dyDescent="0.25">
      <c r="A53" s="416" t="s">
        <v>338</v>
      </c>
      <c r="B53" s="411"/>
      <c r="C53" s="412"/>
      <c r="D53" s="412"/>
      <c r="E53" s="413"/>
      <c r="F53" s="414"/>
      <c r="G53" s="414"/>
      <c r="H53" s="414"/>
      <c r="I53" s="414"/>
      <c r="J53" s="414"/>
    </row>
    <row r="54" spans="1:10" s="415" customFormat="1" ht="63" x14ac:dyDescent="0.25">
      <c r="A54" s="410" t="s">
        <v>339</v>
      </c>
      <c r="B54" s="411"/>
      <c r="C54" s="412"/>
      <c r="D54" s="412"/>
      <c r="E54" s="413"/>
      <c r="F54" s="414"/>
      <c r="G54" s="414"/>
      <c r="H54" s="414"/>
      <c r="I54" s="414"/>
      <c r="J54" s="414"/>
    </row>
    <row r="55" spans="1:10" s="415" customFormat="1" ht="31.5" x14ac:dyDescent="0.25">
      <c r="A55" s="410" t="s">
        <v>340</v>
      </c>
      <c r="B55" s="411"/>
      <c r="C55" s="412"/>
      <c r="D55" s="412"/>
      <c r="E55" s="413"/>
      <c r="F55" s="414"/>
      <c r="G55" s="414"/>
      <c r="H55" s="414"/>
      <c r="I55" s="414"/>
      <c r="J55" s="414"/>
    </row>
    <row r="56" spans="1:10" s="415" customFormat="1" ht="15.75" x14ac:dyDescent="0.25">
      <c r="A56" s="410" t="s">
        <v>341</v>
      </c>
      <c r="B56" s="411"/>
      <c r="C56" s="412"/>
      <c r="D56" s="412"/>
      <c r="E56" s="413"/>
      <c r="F56" s="414"/>
      <c r="G56" s="414"/>
      <c r="H56" s="414"/>
      <c r="I56" s="414"/>
      <c r="J56" s="414"/>
    </row>
    <row r="57" spans="1:10" s="415" customFormat="1" ht="31.5" x14ac:dyDescent="0.25">
      <c r="A57" s="410" t="s">
        <v>342</v>
      </c>
      <c r="B57" s="411"/>
      <c r="C57" s="412"/>
      <c r="D57" s="412"/>
      <c r="E57" s="413"/>
      <c r="F57" s="414"/>
      <c r="G57" s="414"/>
      <c r="H57" s="414"/>
      <c r="I57" s="414"/>
      <c r="J57" s="414"/>
    </row>
    <row r="58" spans="1:10" s="415" customFormat="1" ht="31.5" x14ac:dyDescent="0.25">
      <c r="A58" s="410" t="s">
        <v>343</v>
      </c>
      <c r="B58" s="411"/>
      <c r="C58" s="412"/>
      <c r="D58" s="412"/>
      <c r="E58" s="413"/>
      <c r="F58" s="414"/>
      <c r="G58" s="414"/>
      <c r="H58" s="414"/>
      <c r="I58" s="414"/>
      <c r="J58" s="414"/>
    </row>
    <row r="59" spans="1:10" s="415" customFormat="1" ht="15.75" x14ac:dyDescent="0.25">
      <c r="A59" s="410" t="s">
        <v>344</v>
      </c>
      <c r="B59" s="411"/>
      <c r="C59" s="412"/>
      <c r="D59" s="412"/>
      <c r="E59" s="413"/>
      <c r="F59" s="414"/>
      <c r="G59" s="414"/>
      <c r="H59" s="414"/>
      <c r="I59" s="414"/>
      <c r="J59" s="414"/>
    </row>
    <row r="60" spans="1:10" s="415" customFormat="1" ht="31.5" x14ac:dyDescent="0.25">
      <c r="A60" s="410" t="s">
        <v>345</v>
      </c>
      <c r="B60" s="411"/>
      <c r="C60" s="412"/>
      <c r="D60" s="412"/>
      <c r="E60" s="413"/>
      <c r="F60" s="414"/>
      <c r="G60" s="414"/>
      <c r="H60" s="414"/>
      <c r="I60" s="414"/>
      <c r="J60" s="414"/>
    </row>
    <row r="61" spans="1:10" s="210" customFormat="1" ht="19.149999999999999" customHeight="1" x14ac:dyDescent="0.25">
      <c r="A61" s="399" t="s">
        <v>346</v>
      </c>
      <c r="B61" s="393">
        <f>B62+B63</f>
        <v>0</v>
      </c>
      <c r="C61" s="375"/>
      <c r="D61" s="375"/>
      <c r="E61" s="345"/>
      <c r="F61" s="50"/>
      <c r="G61" s="50"/>
      <c r="H61" s="50"/>
      <c r="I61" s="50"/>
      <c r="J61" s="50"/>
    </row>
    <row r="62" spans="1:10" s="210" customFormat="1" ht="19.149999999999999" customHeight="1" x14ac:dyDescent="0.25">
      <c r="A62" s="390" t="s">
        <v>347</v>
      </c>
      <c r="B62" s="391"/>
      <c r="C62" s="375"/>
      <c r="D62" s="375"/>
      <c r="E62" s="345"/>
      <c r="F62" s="50"/>
      <c r="G62" s="50"/>
      <c r="H62" s="50"/>
      <c r="I62" s="50"/>
      <c r="J62" s="50"/>
    </row>
    <row r="63" spans="1:10" s="210" customFormat="1" ht="19.149999999999999" customHeight="1" x14ac:dyDescent="0.25">
      <c r="A63" s="390" t="s">
        <v>348</v>
      </c>
      <c r="B63" s="391"/>
      <c r="C63" s="375"/>
      <c r="D63" s="375"/>
      <c r="E63" s="345"/>
      <c r="F63" s="50"/>
      <c r="G63" s="50"/>
      <c r="H63" s="50"/>
      <c r="I63" s="50"/>
      <c r="J63" s="50"/>
    </row>
    <row r="64" spans="1:10" s="210" customFormat="1" ht="30.6" customHeight="1" x14ac:dyDescent="0.25">
      <c r="A64" s="390" t="s">
        <v>349</v>
      </c>
      <c r="B64" s="391"/>
      <c r="C64" s="375"/>
      <c r="D64" s="375"/>
      <c r="E64" s="345"/>
      <c r="F64" s="50"/>
      <c r="G64" s="50"/>
      <c r="H64" s="50"/>
      <c r="I64" s="50"/>
      <c r="J64" s="50"/>
    </row>
    <row r="65" spans="1:10" s="210" customFormat="1" ht="28.9" customHeight="1" x14ac:dyDescent="0.25">
      <c r="A65" s="392" t="s">
        <v>350</v>
      </c>
      <c r="B65" s="393">
        <f>B66+B67</f>
        <v>0</v>
      </c>
      <c r="C65" s="375"/>
      <c r="D65" s="375"/>
      <c r="E65" s="345"/>
      <c r="F65" s="50"/>
      <c r="G65" s="50"/>
      <c r="H65" s="50"/>
      <c r="I65" s="50"/>
      <c r="J65" s="50"/>
    </row>
    <row r="66" spans="1:10" s="210" customFormat="1" ht="16.899999999999999" customHeight="1" x14ac:dyDescent="0.25">
      <c r="A66" s="390" t="s">
        <v>351</v>
      </c>
      <c r="B66" s="391"/>
      <c r="C66" s="375"/>
      <c r="D66" s="375"/>
      <c r="E66" s="345"/>
      <c r="F66" s="50"/>
      <c r="G66" s="50"/>
      <c r="H66" s="50"/>
      <c r="I66" s="50"/>
      <c r="J66" s="50"/>
    </row>
    <row r="67" spans="1:10" s="210" customFormat="1" ht="17.45" customHeight="1" x14ac:dyDescent="0.25">
      <c r="A67" s="400" t="s">
        <v>352</v>
      </c>
      <c r="B67" s="391"/>
      <c r="C67" s="375"/>
      <c r="D67" s="375"/>
      <c r="E67" s="345"/>
      <c r="F67" s="50"/>
      <c r="G67" s="50"/>
      <c r="H67" s="50"/>
      <c r="I67" s="50"/>
      <c r="J67" s="50"/>
    </row>
    <row r="68" spans="1:10" s="210" customFormat="1" ht="46.15" customHeight="1" x14ac:dyDescent="0.25">
      <c r="A68" s="396" t="s">
        <v>353</v>
      </c>
      <c r="B68" s="391"/>
      <c r="C68" s="375"/>
      <c r="D68" s="375"/>
      <c r="E68" s="345"/>
      <c r="F68" s="50"/>
      <c r="G68" s="50"/>
      <c r="H68" s="50"/>
      <c r="I68" s="50"/>
      <c r="J68" s="50"/>
    </row>
    <row r="69" spans="1:10" s="210" customFormat="1" ht="14.45" customHeight="1" x14ac:dyDescent="0.25">
      <c r="A69" s="611" t="s">
        <v>354</v>
      </c>
      <c r="B69" s="612"/>
      <c r="C69" s="375"/>
      <c r="D69" s="375"/>
      <c r="E69" s="345"/>
      <c r="F69" s="50"/>
      <c r="G69" s="50"/>
      <c r="H69" s="50"/>
      <c r="I69" s="50"/>
      <c r="J69" s="50"/>
    </row>
    <row r="70" spans="1:10" s="210" customFormat="1" ht="140.25" customHeight="1" x14ac:dyDescent="0.25">
      <c r="A70" s="416" t="s">
        <v>355</v>
      </c>
      <c r="B70" s="391"/>
      <c r="C70" s="50"/>
      <c r="D70" s="50"/>
      <c r="E70" s="345"/>
      <c r="F70" s="50"/>
      <c r="G70" s="50"/>
      <c r="H70" s="50"/>
      <c r="I70" s="50"/>
      <c r="J70" s="50"/>
    </row>
    <row r="71" spans="1:10" s="210" customFormat="1" ht="49.15" customHeight="1" x14ac:dyDescent="0.25">
      <c r="A71" s="398" t="s">
        <v>356</v>
      </c>
      <c r="B71" s="391"/>
      <c r="C71" s="50"/>
      <c r="D71" s="50"/>
      <c r="E71" s="345"/>
      <c r="F71" s="50"/>
      <c r="G71" s="50"/>
      <c r="H71" s="50"/>
      <c r="I71" s="50"/>
      <c r="J71" s="50"/>
    </row>
    <row r="72" spans="1:10" s="210" customFormat="1" ht="19.149999999999999" customHeight="1" x14ac:dyDescent="0.25">
      <c r="A72" s="613" t="s">
        <v>357</v>
      </c>
      <c r="B72" s="614"/>
      <c r="C72" s="50"/>
      <c r="D72" s="50"/>
      <c r="E72" s="345"/>
      <c r="F72" s="50"/>
      <c r="G72" s="50"/>
      <c r="H72" s="50"/>
      <c r="I72" s="50"/>
      <c r="J72" s="50"/>
    </row>
    <row r="73" spans="1:10" s="210" customFormat="1" ht="17.649999999999999" customHeight="1" x14ac:dyDescent="0.25">
      <c r="A73" s="615" t="s">
        <v>298</v>
      </c>
      <c r="B73" s="616"/>
      <c r="C73" s="50"/>
      <c r="D73" s="50"/>
      <c r="E73" s="345"/>
      <c r="F73" s="50"/>
      <c r="G73" s="50"/>
      <c r="H73" s="50"/>
      <c r="I73" s="50"/>
      <c r="J73" s="50"/>
    </row>
    <row r="74" spans="1:10" s="210" customFormat="1" ht="12" customHeight="1" x14ac:dyDescent="0.25">
      <c r="A74" s="398" t="s">
        <v>358</v>
      </c>
      <c r="B74" s="391"/>
      <c r="C74" s="50"/>
      <c r="D74" s="50"/>
      <c r="E74" s="345"/>
      <c r="F74" s="50"/>
      <c r="G74" s="50"/>
      <c r="H74" s="50"/>
      <c r="I74" s="50"/>
      <c r="J74" s="50"/>
    </row>
    <row r="75" spans="1:10" s="210" customFormat="1" ht="15.75" thickBot="1" x14ac:dyDescent="0.3">
      <c r="A75" s="401" t="s">
        <v>359</v>
      </c>
      <c r="B75" s="402"/>
      <c r="C75" s="50"/>
      <c r="D75" s="50"/>
      <c r="E75" s="345"/>
      <c r="F75" s="50"/>
      <c r="G75" s="50"/>
      <c r="H75" s="50"/>
      <c r="I75" s="50"/>
      <c r="J75" s="50"/>
    </row>
  </sheetData>
  <mergeCells count="11">
    <mergeCell ref="A8:B8"/>
    <mergeCell ref="A2:B3"/>
    <mergeCell ref="A4:B4"/>
    <mergeCell ref="A5:A6"/>
    <mergeCell ref="B5:B6"/>
    <mergeCell ref="A7:B7"/>
    <mergeCell ref="A9:B9"/>
    <mergeCell ref="A50:B50"/>
    <mergeCell ref="A69:B69"/>
    <mergeCell ref="A72:B72"/>
    <mergeCell ref="A73:B73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92"/>
  <sheetViews>
    <sheetView view="pageBreakPreview" topLeftCell="A4" zoomScale="98" zoomScaleNormal="60" zoomScaleSheetLayoutView="98" workbookViewId="0">
      <selection activeCell="A20" sqref="A20"/>
    </sheetView>
  </sheetViews>
  <sheetFormatPr defaultColWidth="9.28515625" defaultRowHeight="15" x14ac:dyDescent="0.25"/>
  <cols>
    <col min="1" max="1" width="30.42578125" customWidth="1"/>
    <col min="2" max="2" width="9.140625" customWidth="1"/>
    <col min="3" max="3" width="10.28515625" customWidth="1"/>
    <col min="4" max="4" width="13" customWidth="1"/>
    <col min="5" max="5" width="10.7109375" customWidth="1"/>
    <col min="6" max="6" width="9.28515625" customWidth="1"/>
    <col min="7" max="7" width="7.7109375" customWidth="1"/>
    <col min="8" max="8" width="7" customWidth="1"/>
    <col min="9" max="9" width="7.28515625" customWidth="1"/>
    <col min="10" max="11" width="9.140625" customWidth="1"/>
    <col min="12" max="12" width="9.7109375" customWidth="1"/>
    <col min="13" max="14" width="10.28515625" customWidth="1"/>
    <col min="15" max="219" width="9.140625" customWidth="1"/>
    <col min="220" max="220" width="34" customWidth="1"/>
    <col min="221" max="221" width="11.28515625" customWidth="1"/>
    <col min="222" max="222" width="11" customWidth="1"/>
    <col min="223" max="229" width="9.140625" customWidth="1"/>
    <col min="230" max="231" width="10.7109375" customWidth="1"/>
    <col min="232" max="232" width="9.140625" customWidth="1"/>
    <col min="233" max="233" width="11.5703125" customWidth="1"/>
    <col min="234" max="234" width="13.7109375" customWidth="1"/>
  </cols>
  <sheetData>
    <row r="1" spans="1:15" ht="44.45" customHeight="1" x14ac:dyDescent="0.25"/>
    <row r="2" spans="1:15" ht="46.9" customHeight="1" x14ac:dyDescent="0.25">
      <c r="B2" s="492" t="s">
        <v>130</v>
      </c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92"/>
      <c r="N2" s="492"/>
    </row>
    <row r="3" spans="1:15" ht="21" customHeight="1" x14ac:dyDescent="0.25">
      <c r="B3" s="493" t="s">
        <v>211</v>
      </c>
      <c r="C3" s="493"/>
      <c r="D3" s="493"/>
      <c r="E3" s="493"/>
      <c r="F3" s="493"/>
      <c r="G3" s="493"/>
      <c r="H3" s="493"/>
      <c r="I3" s="493"/>
      <c r="J3" s="493"/>
      <c r="K3" s="493"/>
      <c r="L3" s="493"/>
      <c r="M3" s="493"/>
      <c r="N3" s="493"/>
    </row>
    <row r="4" spans="1:15" ht="10.9" customHeight="1" thickBot="1" x14ac:dyDescent="0.3"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</row>
    <row r="5" spans="1:15" ht="24.6" customHeight="1" x14ac:dyDescent="0.25">
      <c r="A5" s="494" t="s">
        <v>132</v>
      </c>
      <c r="B5" s="497" t="s">
        <v>133</v>
      </c>
      <c r="C5" s="498"/>
      <c r="D5" s="498" t="s">
        <v>134</v>
      </c>
      <c r="E5" s="498"/>
      <c r="F5" s="498"/>
      <c r="G5" s="498" t="s">
        <v>135</v>
      </c>
      <c r="H5" s="498"/>
      <c r="I5" s="498"/>
      <c r="J5" s="498"/>
      <c r="K5" s="498"/>
      <c r="L5" s="498"/>
      <c r="M5" s="498"/>
      <c r="N5" s="498"/>
      <c r="O5" s="501"/>
    </row>
    <row r="6" spans="1:15" ht="28.9" customHeight="1" x14ac:dyDescent="0.25">
      <c r="A6" s="495"/>
      <c r="B6" s="499"/>
      <c r="C6" s="500"/>
      <c r="D6" s="500"/>
      <c r="E6" s="500"/>
      <c r="F6" s="500"/>
      <c r="G6" s="500"/>
      <c r="H6" s="500"/>
      <c r="I6" s="500"/>
      <c r="J6" s="500"/>
      <c r="K6" s="500"/>
      <c r="L6" s="500"/>
      <c r="M6" s="500"/>
      <c r="N6" s="500"/>
      <c r="O6" s="502"/>
    </row>
    <row r="7" spans="1:15" ht="16.149999999999999" hidden="1" customHeight="1" x14ac:dyDescent="0.25">
      <c r="A7" s="495"/>
      <c r="B7" s="499"/>
      <c r="C7" s="500"/>
      <c r="D7" s="500"/>
      <c r="E7" s="500"/>
      <c r="F7" s="500"/>
      <c r="G7" s="500"/>
      <c r="H7" s="500"/>
      <c r="I7" s="500"/>
      <c r="J7" s="500"/>
      <c r="K7" s="500"/>
      <c r="L7" s="500"/>
      <c r="M7" s="500"/>
      <c r="N7" s="500"/>
      <c r="O7" s="502"/>
    </row>
    <row r="8" spans="1:15" ht="31.15" hidden="1" customHeight="1" x14ac:dyDescent="0.25">
      <c r="A8" s="495"/>
      <c r="B8" s="499"/>
      <c r="C8" s="500"/>
      <c r="D8" s="500"/>
      <c r="E8" s="500"/>
      <c r="F8" s="500"/>
      <c r="G8" s="500"/>
      <c r="H8" s="500"/>
      <c r="I8" s="500"/>
      <c r="J8" s="500"/>
      <c r="K8" s="500"/>
      <c r="L8" s="500"/>
      <c r="M8" s="500"/>
      <c r="N8" s="500"/>
      <c r="O8" s="502"/>
    </row>
    <row r="9" spans="1:15" ht="46.15" customHeight="1" x14ac:dyDescent="0.25">
      <c r="A9" s="495"/>
      <c r="B9" s="503" t="s">
        <v>136</v>
      </c>
      <c r="C9" s="489" t="s">
        <v>137</v>
      </c>
      <c r="D9" s="489" t="s">
        <v>138</v>
      </c>
      <c r="E9" s="489" t="s">
        <v>139</v>
      </c>
      <c r="F9" s="489" t="s">
        <v>140</v>
      </c>
      <c r="G9" s="489" t="s">
        <v>141</v>
      </c>
      <c r="H9" s="489" t="s">
        <v>142</v>
      </c>
      <c r="I9" s="489" t="s">
        <v>143</v>
      </c>
      <c r="J9" s="491" t="s">
        <v>144</v>
      </c>
      <c r="K9" s="491"/>
      <c r="L9" s="491"/>
      <c r="M9" s="489" t="s">
        <v>145</v>
      </c>
      <c r="N9" s="485" t="s">
        <v>146</v>
      </c>
      <c r="O9" s="487" t="s">
        <v>147</v>
      </c>
    </row>
    <row r="10" spans="1:15" ht="94.9" customHeight="1" thickBot="1" x14ac:dyDescent="0.3">
      <c r="A10" s="496"/>
      <c r="B10" s="504"/>
      <c r="C10" s="490"/>
      <c r="D10" s="490"/>
      <c r="E10" s="490"/>
      <c r="F10" s="490"/>
      <c r="G10" s="490"/>
      <c r="H10" s="490"/>
      <c r="I10" s="490"/>
      <c r="J10" s="165" t="s">
        <v>117</v>
      </c>
      <c r="K10" s="165" t="s">
        <v>118</v>
      </c>
      <c r="L10" s="165" t="s">
        <v>116</v>
      </c>
      <c r="M10" s="490"/>
      <c r="N10" s="486"/>
      <c r="O10" s="488"/>
    </row>
    <row r="11" spans="1:15" ht="17.45" customHeight="1" x14ac:dyDescent="0.25">
      <c r="A11" s="166" t="s">
        <v>148</v>
      </c>
      <c r="B11" s="196">
        <v>0</v>
      </c>
      <c r="C11" s="197">
        <v>307</v>
      </c>
      <c r="D11" s="197">
        <v>0</v>
      </c>
      <c r="E11" s="197">
        <v>0</v>
      </c>
      <c r="F11" s="197">
        <v>0</v>
      </c>
      <c r="G11" s="197">
        <v>7103</v>
      </c>
      <c r="H11" s="197">
        <v>143</v>
      </c>
      <c r="I11" s="197">
        <v>108652</v>
      </c>
      <c r="J11" s="197">
        <v>0</v>
      </c>
      <c r="K11" s="197">
        <v>0</v>
      </c>
      <c r="L11" s="197">
        <v>0</v>
      </c>
      <c r="M11" s="197">
        <v>0</v>
      </c>
      <c r="N11" s="197">
        <v>0</v>
      </c>
      <c r="O11" s="198">
        <v>89065</v>
      </c>
    </row>
    <row r="12" spans="1:15" ht="15.75" x14ac:dyDescent="0.25">
      <c r="A12" s="172" t="s">
        <v>149</v>
      </c>
      <c r="B12" s="193">
        <v>0</v>
      </c>
      <c r="C12" s="191">
        <v>0</v>
      </c>
      <c r="D12" s="191">
        <v>0</v>
      </c>
      <c r="E12" s="191">
        <v>0</v>
      </c>
      <c r="F12" s="191">
        <v>0</v>
      </c>
      <c r="G12" s="191">
        <v>0</v>
      </c>
      <c r="H12" s="191">
        <v>0</v>
      </c>
      <c r="I12" s="191">
        <v>5951</v>
      </c>
      <c r="J12" s="191">
        <v>0</v>
      </c>
      <c r="K12" s="191">
        <v>0</v>
      </c>
      <c r="L12" s="191">
        <v>0</v>
      </c>
      <c r="M12" s="191">
        <v>0</v>
      </c>
      <c r="N12" s="191">
        <v>0</v>
      </c>
      <c r="O12" s="199">
        <v>1685</v>
      </c>
    </row>
    <row r="13" spans="1:15" ht="15.75" x14ac:dyDescent="0.25">
      <c r="A13" s="172" t="s">
        <v>150</v>
      </c>
      <c r="B13" s="193">
        <v>0</v>
      </c>
      <c r="C13" s="191">
        <v>0</v>
      </c>
      <c r="D13" s="191">
        <v>0</v>
      </c>
      <c r="E13" s="191">
        <v>0</v>
      </c>
      <c r="F13" s="191">
        <v>0</v>
      </c>
      <c r="G13" s="191">
        <v>0</v>
      </c>
      <c r="H13" s="191">
        <v>0</v>
      </c>
      <c r="I13" s="191">
        <v>15564</v>
      </c>
      <c r="J13" s="191">
        <v>0</v>
      </c>
      <c r="K13" s="191">
        <v>0</v>
      </c>
      <c r="L13" s="191">
        <v>0</v>
      </c>
      <c r="M13" s="191">
        <v>0</v>
      </c>
      <c r="N13" s="191">
        <v>0</v>
      </c>
      <c r="O13" s="199">
        <v>4550</v>
      </c>
    </row>
    <row r="14" spans="1:15" ht="15.75" x14ac:dyDescent="0.25">
      <c r="A14" s="172" t="s">
        <v>151</v>
      </c>
      <c r="B14" s="193">
        <v>0</v>
      </c>
      <c r="C14" s="191">
        <v>0</v>
      </c>
      <c r="D14" s="191">
        <v>0</v>
      </c>
      <c r="E14" s="191">
        <v>0</v>
      </c>
      <c r="F14" s="191">
        <v>0</v>
      </c>
      <c r="G14" s="191">
        <v>228</v>
      </c>
      <c r="H14" s="191">
        <v>0</v>
      </c>
      <c r="I14" s="191">
        <v>9054</v>
      </c>
      <c r="J14" s="191">
        <v>0</v>
      </c>
      <c r="K14" s="191">
        <v>0</v>
      </c>
      <c r="L14" s="191">
        <v>0</v>
      </c>
      <c r="M14" s="191">
        <v>0</v>
      </c>
      <c r="N14" s="191">
        <v>0</v>
      </c>
      <c r="O14" s="199">
        <v>0</v>
      </c>
    </row>
    <row r="15" spans="1:15" ht="15.75" x14ac:dyDescent="0.25">
      <c r="A15" s="172" t="s">
        <v>152</v>
      </c>
      <c r="B15" s="193">
        <v>0</v>
      </c>
      <c r="C15" s="191">
        <v>0</v>
      </c>
      <c r="D15" s="191">
        <v>0</v>
      </c>
      <c r="E15" s="191">
        <v>0</v>
      </c>
      <c r="F15" s="191">
        <v>0</v>
      </c>
      <c r="G15" s="191">
        <v>0</v>
      </c>
      <c r="H15" s="191">
        <v>0</v>
      </c>
      <c r="I15" s="191">
        <v>5262</v>
      </c>
      <c r="J15" s="191">
        <v>0</v>
      </c>
      <c r="K15" s="191">
        <v>0</v>
      </c>
      <c r="L15" s="191">
        <v>0</v>
      </c>
      <c r="M15" s="191">
        <v>0</v>
      </c>
      <c r="N15" s="191">
        <v>0</v>
      </c>
      <c r="O15" s="199">
        <v>600</v>
      </c>
    </row>
    <row r="16" spans="1:15" ht="15.75" x14ac:dyDescent="0.25">
      <c r="A16" s="172" t="s">
        <v>153</v>
      </c>
      <c r="B16" s="193">
        <v>0</v>
      </c>
      <c r="C16" s="191">
        <v>0</v>
      </c>
      <c r="D16" s="191">
        <v>0</v>
      </c>
      <c r="E16" s="191">
        <v>0</v>
      </c>
      <c r="F16" s="191">
        <v>0</v>
      </c>
      <c r="G16" s="191">
        <v>64</v>
      </c>
      <c r="H16" s="191">
        <v>0</v>
      </c>
      <c r="I16" s="191">
        <v>958</v>
      </c>
      <c r="J16" s="191">
        <v>0</v>
      </c>
      <c r="K16" s="191">
        <v>0</v>
      </c>
      <c r="L16" s="191">
        <v>0</v>
      </c>
      <c r="M16" s="191">
        <v>0</v>
      </c>
      <c r="N16" s="191">
        <v>0</v>
      </c>
      <c r="O16" s="199">
        <v>0</v>
      </c>
    </row>
    <row r="17" spans="1:15" ht="19.899999999999999" customHeight="1" x14ac:dyDescent="0.25">
      <c r="A17" s="172" t="s">
        <v>154</v>
      </c>
      <c r="B17" s="193">
        <v>0</v>
      </c>
      <c r="C17" s="191">
        <v>0</v>
      </c>
      <c r="D17" s="191">
        <v>0</v>
      </c>
      <c r="E17" s="191">
        <v>0</v>
      </c>
      <c r="F17" s="191">
        <v>0</v>
      </c>
      <c r="G17" s="191">
        <v>100</v>
      </c>
      <c r="H17" s="191">
        <v>0</v>
      </c>
      <c r="I17" s="191">
        <v>4847</v>
      </c>
      <c r="J17" s="191">
        <v>0</v>
      </c>
      <c r="K17" s="191">
        <v>0</v>
      </c>
      <c r="L17" s="191">
        <v>0</v>
      </c>
      <c r="M17" s="191">
        <v>0</v>
      </c>
      <c r="N17" s="191">
        <v>0</v>
      </c>
      <c r="O17" s="199">
        <v>1300</v>
      </c>
    </row>
    <row r="18" spans="1:15" ht="31.9" customHeight="1" x14ac:dyDescent="0.25">
      <c r="A18" s="172" t="s">
        <v>155</v>
      </c>
      <c r="B18" s="193">
        <v>0</v>
      </c>
      <c r="C18" s="191">
        <v>0</v>
      </c>
      <c r="D18" s="191">
        <v>0</v>
      </c>
      <c r="E18" s="191">
        <v>0</v>
      </c>
      <c r="F18" s="191">
        <v>0</v>
      </c>
      <c r="G18" s="191">
        <v>360</v>
      </c>
      <c r="H18" s="191">
        <v>0</v>
      </c>
      <c r="I18" s="191">
        <v>8820</v>
      </c>
      <c r="J18" s="191">
        <v>0</v>
      </c>
      <c r="K18" s="191">
        <v>0</v>
      </c>
      <c r="L18" s="191">
        <v>0</v>
      </c>
      <c r="M18" s="191">
        <v>0</v>
      </c>
      <c r="N18" s="191">
        <v>0</v>
      </c>
      <c r="O18" s="199">
        <v>12999</v>
      </c>
    </row>
    <row r="19" spans="1:15" ht="15.75" x14ac:dyDescent="0.25">
      <c r="A19" s="172" t="s">
        <v>156</v>
      </c>
      <c r="B19" s="193">
        <v>0</v>
      </c>
      <c r="C19" s="191">
        <v>0</v>
      </c>
      <c r="D19" s="191">
        <v>0</v>
      </c>
      <c r="E19" s="191">
        <v>0</v>
      </c>
      <c r="F19" s="191">
        <v>0</v>
      </c>
      <c r="G19" s="191">
        <v>450</v>
      </c>
      <c r="H19" s="191">
        <v>0</v>
      </c>
      <c r="I19" s="191">
        <v>5627</v>
      </c>
      <c r="J19" s="191">
        <v>0</v>
      </c>
      <c r="K19" s="191">
        <v>0</v>
      </c>
      <c r="L19" s="191">
        <v>0</v>
      </c>
      <c r="M19" s="191">
        <v>0</v>
      </c>
      <c r="N19" s="191">
        <v>0</v>
      </c>
      <c r="O19" s="199">
        <v>4206</v>
      </c>
    </row>
    <row r="20" spans="1:15" ht="15.75" x14ac:dyDescent="0.25">
      <c r="A20" s="172" t="s">
        <v>157</v>
      </c>
      <c r="B20" s="193">
        <v>0</v>
      </c>
      <c r="C20" s="191">
        <v>50</v>
      </c>
      <c r="D20" s="191">
        <v>0</v>
      </c>
      <c r="E20" s="191">
        <v>0</v>
      </c>
      <c r="F20" s="191">
        <v>0</v>
      </c>
      <c r="G20" s="191">
        <v>3659</v>
      </c>
      <c r="H20" s="191">
        <v>100</v>
      </c>
      <c r="I20" s="191">
        <v>28142</v>
      </c>
      <c r="J20" s="191">
        <v>0</v>
      </c>
      <c r="K20" s="191">
        <v>0</v>
      </c>
      <c r="L20" s="191">
        <v>0</v>
      </c>
      <c r="M20" s="191">
        <v>0</v>
      </c>
      <c r="N20" s="191">
        <v>0</v>
      </c>
      <c r="O20" s="199">
        <v>22913</v>
      </c>
    </row>
    <row r="21" spans="1:15" ht="16.149999999999999" customHeight="1" x14ac:dyDescent="0.25">
      <c r="A21" s="172" t="s">
        <v>158</v>
      </c>
      <c r="B21" s="193">
        <v>0</v>
      </c>
      <c r="C21" s="191">
        <v>0</v>
      </c>
      <c r="D21" s="191">
        <v>0</v>
      </c>
      <c r="E21" s="191">
        <v>0</v>
      </c>
      <c r="F21" s="191">
        <v>0</v>
      </c>
      <c r="G21" s="191">
        <v>820</v>
      </c>
      <c r="H21" s="191">
        <v>0</v>
      </c>
      <c r="I21" s="191">
        <v>7172</v>
      </c>
      <c r="J21" s="191">
        <v>0</v>
      </c>
      <c r="K21" s="191">
        <v>0</v>
      </c>
      <c r="L21" s="191">
        <v>0</v>
      </c>
      <c r="M21" s="191">
        <v>0</v>
      </c>
      <c r="N21" s="191">
        <v>0</v>
      </c>
      <c r="O21" s="199">
        <v>23430</v>
      </c>
    </row>
    <row r="22" spans="1:15" ht="16.149999999999999" customHeight="1" x14ac:dyDescent="0.25">
      <c r="A22" s="172" t="s">
        <v>159</v>
      </c>
      <c r="B22" s="193">
        <v>0</v>
      </c>
      <c r="C22" s="191">
        <v>100</v>
      </c>
      <c r="D22" s="191">
        <v>0</v>
      </c>
      <c r="E22" s="191">
        <v>0</v>
      </c>
      <c r="F22" s="191">
        <v>0</v>
      </c>
      <c r="G22" s="191">
        <v>8173</v>
      </c>
      <c r="H22" s="191">
        <v>0</v>
      </c>
      <c r="I22" s="191">
        <v>39439</v>
      </c>
      <c r="J22" s="191">
        <v>0</v>
      </c>
      <c r="K22" s="191">
        <v>0</v>
      </c>
      <c r="L22" s="191">
        <v>0</v>
      </c>
      <c r="M22" s="191">
        <v>0</v>
      </c>
      <c r="N22" s="191">
        <v>0</v>
      </c>
      <c r="O22" s="199">
        <v>1582</v>
      </c>
    </row>
    <row r="23" spans="1:15" ht="19.149999999999999" customHeight="1" x14ac:dyDescent="0.25">
      <c r="A23" s="172" t="s">
        <v>160</v>
      </c>
      <c r="B23" s="193">
        <v>0</v>
      </c>
      <c r="C23" s="191">
        <v>0</v>
      </c>
      <c r="D23" s="191">
        <v>0</v>
      </c>
      <c r="E23" s="191">
        <v>0</v>
      </c>
      <c r="F23" s="191">
        <v>0</v>
      </c>
      <c r="G23" s="191">
        <v>510</v>
      </c>
      <c r="H23" s="191">
        <v>0</v>
      </c>
      <c r="I23" s="191">
        <v>4855</v>
      </c>
      <c r="J23" s="191">
        <v>0</v>
      </c>
      <c r="K23" s="191">
        <v>0</v>
      </c>
      <c r="L23" s="191">
        <v>0</v>
      </c>
      <c r="M23" s="191">
        <v>0</v>
      </c>
      <c r="N23" s="191">
        <v>0</v>
      </c>
      <c r="O23" s="199">
        <v>5085</v>
      </c>
    </row>
    <row r="24" spans="1:15" ht="15.75" x14ac:dyDescent="0.25">
      <c r="A24" s="172" t="s">
        <v>161</v>
      </c>
      <c r="B24" s="193">
        <v>0</v>
      </c>
      <c r="C24" s="191">
        <v>0</v>
      </c>
      <c r="D24" s="191">
        <v>0</v>
      </c>
      <c r="E24" s="191">
        <v>0</v>
      </c>
      <c r="F24" s="191">
        <v>0</v>
      </c>
      <c r="G24" s="191">
        <v>0</v>
      </c>
      <c r="H24" s="191">
        <v>0</v>
      </c>
      <c r="I24" s="191">
        <v>2988</v>
      </c>
      <c r="J24" s="191">
        <v>0</v>
      </c>
      <c r="K24" s="191">
        <v>0</v>
      </c>
      <c r="L24" s="191">
        <v>0</v>
      </c>
      <c r="M24" s="191">
        <v>0</v>
      </c>
      <c r="N24" s="191">
        <v>0</v>
      </c>
      <c r="O24" s="199">
        <v>0</v>
      </c>
    </row>
    <row r="25" spans="1:15" ht="15.75" x14ac:dyDescent="0.25">
      <c r="A25" s="172" t="s">
        <v>162</v>
      </c>
      <c r="B25" s="193">
        <v>0</v>
      </c>
      <c r="C25" s="191">
        <v>575</v>
      </c>
      <c r="D25" s="191">
        <v>0</v>
      </c>
      <c r="E25" s="191">
        <v>0</v>
      </c>
      <c r="F25" s="191">
        <v>0</v>
      </c>
      <c r="G25" s="191">
        <v>8553</v>
      </c>
      <c r="H25" s="191">
        <v>488</v>
      </c>
      <c r="I25" s="191">
        <v>52095</v>
      </c>
      <c r="J25" s="191">
        <v>0</v>
      </c>
      <c r="K25" s="191">
        <v>0</v>
      </c>
      <c r="L25" s="191">
        <v>0</v>
      </c>
      <c r="M25" s="191">
        <v>0</v>
      </c>
      <c r="N25" s="191">
        <v>0</v>
      </c>
      <c r="O25" s="199">
        <v>50790</v>
      </c>
    </row>
    <row r="26" spans="1:15" ht="31.5" x14ac:dyDescent="0.25">
      <c r="A26" s="172" t="s">
        <v>163</v>
      </c>
      <c r="B26" s="193">
        <v>0</v>
      </c>
      <c r="C26" s="191">
        <v>0</v>
      </c>
      <c r="D26" s="191">
        <v>0</v>
      </c>
      <c r="E26" s="191">
        <v>0</v>
      </c>
      <c r="F26" s="191">
        <v>0</v>
      </c>
      <c r="G26" s="191">
        <v>0</v>
      </c>
      <c r="H26" s="191">
        <v>0</v>
      </c>
      <c r="I26" s="191">
        <v>615</v>
      </c>
      <c r="J26" s="191">
        <v>0</v>
      </c>
      <c r="K26" s="191">
        <v>0</v>
      </c>
      <c r="L26" s="191">
        <v>0</v>
      </c>
      <c r="M26" s="191">
        <v>0</v>
      </c>
      <c r="N26" s="191">
        <v>0</v>
      </c>
      <c r="O26" s="199">
        <v>0</v>
      </c>
    </row>
    <row r="27" spans="1:15" ht="24" customHeight="1" x14ac:dyDescent="0.25">
      <c r="A27" s="172" t="s">
        <v>164</v>
      </c>
      <c r="B27" s="193">
        <v>0</v>
      </c>
      <c r="C27" s="191">
        <v>0</v>
      </c>
      <c r="D27" s="191">
        <v>0</v>
      </c>
      <c r="E27" s="191">
        <v>0</v>
      </c>
      <c r="F27" s="191">
        <v>0</v>
      </c>
      <c r="G27" s="191">
        <v>0</v>
      </c>
      <c r="H27" s="191">
        <v>0</v>
      </c>
      <c r="I27" s="191">
        <v>7107</v>
      </c>
      <c r="J27" s="191">
        <v>0</v>
      </c>
      <c r="K27" s="191">
        <v>0</v>
      </c>
      <c r="L27" s="191">
        <v>0</v>
      </c>
      <c r="M27" s="191">
        <v>0</v>
      </c>
      <c r="N27" s="191">
        <v>0</v>
      </c>
      <c r="O27" s="199">
        <v>0</v>
      </c>
    </row>
    <row r="28" spans="1:15" ht="15.75" x14ac:dyDescent="0.25">
      <c r="A28" s="172" t="s">
        <v>165</v>
      </c>
      <c r="B28" s="193">
        <v>0</v>
      </c>
      <c r="C28" s="191">
        <v>0</v>
      </c>
      <c r="D28" s="191">
        <v>0</v>
      </c>
      <c r="E28" s="191">
        <v>0</v>
      </c>
      <c r="F28" s="191">
        <v>0</v>
      </c>
      <c r="G28" s="191">
        <v>104</v>
      </c>
      <c r="H28" s="191">
        <v>0</v>
      </c>
      <c r="I28" s="191">
        <v>9243</v>
      </c>
      <c r="J28" s="191">
        <v>0</v>
      </c>
      <c r="K28" s="191">
        <v>0</v>
      </c>
      <c r="L28" s="191">
        <v>0</v>
      </c>
      <c r="M28" s="191">
        <v>0</v>
      </c>
      <c r="N28" s="191">
        <v>0</v>
      </c>
      <c r="O28" s="199">
        <v>430</v>
      </c>
    </row>
    <row r="29" spans="1:15" ht="31.5" x14ac:dyDescent="0.25">
      <c r="A29" s="172" t="s">
        <v>166</v>
      </c>
      <c r="B29" s="193">
        <v>2670</v>
      </c>
      <c r="C29" s="191">
        <v>2442</v>
      </c>
      <c r="D29" s="191">
        <v>3</v>
      </c>
      <c r="E29" s="191">
        <v>0</v>
      </c>
      <c r="F29" s="191">
        <v>11090</v>
      </c>
      <c r="G29" s="191">
        <v>7327</v>
      </c>
      <c r="H29" s="191">
        <v>3015</v>
      </c>
      <c r="I29" s="191">
        <v>14309</v>
      </c>
      <c r="J29" s="191">
        <v>0</v>
      </c>
      <c r="K29" s="191">
        <v>0</v>
      </c>
      <c r="L29" s="191">
        <v>0</v>
      </c>
      <c r="M29" s="191">
        <v>0</v>
      </c>
      <c r="N29" s="191">
        <v>0</v>
      </c>
      <c r="O29" s="199">
        <v>19218</v>
      </c>
    </row>
    <row r="30" spans="1:15" ht="15.75" x14ac:dyDescent="0.25">
      <c r="A30" s="172" t="s">
        <v>167</v>
      </c>
      <c r="B30" s="193">
        <v>0</v>
      </c>
      <c r="C30" s="191">
        <v>0</v>
      </c>
      <c r="D30" s="191">
        <v>0</v>
      </c>
      <c r="E30" s="191">
        <v>0</v>
      </c>
      <c r="F30" s="191">
        <v>0</v>
      </c>
      <c r="G30" s="191">
        <v>3971</v>
      </c>
      <c r="H30" s="191">
        <v>0</v>
      </c>
      <c r="I30" s="191">
        <v>3227</v>
      </c>
      <c r="J30" s="191">
        <v>0</v>
      </c>
      <c r="K30" s="191">
        <v>0</v>
      </c>
      <c r="L30" s="191">
        <v>0</v>
      </c>
      <c r="M30" s="191">
        <v>0</v>
      </c>
      <c r="N30" s="191">
        <v>4457</v>
      </c>
      <c r="O30" s="199">
        <v>13482</v>
      </c>
    </row>
    <row r="31" spans="1:15" ht="19.899999999999999" customHeight="1" x14ac:dyDescent="0.25">
      <c r="A31" s="172" t="s">
        <v>168</v>
      </c>
      <c r="B31" s="193">
        <v>0</v>
      </c>
      <c r="C31" s="191">
        <v>0</v>
      </c>
      <c r="D31" s="191">
        <v>0</v>
      </c>
      <c r="E31" s="191">
        <v>0</v>
      </c>
      <c r="F31" s="191">
        <v>0</v>
      </c>
      <c r="G31" s="191">
        <v>2860</v>
      </c>
      <c r="H31" s="191">
        <v>0</v>
      </c>
      <c r="I31" s="191">
        <v>960</v>
      </c>
      <c r="J31" s="191">
        <v>0</v>
      </c>
      <c r="K31" s="191">
        <v>0</v>
      </c>
      <c r="L31" s="191">
        <v>0</v>
      </c>
      <c r="M31" s="191">
        <v>0</v>
      </c>
      <c r="N31" s="191">
        <v>0</v>
      </c>
      <c r="O31" s="199">
        <v>0</v>
      </c>
    </row>
    <row r="32" spans="1:15" ht="15.75" x14ac:dyDescent="0.25">
      <c r="A32" s="172" t="s">
        <v>169</v>
      </c>
      <c r="B32" s="193">
        <v>0</v>
      </c>
      <c r="C32" s="191">
        <v>0</v>
      </c>
      <c r="D32" s="191">
        <v>0</v>
      </c>
      <c r="E32" s="191">
        <v>0</v>
      </c>
      <c r="F32" s="191">
        <v>0</v>
      </c>
      <c r="G32" s="191">
        <v>3960</v>
      </c>
      <c r="H32" s="191">
        <v>0</v>
      </c>
      <c r="I32" s="191">
        <v>1330</v>
      </c>
      <c r="J32" s="191">
        <v>0</v>
      </c>
      <c r="K32" s="191">
        <v>0</v>
      </c>
      <c r="L32" s="191">
        <v>0</v>
      </c>
      <c r="M32" s="191">
        <v>0</v>
      </c>
      <c r="N32" s="191">
        <v>0</v>
      </c>
      <c r="O32" s="199">
        <v>0</v>
      </c>
    </row>
    <row r="33" spans="1:15" ht="18.600000000000001" customHeight="1" x14ac:dyDescent="0.25">
      <c r="A33" s="172" t="s">
        <v>170</v>
      </c>
      <c r="B33" s="193">
        <v>0</v>
      </c>
      <c r="C33" s="191">
        <v>0</v>
      </c>
      <c r="D33" s="191">
        <v>0</v>
      </c>
      <c r="E33" s="191">
        <v>0</v>
      </c>
      <c r="F33" s="191">
        <v>0</v>
      </c>
      <c r="G33" s="191">
        <v>4110</v>
      </c>
      <c r="H33" s="191">
        <v>0</v>
      </c>
      <c r="I33" s="191">
        <v>1370</v>
      </c>
      <c r="J33" s="191">
        <v>0</v>
      </c>
      <c r="K33" s="191">
        <v>0</v>
      </c>
      <c r="L33" s="191">
        <v>0</v>
      </c>
      <c r="M33" s="191">
        <v>0</v>
      </c>
      <c r="N33" s="191">
        <v>0</v>
      </c>
      <c r="O33" s="199">
        <v>0</v>
      </c>
    </row>
    <row r="34" spans="1:15" ht="16.149999999999999" customHeight="1" x14ac:dyDescent="0.25">
      <c r="A34" s="172" t="s">
        <v>171</v>
      </c>
      <c r="B34" s="193">
        <v>0</v>
      </c>
      <c r="C34" s="191">
        <v>0</v>
      </c>
      <c r="D34" s="191">
        <v>0</v>
      </c>
      <c r="E34" s="191">
        <v>0</v>
      </c>
      <c r="F34" s="191">
        <v>0</v>
      </c>
      <c r="G34" s="191">
        <v>7290</v>
      </c>
      <c r="H34" s="191">
        <v>0</v>
      </c>
      <c r="I34" s="191">
        <v>2440</v>
      </c>
      <c r="J34" s="191">
        <v>0</v>
      </c>
      <c r="K34" s="191">
        <v>0</v>
      </c>
      <c r="L34" s="191">
        <v>0</v>
      </c>
      <c r="M34" s="191">
        <v>0</v>
      </c>
      <c r="N34" s="191">
        <v>0</v>
      </c>
      <c r="O34" s="199">
        <v>0</v>
      </c>
    </row>
    <row r="35" spans="1:15" ht="15.75" x14ac:dyDescent="0.25">
      <c r="A35" s="172" t="s">
        <v>172</v>
      </c>
      <c r="B35" s="193">
        <v>0</v>
      </c>
      <c r="C35" s="191">
        <v>0</v>
      </c>
      <c r="D35" s="191">
        <v>0</v>
      </c>
      <c r="E35" s="191">
        <v>0</v>
      </c>
      <c r="F35" s="191">
        <v>0</v>
      </c>
      <c r="G35" s="191">
        <v>2030</v>
      </c>
      <c r="H35" s="191">
        <v>0</v>
      </c>
      <c r="I35" s="191">
        <v>680</v>
      </c>
      <c r="J35" s="191">
        <v>0</v>
      </c>
      <c r="K35" s="191">
        <v>0</v>
      </c>
      <c r="L35" s="191">
        <v>0</v>
      </c>
      <c r="M35" s="191">
        <v>0</v>
      </c>
      <c r="N35" s="191">
        <v>0</v>
      </c>
      <c r="O35" s="199">
        <v>0</v>
      </c>
    </row>
    <row r="36" spans="1:15" ht="15.75" x14ac:dyDescent="0.25">
      <c r="A36" s="172" t="s">
        <v>173</v>
      </c>
      <c r="B36" s="193">
        <v>0</v>
      </c>
      <c r="C36" s="191">
        <v>0</v>
      </c>
      <c r="D36" s="191">
        <v>0</v>
      </c>
      <c r="E36" s="191">
        <v>0</v>
      </c>
      <c r="F36" s="191">
        <v>0</v>
      </c>
      <c r="G36" s="191">
        <v>5670</v>
      </c>
      <c r="H36" s="191">
        <v>0</v>
      </c>
      <c r="I36" s="191">
        <v>1890</v>
      </c>
      <c r="J36" s="191">
        <v>0</v>
      </c>
      <c r="K36" s="191">
        <v>0</v>
      </c>
      <c r="L36" s="191">
        <v>0</v>
      </c>
      <c r="M36" s="191">
        <v>0</v>
      </c>
      <c r="N36" s="191">
        <v>0</v>
      </c>
      <c r="O36" s="199">
        <v>0</v>
      </c>
    </row>
    <row r="37" spans="1:15" ht="19.899999999999999" customHeight="1" x14ac:dyDescent="0.25">
      <c r="A37" s="172" t="s">
        <v>174</v>
      </c>
      <c r="B37" s="193">
        <v>0</v>
      </c>
      <c r="C37" s="191">
        <v>0</v>
      </c>
      <c r="D37" s="191">
        <v>0</v>
      </c>
      <c r="E37" s="191">
        <v>0</v>
      </c>
      <c r="F37" s="191">
        <v>0</v>
      </c>
      <c r="G37" s="191">
        <v>5300</v>
      </c>
      <c r="H37" s="191">
        <v>0</v>
      </c>
      <c r="I37" s="191">
        <v>1770</v>
      </c>
      <c r="J37" s="191">
        <v>0</v>
      </c>
      <c r="K37" s="191">
        <v>0</v>
      </c>
      <c r="L37" s="191">
        <v>0</v>
      </c>
      <c r="M37" s="191">
        <v>0</v>
      </c>
      <c r="N37" s="191">
        <v>0</v>
      </c>
      <c r="O37" s="199">
        <v>0</v>
      </c>
    </row>
    <row r="38" spans="1:15" ht="15.75" x14ac:dyDescent="0.25">
      <c r="A38" s="172" t="s">
        <v>175</v>
      </c>
      <c r="B38" s="193">
        <v>0</v>
      </c>
      <c r="C38" s="191">
        <v>0</v>
      </c>
      <c r="D38" s="191">
        <v>0</v>
      </c>
      <c r="E38" s="191">
        <v>0</v>
      </c>
      <c r="F38" s="191">
        <v>0</v>
      </c>
      <c r="G38" s="191">
        <v>1910</v>
      </c>
      <c r="H38" s="191">
        <v>0</v>
      </c>
      <c r="I38" s="191">
        <v>640</v>
      </c>
      <c r="J38" s="191">
        <v>0</v>
      </c>
      <c r="K38" s="191">
        <v>0</v>
      </c>
      <c r="L38" s="191">
        <v>0</v>
      </c>
      <c r="M38" s="191">
        <v>0</v>
      </c>
      <c r="N38" s="191">
        <v>0</v>
      </c>
      <c r="O38" s="199">
        <v>0</v>
      </c>
    </row>
    <row r="39" spans="1:15" ht="31.5" x14ac:dyDescent="0.25">
      <c r="A39" s="172" t="s">
        <v>176</v>
      </c>
      <c r="B39" s="193">
        <v>0</v>
      </c>
      <c r="C39" s="191">
        <v>0</v>
      </c>
      <c r="D39" s="191">
        <v>0</v>
      </c>
      <c r="E39" s="191">
        <v>0</v>
      </c>
      <c r="F39" s="191">
        <v>0</v>
      </c>
      <c r="G39" s="191">
        <v>5130</v>
      </c>
      <c r="H39" s="191">
        <v>0</v>
      </c>
      <c r="I39" s="191">
        <v>1719</v>
      </c>
      <c r="J39" s="191">
        <v>0</v>
      </c>
      <c r="K39" s="191">
        <v>0</v>
      </c>
      <c r="L39" s="191">
        <v>0</v>
      </c>
      <c r="M39" s="191">
        <v>0</v>
      </c>
      <c r="N39" s="191">
        <v>0</v>
      </c>
      <c r="O39" s="199">
        <v>0</v>
      </c>
    </row>
    <row r="40" spans="1:15" ht="15.75" x14ac:dyDescent="0.25">
      <c r="A40" s="172" t="s">
        <v>177</v>
      </c>
      <c r="B40" s="193">
        <v>0</v>
      </c>
      <c r="C40" s="191">
        <v>0</v>
      </c>
      <c r="D40" s="191">
        <v>0</v>
      </c>
      <c r="E40" s="191">
        <v>0</v>
      </c>
      <c r="F40" s="191">
        <v>0</v>
      </c>
      <c r="G40" s="191">
        <v>0</v>
      </c>
      <c r="H40" s="191">
        <v>0</v>
      </c>
      <c r="I40" s="191">
        <v>0</v>
      </c>
      <c r="J40" s="191">
        <v>0</v>
      </c>
      <c r="K40" s="191">
        <v>0</v>
      </c>
      <c r="L40" s="191">
        <v>0</v>
      </c>
      <c r="M40" s="191">
        <v>0</v>
      </c>
      <c r="N40" s="191">
        <v>0</v>
      </c>
      <c r="O40" s="199">
        <v>0</v>
      </c>
    </row>
    <row r="41" spans="1:15" ht="15.75" x14ac:dyDescent="0.25">
      <c r="A41" s="172" t="s">
        <v>178</v>
      </c>
      <c r="B41" s="193">
        <v>0</v>
      </c>
      <c r="C41" s="191">
        <v>167</v>
      </c>
      <c r="D41" s="191">
        <v>0</v>
      </c>
      <c r="E41" s="191">
        <v>0</v>
      </c>
      <c r="F41" s="191">
        <v>0</v>
      </c>
      <c r="G41" s="191">
        <v>6348</v>
      </c>
      <c r="H41" s="191">
        <v>207</v>
      </c>
      <c r="I41" s="191">
        <v>35319</v>
      </c>
      <c r="J41" s="191">
        <v>0</v>
      </c>
      <c r="K41" s="191">
        <v>0</v>
      </c>
      <c r="L41" s="191">
        <v>0</v>
      </c>
      <c r="M41" s="191">
        <v>0</v>
      </c>
      <c r="N41" s="191">
        <v>0</v>
      </c>
      <c r="O41" s="199">
        <v>33475</v>
      </c>
    </row>
    <row r="42" spans="1:15" ht="15.6" customHeight="1" x14ac:dyDescent="0.25">
      <c r="A42" s="172" t="s">
        <v>179</v>
      </c>
      <c r="B42" s="193">
        <v>0</v>
      </c>
      <c r="C42" s="191">
        <v>0</v>
      </c>
      <c r="D42" s="191">
        <v>0</v>
      </c>
      <c r="E42" s="191">
        <v>0</v>
      </c>
      <c r="F42" s="191">
        <v>0</v>
      </c>
      <c r="G42" s="191">
        <v>0</v>
      </c>
      <c r="H42" s="191">
        <v>0</v>
      </c>
      <c r="I42" s="191">
        <v>1508</v>
      </c>
      <c r="J42" s="191">
        <v>0</v>
      </c>
      <c r="K42" s="191">
        <v>0</v>
      </c>
      <c r="L42" s="191">
        <v>0</v>
      </c>
      <c r="M42" s="191">
        <v>0</v>
      </c>
      <c r="N42" s="191">
        <v>0</v>
      </c>
      <c r="O42" s="199">
        <v>0</v>
      </c>
    </row>
    <row r="43" spans="1:15" ht="15.75" x14ac:dyDescent="0.25">
      <c r="A43" s="172" t="s">
        <v>180</v>
      </c>
      <c r="B43" s="193">
        <v>0</v>
      </c>
      <c r="C43" s="191">
        <v>502</v>
      </c>
      <c r="D43" s="191">
        <v>0</v>
      </c>
      <c r="E43" s="191">
        <v>0</v>
      </c>
      <c r="F43" s="191">
        <v>0</v>
      </c>
      <c r="G43" s="191">
        <v>13836</v>
      </c>
      <c r="H43" s="191">
        <v>384</v>
      </c>
      <c r="I43" s="191">
        <v>67154</v>
      </c>
      <c r="J43" s="191">
        <v>0</v>
      </c>
      <c r="K43" s="191">
        <v>0</v>
      </c>
      <c r="L43" s="191">
        <v>0</v>
      </c>
      <c r="M43" s="191">
        <v>0</v>
      </c>
      <c r="N43" s="191">
        <v>0</v>
      </c>
      <c r="O43" s="199">
        <v>69998</v>
      </c>
    </row>
    <row r="44" spans="1:15" ht="15.75" x14ac:dyDescent="0.25">
      <c r="A44" s="172" t="s">
        <v>181</v>
      </c>
      <c r="B44" s="193">
        <v>45978</v>
      </c>
      <c r="C44" s="191">
        <v>0</v>
      </c>
      <c r="D44" s="191">
        <v>151</v>
      </c>
      <c r="E44" s="191">
        <v>209</v>
      </c>
      <c r="F44" s="191">
        <v>0</v>
      </c>
      <c r="G44" s="191">
        <v>50</v>
      </c>
      <c r="H44" s="191">
        <v>0</v>
      </c>
      <c r="I44" s="191">
        <v>4364</v>
      </c>
      <c r="J44" s="191">
        <v>0</v>
      </c>
      <c r="K44" s="191">
        <v>0</v>
      </c>
      <c r="L44" s="191">
        <v>0</v>
      </c>
      <c r="M44" s="191">
        <v>0</v>
      </c>
      <c r="N44" s="191">
        <v>0</v>
      </c>
      <c r="O44" s="199">
        <v>39413</v>
      </c>
    </row>
    <row r="45" spans="1:15" ht="15.75" x14ac:dyDescent="0.25">
      <c r="A45" s="172" t="s">
        <v>182</v>
      </c>
      <c r="B45" s="193">
        <v>154566</v>
      </c>
      <c r="C45" s="191">
        <v>0</v>
      </c>
      <c r="D45" s="191">
        <v>1244</v>
      </c>
      <c r="E45" s="191">
        <v>1780</v>
      </c>
      <c r="F45" s="191">
        <v>0</v>
      </c>
      <c r="G45" s="191">
        <v>12517</v>
      </c>
      <c r="H45" s="191">
        <v>0</v>
      </c>
      <c r="I45" s="191">
        <v>79223</v>
      </c>
      <c r="J45" s="191">
        <v>0</v>
      </c>
      <c r="K45" s="191">
        <v>0</v>
      </c>
      <c r="L45" s="191">
        <v>0</v>
      </c>
      <c r="M45" s="191">
        <v>0</v>
      </c>
      <c r="N45" s="191">
        <v>0</v>
      </c>
      <c r="O45" s="199">
        <v>158837</v>
      </c>
    </row>
    <row r="46" spans="1:15" ht="15" customHeight="1" x14ac:dyDescent="0.25">
      <c r="A46" s="172" t="s">
        <v>183</v>
      </c>
      <c r="B46" s="193">
        <v>0</v>
      </c>
      <c r="C46" s="191">
        <v>0</v>
      </c>
      <c r="D46" s="191">
        <v>0</v>
      </c>
      <c r="E46" s="191">
        <v>0</v>
      </c>
      <c r="F46" s="191">
        <v>0</v>
      </c>
      <c r="G46" s="191">
        <v>0</v>
      </c>
      <c r="H46" s="191">
        <v>0</v>
      </c>
      <c r="I46" s="191">
        <v>0</v>
      </c>
      <c r="J46" s="191">
        <v>0</v>
      </c>
      <c r="K46" s="191">
        <v>45445</v>
      </c>
      <c r="L46" s="191">
        <v>45445</v>
      </c>
      <c r="M46" s="191">
        <v>0</v>
      </c>
      <c r="N46" s="191">
        <v>0</v>
      </c>
      <c r="O46" s="199">
        <v>0</v>
      </c>
    </row>
    <row r="47" spans="1:15" ht="28.9" customHeight="1" x14ac:dyDescent="0.25">
      <c r="A47" s="172" t="s">
        <v>184</v>
      </c>
      <c r="B47" s="193">
        <v>0</v>
      </c>
      <c r="C47" s="191">
        <v>0</v>
      </c>
      <c r="D47" s="191">
        <v>0</v>
      </c>
      <c r="E47" s="191">
        <v>0</v>
      </c>
      <c r="F47" s="191">
        <v>0</v>
      </c>
      <c r="G47" s="191">
        <v>0</v>
      </c>
      <c r="H47" s="191">
        <v>0</v>
      </c>
      <c r="I47" s="191">
        <v>1600</v>
      </c>
      <c r="J47" s="191">
        <v>0</v>
      </c>
      <c r="K47" s="191">
        <v>0</v>
      </c>
      <c r="L47" s="191">
        <v>0</v>
      </c>
      <c r="M47" s="191">
        <v>0</v>
      </c>
      <c r="N47" s="191">
        <v>0</v>
      </c>
      <c r="O47" s="199">
        <v>0</v>
      </c>
    </row>
    <row r="48" spans="1:15" ht="28.9" customHeight="1" x14ac:dyDescent="0.25">
      <c r="A48" s="172" t="s">
        <v>185</v>
      </c>
      <c r="B48" s="193">
        <v>0</v>
      </c>
      <c r="C48" s="191">
        <v>0</v>
      </c>
      <c r="D48" s="191">
        <v>0</v>
      </c>
      <c r="E48" s="191">
        <v>0</v>
      </c>
      <c r="F48" s="191">
        <v>0</v>
      </c>
      <c r="G48" s="191">
        <v>0</v>
      </c>
      <c r="H48" s="191">
        <v>0</v>
      </c>
      <c r="I48" s="191">
        <v>0</v>
      </c>
      <c r="J48" s="191">
        <v>0</v>
      </c>
      <c r="K48" s="191">
        <v>0</v>
      </c>
      <c r="L48" s="191">
        <v>0</v>
      </c>
      <c r="M48" s="191">
        <v>0</v>
      </c>
      <c r="N48" s="191">
        <v>0</v>
      </c>
      <c r="O48" s="199">
        <v>0</v>
      </c>
    </row>
    <row r="49" spans="1:15" ht="47.45" customHeight="1" x14ac:dyDescent="0.25">
      <c r="A49" s="172" t="s">
        <v>186</v>
      </c>
      <c r="B49" s="193">
        <v>0</v>
      </c>
      <c r="C49" s="191">
        <v>0</v>
      </c>
      <c r="D49" s="191">
        <v>0</v>
      </c>
      <c r="E49" s="191">
        <v>0</v>
      </c>
      <c r="F49" s="191">
        <v>0</v>
      </c>
      <c r="G49" s="191">
        <v>0</v>
      </c>
      <c r="H49" s="191">
        <v>2110</v>
      </c>
      <c r="I49" s="191">
        <v>0</v>
      </c>
      <c r="J49" s="191">
        <v>54800</v>
      </c>
      <c r="K49" s="191">
        <v>0</v>
      </c>
      <c r="L49" s="191">
        <v>54800</v>
      </c>
      <c r="M49" s="191">
        <v>0</v>
      </c>
      <c r="N49" s="191">
        <v>0</v>
      </c>
      <c r="O49" s="199">
        <v>5000</v>
      </c>
    </row>
    <row r="50" spans="1:15" ht="19.899999999999999" customHeight="1" x14ac:dyDescent="0.25">
      <c r="A50" s="172" t="s">
        <v>187</v>
      </c>
      <c r="B50" s="193">
        <v>0</v>
      </c>
      <c r="C50" s="191">
        <v>0</v>
      </c>
      <c r="D50" s="191">
        <v>0</v>
      </c>
      <c r="E50" s="191">
        <v>0</v>
      </c>
      <c r="F50" s="191">
        <v>0</v>
      </c>
      <c r="G50" s="191">
        <v>0</v>
      </c>
      <c r="H50" s="191">
        <v>0</v>
      </c>
      <c r="I50" s="191">
        <v>0</v>
      </c>
      <c r="J50" s="191">
        <v>0</v>
      </c>
      <c r="K50" s="191">
        <v>0</v>
      </c>
      <c r="L50" s="191">
        <v>0</v>
      </c>
      <c r="M50" s="191">
        <v>0</v>
      </c>
      <c r="N50" s="191">
        <v>0</v>
      </c>
      <c r="O50" s="199">
        <v>0</v>
      </c>
    </row>
    <row r="51" spans="1:15" ht="19.899999999999999" customHeight="1" x14ac:dyDescent="0.25">
      <c r="A51" s="172" t="s">
        <v>188</v>
      </c>
      <c r="B51" s="193">
        <v>0</v>
      </c>
      <c r="C51" s="191">
        <v>0</v>
      </c>
      <c r="D51" s="191">
        <v>0</v>
      </c>
      <c r="E51" s="191">
        <v>0</v>
      </c>
      <c r="F51" s="191">
        <v>0</v>
      </c>
      <c r="G51" s="191">
        <v>0</v>
      </c>
      <c r="H51" s="191">
        <v>0</v>
      </c>
      <c r="I51" s="191">
        <v>0</v>
      </c>
      <c r="J51" s="191">
        <v>0</v>
      </c>
      <c r="K51" s="191">
        <v>0</v>
      </c>
      <c r="L51" s="191">
        <v>0</v>
      </c>
      <c r="M51" s="191">
        <v>0</v>
      </c>
      <c r="N51" s="191">
        <v>0</v>
      </c>
      <c r="O51" s="199">
        <v>0</v>
      </c>
    </row>
    <row r="52" spans="1:15" ht="15.75" x14ac:dyDescent="0.25">
      <c r="A52" s="172" t="s">
        <v>189</v>
      </c>
      <c r="B52" s="193">
        <v>0</v>
      </c>
      <c r="C52" s="191">
        <v>100</v>
      </c>
      <c r="D52" s="191">
        <v>0</v>
      </c>
      <c r="E52" s="191">
        <v>0</v>
      </c>
      <c r="F52" s="191">
        <v>0</v>
      </c>
      <c r="G52" s="191">
        <v>250</v>
      </c>
      <c r="H52" s="191">
        <v>0</v>
      </c>
      <c r="I52" s="191">
        <v>7089</v>
      </c>
      <c r="J52" s="191">
        <v>0</v>
      </c>
      <c r="K52" s="191">
        <v>0</v>
      </c>
      <c r="L52" s="191">
        <v>0</v>
      </c>
      <c r="M52" s="191">
        <v>0</v>
      </c>
      <c r="N52" s="191">
        <v>0</v>
      </c>
      <c r="O52" s="199">
        <v>500</v>
      </c>
    </row>
    <row r="53" spans="1:15" ht="15.75" x14ac:dyDescent="0.25">
      <c r="A53" s="172" t="s">
        <v>190</v>
      </c>
      <c r="B53" s="193">
        <v>0</v>
      </c>
      <c r="C53" s="191">
        <v>0</v>
      </c>
      <c r="D53" s="191">
        <v>0</v>
      </c>
      <c r="E53" s="191">
        <v>0</v>
      </c>
      <c r="F53" s="191">
        <v>0</v>
      </c>
      <c r="G53" s="191">
        <v>0</v>
      </c>
      <c r="H53" s="191">
        <v>0</v>
      </c>
      <c r="I53" s="191">
        <v>0</v>
      </c>
      <c r="J53" s="191">
        <v>0</v>
      </c>
      <c r="K53" s="191">
        <v>0</v>
      </c>
      <c r="L53" s="191">
        <v>0</v>
      </c>
      <c r="M53" s="191">
        <v>0</v>
      </c>
      <c r="N53" s="191">
        <v>0</v>
      </c>
      <c r="O53" s="199">
        <v>0</v>
      </c>
    </row>
    <row r="54" spans="1:15" ht="16.899999999999999" customHeight="1" x14ac:dyDescent="0.25">
      <c r="A54" s="172" t="s">
        <v>191</v>
      </c>
      <c r="B54" s="193">
        <v>0</v>
      </c>
      <c r="C54" s="191">
        <v>50</v>
      </c>
      <c r="D54" s="191">
        <v>0</v>
      </c>
      <c r="E54" s="191">
        <v>0</v>
      </c>
      <c r="F54" s="191">
        <v>0</v>
      </c>
      <c r="G54" s="191">
        <v>445</v>
      </c>
      <c r="H54" s="191">
        <v>0</v>
      </c>
      <c r="I54" s="191">
        <v>7465</v>
      </c>
      <c r="J54" s="191">
        <v>0</v>
      </c>
      <c r="K54" s="191">
        <v>0</v>
      </c>
      <c r="L54" s="191">
        <v>0</v>
      </c>
      <c r="M54" s="191">
        <v>0</v>
      </c>
      <c r="N54" s="191">
        <v>0</v>
      </c>
      <c r="O54" s="199">
        <v>2910</v>
      </c>
    </row>
    <row r="55" spans="1:15" ht="25.9" customHeight="1" x14ac:dyDescent="0.25">
      <c r="A55" s="172" t="s">
        <v>192</v>
      </c>
      <c r="B55" s="193">
        <v>0</v>
      </c>
      <c r="C55" s="191">
        <v>0</v>
      </c>
      <c r="D55" s="191">
        <v>0</v>
      </c>
      <c r="E55" s="191">
        <v>0</v>
      </c>
      <c r="F55" s="191">
        <v>0</v>
      </c>
      <c r="G55" s="191">
        <v>0</v>
      </c>
      <c r="H55" s="191">
        <v>0</v>
      </c>
      <c r="I55" s="191">
        <v>6926</v>
      </c>
      <c r="J55" s="191">
        <v>0</v>
      </c>
      <c r="K55" s="191">
        <v>0</v>
      </c>
      <c r="L55" s="191">
        <v>0</v>
      </c>
      <c r="M55" s="191">
        <v>0</v>
      </c>
      <c r="N55" s="191">
        <v>0</v>
      </c>
      <c r="O55" s="199">
        <v>0</v>
      </c>
    </row>
    <row r="56" spans="1:15" ht="15.75" x14ac:dyDescent="0.25">
      <c r="A56" s="172" t="s">
        <v>193</v>
      </c>
      <c r="B56" s="193">
        <v>0</v>
      </c>
      <c r="C56" s="191">
        <v>0</v>
      </c>
      <c r="D56" s="191">
        <v>0</v>
      </c>
      <c r="E56" s="191">
        <v>0</v>
      </c>
      <c r="F56" s="191">
        <v>0</v>
      </c>
      <c r="G56" s="191">
        <v>0</v>
      </c>
      <c r="H56" s="191">
        <v>0</v>
      </c>
      <c r="I56" s="191">
        <v>23677</v>
      </c>
      <c r="J56" s="191">
        <v>0</v>
      </c>
      <c r="K56" s="191">
        <v>0</v>
      </c>
      <c r="L56" s="191">
        <v>0</v>
      </c>
      <c r="M56" s="191">
        <v>0</v>
      </c>
      <c r="N56" s="191">
        <v>0</v>
      </c>
      <c r="O56" s="199">
        <v>8328</v>
      </c>
    </row>
    <row r="57" spans="1:15" ht="15.75" x14ac:dyDescent="0.25">
      <c r="A57" s="172" t="s">
        <v>194</v>
      </c>
      <c r="B57" s="193">
        <v>0</v>
      </c>
      <c r="C57" s="191">
        <v>0</v>
      </c>
      <c r="D57" s="191">
        <v>0</v>
      </c>
      <c r="E57" s="191">
        <v>0</v>
      </c>
      <c r="F57" s="191">
        <v>0</v>
      </c>
      <c r="G57" s="191">
        <v>0</v>
      </c>
      <c r="H57" s="191">
        <v>0</v>
      </c>
      <c r="I57" s="191">
        <v>8420</v>
      </c>
      <c r="J57" s="191">
        <v>0</v>
      </c>
      <c r="K57" s="191">
        <v>0</v>
      </c>
      <c r="L57" s="191">
        <v>0</v>
      </c>
      <c r="M57" s="191">
        <v>0</v>
      </c>
      <c r="N57" s="191">
        <v>0</v>
      </c>
      <c r="O57" s="199">
        <v>2531</v>
      </c>
    </row>
    <row r="58" spans="1:15" ht="15.75" x14ac:dyDescent="0.25">
      <c r="A58" s="172" t="s">
        <v>195</v>
      </c>
      <c r="B58" s="193">
        <v>0</v>
      </c>
      <c r="C58" s="191">
        <v>0</v>
      </c>
      <c r="D58" s="191">
        <v>0</v>
      </c>
      <c r="E58" s="191">
        <v>0</v>
      </c>
      <c r="F58" s="191">
        <v>0</v>
      </c>
      <c r="G58" s="191">
        <v>0</v>
      </c>
      <c r="H58" s="191">
        <v>0</v>
      </c>
      <c r="I58" s="191">
        <v>14590</v>
      </c>
      <c r="J58" s="191">
        <v>0</v>
      </c>
      <c r="K58" s="191">
        <v>0</v>
      </c>
      <c r="L58" s="191">
        <v>0</v>
      </c>
      <c r="M58" s="191">
        <v>0</v>
      </c>
      <c r="N58" s="191">
        <v>0</v>
      </c>
      <c r="O58" s="199">
        <v>15</v>
      </c>
    </row>
    <row r="59" spans="1:15" ht="15.75" x14ac:dyDescent="0.25">
      <c r="A59" s="172" t="s">
        <v>196</v>
      </c>
      <c r="B59" s="193">
        <v>0</v>
      </c>
      <c r="C59" s="191">
        <v>0</v>
      </c>
      <c r="D59" s="191">
        <v>0</v>
      </c>
      <c r="E59" s="191">
        <v>0</v>
      </c>
      <c r="F59" s="191">
        <v>0</v>
      </c>
      <c r="G59" s="191">
        <v>0</v>
      </c>
      <c r="H59" s="191">
        <v>0</v>
      </c>
      <c r="I59" s="191">
        <v>10894</v>
      </c>
      <c r="J59" s="191">
        <v>0</v>
      </c>
      <c r="K59" s="191">
        <v>0</v>
      </c>
      <c r="L59" s="191">
        <v>0</v>
      </c>
      <c r="M59" s="191">
        <v>0</v>
      </c>
      <c r="N59" s="191">
        <v>0</v>
      </c>
      <c r="O59" s="199">
        <v>15</v>
      </c>
    </row>
    <row r="60" spans="1:15" ht="31.5" x14ac:dyDescent="0.25">
      <c r="A60" s="172" t="s">
        <v>197</v>
      </c>
      <c r="B60" s="193">
        <v>0</v>
      </c>
      <c r="C60" s="191">
        <v>0</v>
      </c>
      <c r="D60" s="191">
        <v>0</v>
      </c>
      <c r="E60" s="191">
        <v>0</v>
      </c>
      <c r="F60" s="191">
        <v>0</v>
      </c>
      <c r="G60" s="191">
        <v>324</v>
      </c>
      <c r="H60" s="191">
        <v>0</v>
      </c>
      <c r="I60" s="191">
        <v>133</v>
      </c>
      <c r="J60" s="191">
        <v>0</v>
      </c>
      <c r="K60" s="191">
        <v>0</v>
      </c>
      <c r="L60" s="191">
        <v>0</v>
      </c>
      <c r="M60" s="191">
        <v>0</v>
      </c>
      <c r="N60" s="191">
        <v>0</v>
      </c>
      <c r="O60" s="199">
        <v>0</v>
      </c>
    </row>
    <row r="61" spans="1:15" ht="15.75" x14ac:dyDescent="0.25">
      <c r="A61" s="172" t="s">
        <v>198</v>
      </c>
      <c r="B61" s="193">
        <v>0</v>
      </c>
      <c r="C61" s="191">
        <v>310</v>
      </c>
      <c r="D61" s="191">
        <v>0</v>
      </c>
      <c r="E61" s="191">
        <v>0</v>
      </c>
      <c r="F61" s="191">
        <v>7370</v>
      </c>
      <c r="G61" s="191">
        <v>400</v>
      </c>
      <c r="H61" s="191">
        <v>380</v>
      </c>
      <c r="I61" s="191">
        <v>9170</v>
      </c>
      <c r="J61" s="191">
        <v>0</v>
      </c>
      <c r="K61" s="191">
        <v>0</v>
      </c>
      <c r="L61" s="191">
        <v>0</v>
      </c>
      <c r="M61" s="191">
        <v>0</v>
      </c>
      <c r="N61" s="191">
        <v>0</v>
      </c>
      <c r="O61" s="199">
        <v>4900</v>
      </c>
    </row>
    <row r="62" spans="1:15" ht="15.75" x14ac:dyDescent="0.25">
      <c r="A62" s="172" t="s">
        <v>199</v>
      </c>
      <c r="B62" s="193">
        <v>0</v>
      </c>
      <c r="C62" s="191">
        <v>45125</v>
      </c>
      <c r="D62" s="191">
        <v>0</v>
      </c>
      <c r="E62" s="191">
        <v>0</v>
      </c>
      <c r="F62" s="191">
        <v>163184</v>
      </c>
      <c r="G62" s="191">
        <v>115404</v>
      </c>
      <c r="H62" s="191">
        <v>48494</v>
      </c>
      <c r="I62" s="191">
        <v>70491</v>
      </c>
      <c r="J62" s="191">
        <v>0</v>
      </c>
      <c r="K62" s="191">
        <v>0</v>
      </c>
      <c r="L62" s="191">
        <v>0</v>
      </c>
      <c r="M62" s="191">
        <v>0</v>
      </c>
      <c r="N62" s="191">
        <v>0</v>
      </c>
      <c r="O62" s="199">
        <v>236218</v>
      </c>
    </row>
    <row r="63" spans="1:15" ht="19.899999999999999" customHeight="1" x14ac:dyDescent="0.25">
      <c r="A63" s="172" t="s">
        <v>200</v>
      </c>
      <c r="B63" s="193">
        <v>0</v>
      </c>
      <c r="C63" s="191">
        <v>0</v>
      </c>
      <c r="D63" s="191">
        <v>0</v>
      </c>
      <c r="E63" s="191">
        <v>0</v>
      </c>
      <c r="F63" s="191">
        <v>0</v>
      </c>
      <c r="G63" s="191">
        <v>0</v>
      </c>
      <c r="H63" s="191">
        <v>0</v>
      </c>
      <c r="I63" s="191">
        <v>0</v>
      </c>
      <c r="J63" s="191">
        <v>0</v>
      </c>
      <c r="K63" s="191">
        <v>0</v>
      </c>
      <c r="L63" s="191">
        <v>0</v>
      </c>
      <c r="M63" s="191">
        <v>0</v>
      </c>
      <c r="N63" s="191">
        <v>0</v>
      </c>
      <c r="O63" s="199">
        <v>0</v>
      </c>
    </row>
    <row r="64" spans="1:15" ht="15.75" x14ac:dyDescent="0.25">
      <c r="A64" s="172" t="s">
        <v>201</v>
      </c>
      <c r="B64" s="193">
        <v>0</v>
      </c>
      <c r="C64" s="191">
        <v>0</v>
      </c>
      <c r="D64" s="191">
        <v>0</v>
      </c>
      <c r="E64" s="191">
        <v>0</v>
      </c>
      <c r="F64" s="191">
        <v>0</v>
      </c>
      <c r="G64" s="191">
        <v>0</v>
      </c>
      <c r="H64" s="191">
        <v>0</v>
      </c>
      <c r="I64" s="191">
        <v>448</v>
      </c>
      <c r="J64" s="191">
        <v>0</v>
      </c>
      <c r="K64" s="191">
        <v>0</v>
      </c>
      <c r="L64" s="191">
        <v>0</v>
      </c>
      <c r="M64" s="191">
        <v>0</v>
      </c>
      <c r="N64" s="191">
        <v>0</v>
      </c>
      <c r="O64" s="199">
        <v>0</v>
      </c>
    </row>
    <row r="65" spans="1:15" ht="15.75" x14ac:dyDescent="0.25">
      <c r="A65" s="172" t="s">
        <v>202</v>
      </c>
      <c r="B65" s="193">
        <v>0</v>
      </c>
      <c r="C65" s="191">
        <v>0</v>
      </c>
      <c r="D65" s="191">
        <v>0</v>
      </c>
      <c r="E65" s="191">
        <v>0</v>
      </c>
      <c r="F65" s="191">
        <v>0</v>
      </c>
      <c r="G65" s="191">
        <v>3</v>
      </c>
      <c r="H65" s="191">
        <v>0</v>
      </c>
      <c r="I65" s="191">
        <v>36152</v>
      </c>
      <c r="J65" s="191">
        <v>0</v>
      </c>
      <c r="K65" s="191">
        <v>0</v>
      </c>
      <c r="L65" s="191">
        <v>0</v>
      </c>
      <c r="M65" s="191">
        <v>0</v>
      </c>
      <c r="N65" s="191">
        <v>0</v>
      </c>
      <c r="O65" s="199">
        <v>8313</v>
      </c>
    </row>
    <row r="66" spans="1:15" ht="31.5" x14ac:dyDescent="0.25">
      <c r="A66" s="172" t="s">
        <v>203</v>
      </c>
      <c r="B66" s="193">
        <v>0</v>
      </c>
      <c r="C66" s="191">
        <v>0</v>
      </c>
      <c r="D66" s="191">
        <v>0</v>
      </c>
      <c r="E66" s="191">
        <v>0</v>
      </c>
      <c r="F66" s="191">
        <v>0</v>
      </c>
      <c r="G66" s="191">
        <v>0</v>
      </c>
      <c r="H66" s="191">
        <v>0</v>
      </c>
      <c r="I66" s="191">
        <v>615</v>
      </c>
      <c r="J66" s="191">
        <v>0</v>
      </c>
      <c r="K66" s="191">
        <v>0</v>
      </c>
      <c r="L66" s="191">
        <v>0</v>
      </c>
      <c r="M66" s="191">
        <v>0</v>
      </c>
      <c r="N66" s="191">
        <v>0</v>
      </c>
      <c r="O66" s="199">
        <v>0</v>
      </c>
    </row>
    <row r="67" spans="1:15" ht="15.75" x14ac:dyDescent="0.25">
      <c r="A67" s="172" t="s">
        <v>204</v>
      </c>
      <c r="B67" s="193">
        <v>0</v>
      </c>
      <c r="C67" s="191">
        <v>10</v>
      </c>
      <c r="D67" s="191">
        <v>0</v>
      </c>
      <c r="E67" s="191">
        <v>0</v>
      </c>
      <c r="F67" s="191">
        <v>0</v>
      </c>
      <c r="G67" s="191">
        <v>81</v>
      </c>
      <c r="H67" s="191">
        <v>600</v>
      </c>
      <c r="I67" s="191">
        <v>12458</v>
      </c>
      <c r="J67" s="191">
        <v>0</v>
      </c>
      <c r="K67" s="191">
        <v>0</v>
      </c>
      <c r="L67" s="191">
        <v>0</v>
      </c>
      <c r="M67" s="191">
        <v>0</v>
      </c>
      <c r="N67" s="191">
        <v>0</v>
      </c>
      <c r="O67" s="199">
        <v>4063</v>
      </c>
    </row>
    <row r="68" spans="1:15" ht="15.75" x14ac:dyDescent="0.25">
      <c r="A68" s="172" t="s">
        <v>205</v>
      </c>
      <c r="B68" s="193">
        <v>0</v>
      </c>
      <c r="C68" s="191">
        <v>196</v>
      </c>
      <c r="D68" s="191">
        <v>0</v>
      </c>
      <c r="E68" s="191">
        <v>0</v>
      </c>
      <c r="F68" s="191">
        <v>0</v>
      </c>
      <c r="G68" s="191">
        <v>4960</v>
      </c>
      <c r="H68" s="191">
        <v>479</v>
      </c>
      <c r="I68" s="191">
        <v>33200</v>
      </c>
      <c r="J68" s="191">
        <v>0</v>
      </c>
      <c r="K68" s="191">
        <v>0</v>
      </c>
      <c r="L68" s="191">
        <v>0</v>
      </c>
      <c r="M68" s="191">
        <v>0</v>
      </c>
      <c r="N68" s="191">
        <v>0</v>
      </c>
      <c r="O68" s="199">
        <v>23985</v>
      </c>
    </row>
    <row r="69" spans="1:15" ht="21" customHeight="1" x14ac:dyDescent="0.25">
      <c r="A69" s="172" t="s">
        <v>206</v>
      </c>
      <c r="B69" s="193">
        <v>0</v>
      </c>
      <c r="C69" s="191">
        <v>0</v>
      </c>
      <c r="D69" s="191">
        <v>0</v>
      </c>
      <c r="E69" s="191">
        <v>0</v>
      </c>
      <c r="F69" s="191">
        <v>0</v>
      </c>
      <c r="G69" s="191">
        <v>0</v>
      </c>
      <c r="H69" s="191">
        <v>0</v>
      </c>
      <c r="I69" s="191">
        <v>1205</v>
      </c>
      <c r="J69" s="191">
        <v>0</v>
      </c>
      <c r="K69" s="191">
        <v>0</v>
      </c>
      <c r="L69" s="191">
        <v>0</v>
      </c>
      <c r="M69" s="191">
        <v>0</v>
      </c>
      <c r="N69" s="191">
        <v>0</v>
      </c>
      <c r="O69" s="199">
        <v>0</v>
      </c>
    </row>
    <row r="70" spans="1:15" ht="15.75" x14ac:dyDescent="0.25">
      <c r="A70" s="172" t="s">
        <v>207</v>
      </c>
      <c r="B70" s="193">
        <v>0</v>
      </c>
      <c r="C70" s="191">
        <v>1353</v>
      </c>
      <c r="D70" s="191">
        <v>0</v>
      </c>
      <c r="E70" s="191">
        <v>0</v>
      </c>
      <c r="F70" s="191">
        <v>0</v>
      </c>
      <c r="G70" s="191">
        <v>26906</v>
      </c>
      <c r="H70" s="191">
        <v>20</v>
      </c>
      <c r="I70" s="191">
        <v>23654</v>
      </c>
      <c r="J70" s="191">
        <v>0</v>
      </c>
      <c r="K70" s="191">
        <v>0</v>
      </c>
      <c r="L70" s="191">
        <v>0</v>
      </c>
      <c r="M70" s="191">
        <v>0</v>
      </c>
      <c r="N70" s="191">
        <v>0</v>
      </c>
      <c r="O70" s="199">
        <v>28377</v>
      </c>
    </row>
    <row r="71" spans="1:15" ht="15.75" x14ac:dyDescent="0.25">
      <c r="A71" s="172" t="s">
        <v>208</v>
      </c>
      <c r="B71" s="193">
        <v>0</v>
      </c>
      <c r="C71" s="191">
        <v>0</v>
      </c>
      <c r="D71" s="191">
        <v>0</v>
      </c>
      <c r="E71" s="191">
        <v>0</v>
      </c>
      <c r="F71" s="191">
        <v>0</v>
      </c>
      <c r="G71" s="191">
        <v>338</v>
      </c>
      <c r="H71" s="191">
        <v>0</v>
      </c>
      <c r="I71" s="191">
        <v>47550</v>
      </c>
      <c r="J71" s="191">
        <v>0</v>
      </c>
      <c r="K71" s="191">
        <v>0</v>
      </c>
      <c r="L71" s="191">
        <v>0</v>
      </c>
      <c r="M71" s="191">
        <v>86670</v>
      </c>
      <c r="N71" s="191">
        <v>0</v>
      </c>
      <c r="O71" s="199">
        <v>11957</v>
      </c>
    </row>
    <row r="72" spans="1:15" ht="31.5" x14ac:dyDescent="0.25">
      <c r="A72" s="172" t="s">
        <v>209</v>
      </c>
      <c r="B72" s="193">
        <v>0</v>
      </c>
      <c r="C72" s="191">
        <v>249</v>
      </c>
      <c r="D72" s="191">
        <v>0</v>
      </c>
      <c r="E72" s="191">
        <v>0</v>
      </c>
      <c r="F72" s="191">
        <v>1132</v>
      </c>
      <c r="G72" s="191">
        <v>521</v>
      </c>
      <c r="H72" s="191">
        <v>174</v>
      </c>
      <c r="I72" s="191">
        <v>2625</v>
      </c>
      <c r="J72" s="191">
        <v>0</v>
      </c>
      <c r="K72" s="191">
        <v>0</v>
      </c>
      <c r="L72" s="191">
        <v>0</v>
      </c>
      <c r="M72" s="191">
        <v>90503</v>
      </c>
      <c r="N72" s="191">
        <v>0</v>
      </c>
      <c r="O72" s="199">
        <v>3382</v>
      </c>
    </row>
    <row r="73" spans="1:15" ht="32.25" thickBot="1" x14ac:dyDescent="0.3">
      <c r="A73" s="178" t="s">
        <v>210</v>
      </c>
      <c r="B73" s="194">
        <v>0</v>
      </c>
      <c r="C73" s="195">
        <v>0</v>
      </c>
      <c r="D73" s="195">
        <v>0</v>
      </c>
      <c r="E73" s="195">
        <v>0</v>
      </c>
      <c r="F73" s="195">
        <v>0</v>
      </c>
      <c r="G73" s="195">
        <v>55</v>
      </c>
      <c r="H73" s="195">
        <v>23</v>
      </c>
      <c r="I73" s="195">
        <v>570</v>
      </c>
      <c r="J73" s="195">
        <v>0</v>
      </c>
      <c r="K73" s="195">
        <v>0</v>
      </c>
      <c r="L73" s="195">
        <v>0</v>
      </c>
      <c r="M73" s="195">
        <v>5560</v>
      </c>
      <c r="N73" s="195">
        <v>0</v>
      </c>
      <c r="O73" s="200">
        <v>47</v>
      </c>
    </row>
    <row r="74" spans="1:15" ht="35.450000000000003" customHeight="1" thickBot="1" x14ac:dyDescent="0.3">
      <c r="A74" s="201" t="s">
        <v>113</v>
      </c>
      <c r="B74" s="202">
        <v>203214</v>
      </c>
      <c r="C74" s="203">
        <v>51536</v>
      </c>
      <c r="D74" s="203">
        <v>1398</v>
      </c>
      <c r="E74" s="203">
        <v>1989</v>
      </c>
      <c r="F74" s="203">
        <v>182776</v>
      </c>
      <c r="G74" s="203">
        <v>262120</v>
      </c>
      <c r="H74" s="203">
        <v>56617</v>
      </c>
      <c r="I74" s="204">
        <v>853226</v>
      </c>
      <c r="J74" s="203">
        <v>54800</v>
      </c>
      <c r="K74" s="203">
        <v>45445</v>
      </c>
      <c r="L74" s="203">
        <v>100245</v>
      </c>
      <c r="M74" s="204">
        <v>182733</v>
      </c>
      <c r="N74" s="203">
        <v>4457</v>
      </c>
      <c r="O74" s="205">
        <v>893599</v>
      </c>
    </row>
    <row r="75" spans="1:15" x14ac:dyDescent="0.25">
      <c r="A75" s="206" t="s">
        <v>88</v>
      </c>
      <c r="B75" s="207"/>
      <c r="C75" s="207"/>
      <c r="D75" s="207"/>
      <c r="E75" s="207"/>
      <c r="F75" s="207"/>
      <c r="G75" s="207"/>
      <c r="H75" s="207"/>
      <c r="I75" s="207">
        <v>55000</v>
      </c>
      <c r="J75" s="207"/>
      <c r="K75" s="207"/>
      <c r="L75" s="207"/>
      <c r="M75" s="207"/>
      <c r="N75" s="207"/>
      <c r="O75" s="207">
        <v>21922</v>
      </c>
    </row>
    <row r="76" spans="1:15" ht="15.75" thickBot="1" x14ac:dyDescent="0.3">
      <c r="A76" s="208" t="s">
        <v>114</v>
      </c>
      <c r="B76" s="209">
        <v>203214</v>
      </c>
      <c r="C76" s="209">
        <v>51536</v>
      </c>
      <c r="D76" s="209">
        <v>1398</v>
      </c>
      <c r="E76" s="209">
        <v>1989</v>
      </c>
      <c r="F76" s="209">
        <v>182776</v>
      </c>
      <c r="G76" s="209">
        <v>262120</v>
      </c>
      <c r="H76" s="209">
        <v>56617</v>
      </c>
      <c r="I76" s="209">
        <v>908226</v>
      </c>
      <c r="J76" s="209">
        <v>54800</v>
      </c>
      <c r="K76" s="209">
        <v>45445</v>
      </c>
      <c r="L76" s="209">
        <v>100245</v>
      </c>
      <c r="M76" s="209">
        <v>182733</v>
      </c>
      <c r="N76" s="209">
        <v>4457</v>
      </c>
      <c r="O76" s="209">
        <v>915521</v>
      </c>
    </row>
    <row r="92" ht="12.6" customHeight="1" x14ac:dyDescent="0.25"/>
  </sheetData>
  <mergeCells count="18">
    <mergeCell ref="B2:N2"/>
    <mergeCell ref="B3:N3"/>
    <mergeCell ref="A5:A10"/>
    <mergeCell ref="B5:C8"/>
    <mergeCell ref="D5:F8"/>
    <mergeCell ref="G5:O8"/>
    <mergeCell ref="B9:B10"/>
    <mergeCell ref="C9:C10"/>
    <mergeCell ref="D9:D10"/>
    <mergeCell ref="E9:E10"/>
    <mergeCell ref="N9:N10"/>
    <mergeCell ref="O9:O10"/>
    <mergeCell ref="F9:F10"/>
    <mergeCell ref="G9:G10"/>
    <mergeCell ref="H9:H10"/>
    <mergeCell ref="I9:I10"/>
    <mergeCell ref="J9:L9"/>
    <mergeCell ref="M9:M10"/>
  </mergeCells>
  <pageMargins left="0.51181102362204722" right="0" top="0.19685039370078741" bottom="0" header="0.31496062992125984" footer="0.31496062992125984"/>
  <pageSetup paperSize="9" scale="4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2:J75"/>
  <sheetViews>
    <sheetView topLeftCell="A49" workbookViewId="0">
      <selection activeCell="A71" sqref="A71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516" t="s">
        <v>292</v>
      </c>
      <c r="B2" s="516"/>
    </row>
    <row r="3" spans="1:10" ht="26.45" customHeight="1" x14ac:dyDescent="0.25">
      <c r="A3" s="516"/>
      <c r="B3" s="516"/>
    </row>
    <row r="4" spans="1:10" ht="30.6" customHeight="1" thickBot="1" x14ac:dyDescent="0.3">
      <c r="A4" s="617" t="s">
        <v>369</v>
      </c>
      <c r="B4" s="617"/>
    </row>
    <row r="5" spans="1:10" ht="30.6" customHeight="1" x14ac:dyDescent="0.25">
      <c r="A5" s="618" t="s">
        <v>294</v>
      </c>
      <c r="B5" s="619" t="s">
        <v>295</v>
      </c>
    </row>
    <row r="6" spans="1:10" ht="37.9" customHeight="1" x14ac:dyDescent="0.25">
      <c r="A6" s="607"/>
      <c r="B6" s="620"/>
    </row>
    <row r="7" spans="1:10" s="210" customFormat="1" ht="16.5" customHeight="1" x14ac:dyDescent="0.25">
      <c r="A7" s="615" t="s">
        <v>297</v>
      </c>
      <c r="B7" s="616"/>
      <c r="C7" s="50"/>
      <c r="D7" s="50"/>
      <c r="E7" s="345"/>
      <c r="F7" s="50"/>
      <c r="G7" s="50"/>
      <c r="H7" s="50"/>
      <c r="I7" s="50"/>
      <c r="J7" s="50"/>
    </row>
    <row r="8" spans="1:10" s="210" customFormat="1" ht="16.5" customHeight="1" x14ac:dyDescent="0.25">
      <c r="A8" s="615" t="s">
        <v>298</v>
      </c>
      <c r="B8" s="616"/>
      <c r="C8" s="50"/>
      <c r="D8" s="50"/>
      <c r="E8" s="345"/>
      <c r="F8" s="50"/>
      <c r="G8" s="50"/>
      <c r="H8" s="50"/>
      <c r="I8" s="50"/>
      <c r="J8" s="50"/>
    </row>
    <row r="9" spans="1:10" s="210" customFormat="1" ht="28.9" customHeight="1" x14ac:dyDescent="0.25">
      <c r="A9" s="607" t="s">
        <v>299</v>
      </c>
      <c r="B9" s="608"/>
      <c r="C9" s="50"/>
      <c r="D9" s="50"/>
      <c r="E9" s="345"/>
      <c r="F9" s="50"/>
      <c r="G9" s="50"/>
      <c r="H9" s="50"/>
      <c r="I9" s="50"/>
      <c r="J9" s="50"/>
    </row>
    <row r="10" spans="1:10" s="210" customFormat="1" ht="16.5" customHeight="1" x14ac:dyDescent="0.25">
      <c r="A10" s="388" t="s">
        <v>300</v>
      </c>
      <c r="B10" s="389">
        <f>B11+B12+B13+B14</f>
        <v>0</v>
      </c>
      <c r="C10" s="50"/>
      <c r="D10" s="50"/>
      <c r="E10" s="345"/>
      <c r="F10" s="50"/>
      <c r="G10" s="50"/>
      <c r="H10" s="50"/>
      <c r="I10" s="50"/>
      <c r="J10" s="50"/>
    </row>
    <row r="11" spans="1:10" s="210" customFormat="1" ht="19.149999999999999" customHeight="1" x14ac:dyDescent="0.25">
      <c r="A11" s="390" t="s">
        <v>301</v>
      </c>
      <c r="B11" s="391"/>
      <c r="C11" s="50"/>
      <c r="D11" s="50"/>
      <c r="E11" s="345"/>
      <c r="F11" s="50"/>
      <c r="G11" s="50"/>
      <c r="H11" s="50"/>
      <c r="I11" s="50"/>
      <c r="J11" s="50"/>
    </row>
    <row r="12" spans="1:10" s="210" customFormat="1" ht="15.75" x14ac:dyDescent="0.25">
      <c r="A12" s="390" t="s">
        <v>302</v>
      </c>
      <c r="B12" s="391"/>
      <c r="C12" s="50"/>
      <c r="D12" s="50"/>
      <c r="E12" s="345"/>
      <c r="F12" s="50"/>
      <c r="G12" s="50"/>
      <c r="H12" s="50"/>
      <c r="I12" s="50"/>
      <c r="J12" s="50"/>
    </row>
    <row r="13" spans="1:10" s="210" customFormat="1" ht="15.75" x14ac:dyDescent="0.25">
      <c r="A13" s="390" t="s">
        <v>303</v>
      </c>
      <c r="B13" s="391"/>
      <c r="C13" s="50"/>
      <c r="D13" s="50"/>
      <c r="E13" s="345"/>
      <c r="F13" s="50"/>
      <c r="G13" s="50"/>
      <c r="H13" s="50"/>
      <c r="I13" s="50"/>
      <c r="J13" s="50"/>
    </row>
    <row r="14" spans="1:10" s="210" customFormat="1" ht="17.45" customHeight="1" x14ac:dyDescent="0.25">
      <c r="A14" s="390" t="s">
        <v>304</v>
      </c>
      <c r="B14" s="391"/>
      <c r="C14" s="50"/>
      <c r="D14" s="50"/>
      <c r="E14" s="345"/>
      <c r="F14" s="50"/>
      <c r="G14" s="50"/>
      <c r="H14" s="50"/>
      <c r="I14" s="50"/>
      <c r="J14" s="50"/>
    </row>
    <row r="15" spans="1:10" s="210" customFormat="1" ht="15.75" x14ac:dyDescent="0.25">
      <c r="A15" s="388" t="s">
        <v>305</v>
      </c>
      <c r="B15" s="389">
        <f>B16+B17+B18</f>
        <v>0</v>
      </c>
      <c r="C15" s="50"/>
      <c r="D15" s="50"/>
      <c r="E15" s="345"/>
      <c r="F15" s="50"/>
      <c r="G15" s="50"/>
      <c r="H15" s="50"/>
      <c r="I15" s="50"/>
      <c r="J15" s="50"/>
    </row>
    <row r="16" spans="1:10" s="210" customFormat="1" ht="15.75" x14ac:dyDescent="0.25">
      <c r="A16" s="390" t="s">
        <v>301</v>
      </c>
      <c r="B16" s="391"/>
      <c r="C16" s="50"/>
      <c r="D16" s="50"/>
      <c r="E16" s="345"/>
      <c r="F16" s="50"/>
      <c r="G16" s="50"/>
      <c r="H16" s="50"/>
      <c r="I16" s="50"/>
      <c r="J16" s="50"/>
    </row>
    <row r="17" spans="1:10" s="210" customFormat="1" ht="15.75" x14ac:dyDescent="0.25">
      <c r="A17" s="390" t="s">
        <v>303</v>
      </c>
      <c r="B17" s="391"/>
      <c r="C17" s="50"/>
      <c r="D17" s="50"/>
      <c r="E17" s="345"/>
      <c r="F17" s="50"/>
      <c r="G17" s="50"/>
      <c r="H17" s="50"/>
      <c r="I17" s="50"/>
      <c r="J17" s="50"/>
    </row>
    <row r="18" spans="1:10" s="210" customFormat="1" ht="15.75" x14ac:dyDescent="0.25">
      <c r="A18" s="390" t="s">
        <v>306</v>
      </c>
      <c r="B18" s="391"/>
      <c r="C18" s="50"/>
      <c r="D18" s="50"/>
      <c r="E18" s="345"/>
      <c r="F18" s="50"/>
      <c r="G18" s="50"/>
      <c r="H18" s="50"/>
      <c r="I18" s="50"/>
      <c r="J18" s="50"/>
    </row>
    <row r="19" spans="1:10" s="210" customFormat="1" ht="13.9" customHeight="1" x14ac:dyDescent="0.25">
      <c r="A19" s="392" t="s">
        <v>307</v>
      </c>
      <c r="B19" s="393">
        <f>B20+B21+B22+B23</f>
        <v>0</v>
      </c>
      <c r="C19" s="50"/>
      <c r="D19" s="50"/>
      <c r="E19" s="345"/>
      <c r="F19" s="50"/>
      <c r="G19" s="50"/>
      <c r="H19" s="50"/>
      <c r="I19" s="50"/>
      <c r="J19" s="50"/>
    </row>
    <row r="20" spans="1:10" s="210" customFormat="1" ht="15.75" x14ac:dyDescent="0.25">
      <c r="A20" s="390" t="s">
        <v>308</v>
      </c>
      <c r="B20" s="391"/>
      <c r="C20" s="50"/>
      <c r="D20" s="50"/>
      <c r="E20" s="345"/>
      <c r="F20" s="50"/>
      <c r="G20" s="50"/>
      <c r="H20" s="50"/>
      <c r="I20" s="50"/>
      <c r="J20" s="50"/>
    </row>
    <row r="21" spans="1:10" s="210" customFormat="1" ht="15.75" x14ac:dyDescent="0.25">
      <c r="A21" s="390" t="s">
        <v>309</v>
      </c>
      <c r="B21" s="391"/>
      <c r="C21" s="50"/>
      <c r="D21" s="50"/>
      <c r="E21" s="345"/>
      <c r="F21" s="50"/>
      <c r="G21" s="50"/>
      <c r="H21" s="50"/>
      <c r="I21" s="50"/>
      <c r="J21" s="50"/>
    </row>
    <row r="22" spans="1:10" s="210" customFormat="1" ht="15.75" x14ac:dyDescent="0.25">
      <c r="A22" s="390" t="s">
        <v>310</v>
      </c>
      <c r="B22" s="391"/>
      <c r="C22" s="50"/>
      <c r="D22" s="50"/>
      <c r="E22" s="345"/>
      <c r="F22" s="50"/>
      <c r="G22" s="50"/>
      <c r="H22" s="50"/>
      <c r="I22" s="50"/>
      <c r="J22" s="50"/>
    </row>
    <row r="23" spans="1:10" s="210" customFormat="1" ht="15.75" x14ac:dyDescent="0.25">
      <c r="A23" s="390" t="s">
        <v>306</v>
      </c>
      <c r="B23" s="391"/>
      <c r="C23" s="50"/>
      <c r="D23" s="50"/>
      <c r="E23" s="345"/>
      <c r="F23" s="50"/>
      <c r="G23" s="50"/>
      <c r="H23" s="50"/>
      <c r="I23" s="50"/>
      <c r="J23" s="50"/>
    </row>
    <row r="24" spans="1:10" s="210" customFormat="1" ht="31.5" x14ac:dyDescent="0.25">
      <c r="A24" s="392" t="s">
        <v>311</v>
      </c>
      <c r="B24" s="393">
        <f>B25+B26+B27+B28+B29+B30+B31+B32</f>
        <v>0</v>
      </c>
      <c r="C24" s="50"/>
      <c r="D24" s="50"/>
      <c r="E24" s="345"/>
      <c r="F24" s="50"/>
      <c r="G24" s="50"/>
      <c r="H24" s="50"/>
      <c r="I24" s="50"/>
      <c r="J24" s="50"/>
    </row>
    <row r="25" spans="1:10" s="210" customFormat="1" ht="15.75" x14ac:dyDescent="0.25">
      <c r="A25" s="390" t="s">
        <v>312</v>
      </c>
      <c r="B25" s="391"/>
      <c r="C25" s="50"/>
      <c r="D25" s="50"/>
      <c r="E25" s="345"/>
      <c r="F25" s="50"/>
      <c r="G25" s="50"/>
      <c r="H25" s="50"/>
      <c r="I25" s="50"/>
      <c r="J25" s="50"/>
    </row>
    <row r="26" spans="1:10" s="210" customFormat="1" ht="15.75" x14ac:dyDescent="0.25">
      <c r="A26" s="390" t="s">
        <v>313</v>
      </c>
      <c r="B26" s="391"/>
      <c r="C26" s="50"/>
      <c r="D26" s="50"/>
      <c r="E26" s="345"/>
      <c r="F26" s="50"/>
      <c r="G26" s="50"/>
      <c r="H26" s="50"/>
      <c r="I26" s="50"/>
      <c r="J26" s="50"/>
    </row>
    <row r="27" spans="1:10" s="210" customFormat="1" ht="15.75" x14ac:dyDescent="0.25">
      <c r="A27" s="390" t="s">
        <v>314</v>
      </c>
      <c r="B27" s="391"/>
      <c r="C27" s="50"/>
      <c r="D27" s="50"/>
      <c r="E27" s="345"/>
      <c r="F27" s="50"/>
      <c r="G27" s="50"/>
      <c r="H27" s="50"/>
      <c r="I27" s="50"/>
      <c r="J27" s="50"/>
    </row>
    <row r="28" spans="1:10" s="210" customFormat="1" ht="15.75" x14ac:dyDescent="0.25">
      <c r="A28" s="390" t="s">
        <v>315</v>
      </c>
      <c r="B28" s="391"/>
      <c r="C28" s="50"/>
      <c r="D28" s="50"/>
      <c r="E28" s="345"/>
      <c r="F28" s="50"/>
      <c r="G28" s="50"/>
      <c r="H28" s="50"/>
      <c r="I28" s="50"/>
      <c r="J28" s="50"/>
    </row>
    <row r="29" spans="1:10" s="210" customFormat="1" ht="15.75" x14ac:dyDescent="0.25">
      <c r="A29" s="390" t="s">
        <v>316</v>
      </c>
      <c r="B29" s="391"/>
      <c r="C29" s="50"/>
      <c r="D29" s="50"/>
      <c r="E29" s="345"/>
      <c r="F29" s="50"/>
      <c r="G29" s="50"/>
      <c r="H29" s="50"/>
      <c r="I29" s="50"/>
      <c r="J29" s="50"/>
    </row>
    <row r="30" spans="1:10" s="210" customFormat="1" ht="15.75" x14ac:dyDescent="0.25">
      <c r="A30" s="390" t="s">
        <v>317</v>
      </c>
      <c r="B30" s="391"/>
      <c r="C30" s="50"/>
      <c r="D30" s="50"/>
      <c r="E30" s="345"/>
      <c r="F30" s="50"/>
      <c r="G30" s="50"/>
      <c r="H30" s="50"/>
      <c r="I30" s="50"/>
      <c r="J30" s="50"/>
    </row>
    <row r="31" spans="1:10" s="210" customFormat="1" ht="15.75" x14ac:dyDescent="0.25">
      <c r="A31" s="390" t="s">
        <v>318</v>
      </c>
      <c r="B31" s="391"/>
      <c r="C31" s="50"/>
      <c r="D31" s="50"/>
      <c r="E31" s="345"/>
      <c r="F31" s="50"/>
      <c r="G31" s="50"/>
      <c r="H31" s="50"/>
      <c r="I31" s="50"/>
      <c r="J31" s="50"/>
    </row>
    <row r="32" spans="1:10" s="210" customFormat="1" ht="15.75" x14ac:dyDescent="0.25">
      <c r="A32" s="390" t="s">
        <v>306</v>
      </c>
      <c r="B32" s="391"/>
      <c r="C32" s="50"/>
      <c r="D32" s="50"/>
      <c r="E32" s="345"/>
      <c r="F32" s="50"/>
      <c r="G32" s="50"/>
      <c r="H32" s="50"/>
      <c r="I32" s="50"/>
      <c r="J32" s="50"/>
    </row>
    <row r="33" spans="1:10" s="210" customFormat="1" ht="80.45" customHeight="1" x14ac:dyDescent="0.25">
      <c r="A33" s="394" t="s">
        <v>319</v>
      </c>
      <c r="B33" s="391">
        <f>B34+B35+B36</f>
        <v>0</v>
      </c>
      <c r="C33" s="50"/>
      <c r="D33" s="50"/>
      <c r="E33" s="345"/>
      <c r="F33" s="50"/>
      <c r="G33" s="50"/>
      <c r="H33" s="50"/>
      <c r="I33" s="50"/>
      <c r="J33" s="50"/>
    </row>
    <row r="34" spans="1:10" s="210" customFormat="1" ht="46.15" customHeight="1" x14ac:dyDescent="0.25">
      <c r="A34" s="409" t="s">
        <v>320</v>
      </c>
      <c r="B34" s="391"/>
      <c r="C34" s="50"/>
      <c r="D34" s="50"/>
      <c r="E34" s="345"/>
      <c r="F34" s="50"/>
      <c r="G34" s="50"/>
      <c r="H34" s="50"/>
      <c r="I34" s="50"/>
      <c r="J34" s="50"/>
    </row>
    <row r="35" spans="1:10" s="210" customFormat="1" ht="46.15" customHeight="1" x14ac:dyDescent="0.25">
      <c r="A35" s="409" t="s">
        <v>321</v>
      </c>
      <c r="B35" s="391"/>
      <c r="C35" s="50"/>
      <c r="D35" s="50"/>
      <c r="E35" s="345"/>
      <c r="F35" s="50"/>
      <c r="G35" s="50"/>
      <c r="H35" s="50"/>
      <c r="I35" s="50"/>
      <c r="J35" s="50"/>
    </row>
    <row r="36" spans="1:10" s="210" customFormat="1" ht="46.15" customHeight="1" x14ac:dyDescent="0.25">
      <c r="A36" s="409" t="s">
        <v>322</v>
      </c>
      <c r="B36" s="391"/>
      <c r="C36" s="50"/>
      <c r="D36" s="50"/>
      <c r="E36" s="345"/>
      <c r="F36" s="50"/>
      <c r="G36" s="50"/>
      <c r="H36" s="50"/>
      <c r="I36" s="50"/>
      <c r="J36" s="50"/>
    </row>
    <row r="37" spans="1:10" s="210" customFormat="1" ht="46.15" customHeight="1" x14ac:dyDescent="0.25">
      <c r="A37" s="394" t="s">
        <v>323</v>
      </c>
      <c r="B37" s="397">
        <f>SUM(B38:B48)</f>
        <v>0</v>
      </c>
      <c r="C37" s="50"/>
      <c r="D37" s="50"/>
      <c r="E37" s="345"/>
      <c r="F37" s="50"/>
      <c r="G37" s="50"/>
      <c r="H37" s="50"/>
      <c r="I37" s="50"/>
      <c r="J37" s="50"/>
    </row>
    <row r="38" spans="1:10" s="210" customFormat="1" ht="31.15" customHeight="1" x14ac:dyDescent="0.25">
      <c r="A38" s="371" t="s">
        <v>324</v>
      </c>
      <c r="B38" s="397"/>
      <c r="C38" s="50"/>
      <c r="D38" s="50"/>
      <c r="E38" s="345"/>
      <c r="F38" s="50"/>
      <c r="G38" s="50"/>
      <c r="H38" s="50"/>
      <c r="I38" s="50"/>
      <c r="J38" s="50"/>
    </row>
    <row r="39" spans="1:10" s="210" customFormat="1" ht="31.9" customHeight="1" x14ac:dyDescent="0.25">
      <c r="A39" s="371" t="s">
        <v>325</v>
      </c>
      <c r="B39" s="397"/>
      <c r="C39" s="50"/>
      <c r="D39" s="50"/>
      <c r="E39" s="345"/>
      <c r="F39" s="50"/>
      <c r="G39" s="50"/>
      <c r="H39" s="50"/>
      <c r="I39" s="50"/>
      <c r="J39" s="50"/>
    </row>
    <row r="40" spans="1:10" s="210" customFormat="1" ht="30.6" customHeight="1" x14ac:dyDescent="0.25">
      <c r="A40" s="371" t="s">
        <v>326</v>
      </c>
      <c r="B40" s="397"/>
      <c r="C40" s="50"/>
      <c r="D40" s="50"/>
      <c r="E40" s="345"/>
      <c r="F40" s="50"/>
      <c r="G40" s="50"/>
      <c r="H40" s="50"/>
      <c r="I40" s="50"/>
      <c r="J40" s="50"/>
    </row>
    <row r="41" spans="1:10" s="210" customFormat="1" ht="30" customHeight="1" x14ac:dyDescent="0.25">
      <c r="A41" s="371" t="s">
        <v>327</v>
      </c>
      <c r="B41" s="397"/>
      <c r="C41" s="50"/>
      <c r="D41" s="50"/>
      <c r="E41" s="345"/>
      <c r="F41" s="50"/>
      <c r="G41" s="50"/>
      <c r="H41" s="50"/>
      <c r="I41" s="50"/>
      <c r="J41" s="50"/>
    </row>
    <row r="42" spans="1:10" s="210" customFormat="1" ht="16.149999999999999" customHeight="1" x14ac:dyDescent="0.25">
      <c r="A42" s="371" t="s">
        <v>328</v>
      </c>
      <c r="B42" s="397"/>
      <c r="C42" s="50"/>
      <c r="D42" s="50"/>
      <c r="E42" s="345"/>
      <c r="F42" s="50"/>
      <c r="G42" s="50"/>
      <c r="H42" s="50"/>
      <c r="I42" s="50"/>
      <c r="J42" s="50"/>
    </row>
    <row r="43" spans="1:10" s="210" customFormat="1" ht="35.450000000000003" customHeight="1" x14ac:dyDescent="0.25">
      <c r="A43" s="371" t="s">
        <v>329</v>
      </c>
      <c r="B43" s="397"/>
      <c r="C43" s="50"/>
      <c r="D43" s="50"/>
      <c r="E43" s="345"/>
      <c r="F43" s="50"/>
      <c r="G43" s="50"/>
      <c r="H43" s="50"/>
      <c r="I43" s="50"/>
      <c r="J43" s="50"/>
    </row>
    <row r="44" spans="1:10" s="210" customFormat="1" ht="55.5" customHeight="1" x14ac:dyDescent="0.25">
      <c r="A44" s="371" t="s">
        <v>330</v>
      </c>
      <c r="B44" s="397"/>
      <c r="C44" s="50"/>
      <c r="D44" s="50"/>
      <c r="E44" s="345"/>
      <c r="F44" s="50"/>
      <c r="G44" s="50"/>
      <c r="H44" s="50"/>
      <c r="I44" s="50"/>
      <c r="J44" s="50"/>
    </row>
    <row r="45" spans="1:10" s="210" customFormat="1" ht="30.6" customHeight="1" x14ac:dyDescent="0.25">
      <c r="A45" s="371" t="s">
        <v>331</v>
      </c>
      <c r="B45" s="397"/>
      <c r="C45" s="50"/>
      <c r="D45" s="50"/>
      <c r="E45" s="345"/>
      <c r="F45" s="50"/>
      <c r="G45" s="50"/>
      <c r="H45" s="50"/>
      <c r="I45" s="50"/>
      <c r="J45" s="50"/>
    </row>
    <row r="46" spans="1:10" s="210" customFormat="1" ht="44.45" customHeight="1" x14ac:dyDescent="0.25">
      <c r="A46" s="371" t="s">
        <v>332</v>
      </c>
      <c r="B46" s="397"/>
      <c r="C46" s="50"/>
      <c r="D46" s="50"/>
      <c r="E46" s="345"/>
      <c r="F46" s="50"/>
      <c r="G46" s="50"/>
      <c r="H46" s="50"/>
      <c r="I46" s="50"/>
      <c r="J46" s="50"/>
    </row>
    <row r="47" spans="1:10" s="210" customFormat="1" ht="48.6" customHeight="1" x14ac:dyDescent="0.25">
      <c r="A47" s="373" t="s">
        <v>333</v>
      </c>
      <c r="B47" s="397"/>
      <c r="C47" s="50"/>
      <c r="D47" s="50"/>
      <c r="E47" s="345"/>
      <c r="F47" s="50"/>
      <c r="G47" s="50"/>
      <c r="H47" s="50"/>
      <c r="I47" s="50"/>
      <c r="J47" s="50"/>
    </row>
    <row r="48" spans="1:10" s="210" customFormat="1" ht="19.899999999999999" customHeight="1" x14ac:dyDescent="0.25">
      <c r="A48" s="373" t="s">
        <v>306</v>
      </c>
      <c r="B48" s="397"/>
      <c r="C48" s="50"/>
      <c r="D48" s="50"/>
      <c r="E48" s="345"/>
      <c r="F48" s="50"/>
      <c r="G48" s="50"/>
      <c r="H48" s="50"/>
      <c r="I48" s="50"/>
      <c r="J48" s="50"/>
    </row>
    <row r="49" spans="1:10" s="210" customFormat="1" ht="30" customHeight="1" x14ac:dyDescent="0.25">
      <c r="A49" s="390" t="s">
        <v>334</v>
      </c>
      <c r="B49" s="391"/>
      <c r="C49" s="375"/>
      <c r="D49" s="375"/>
      <c r="E49" s="345"/>
      <c r="F49" s="50"/>
      <c r="G49" s="50"/>
      <c r="H49" s="50"/>
      <c r="I49" s="50"/>
      <c r="J49" s="50"/>
    </row>
    <row r="50" spans="1:10" s="210" customFormat="1" ht="16.899999999999999" customHeight="1" x14ac:dyDescent="0.25">
      <c r="A50" s="609" t="s">
        <v>335</v>
      </c>
      <c r="B50" s="610"/>
      <c r="C50" s="50"/>
      <c r="D50" s="50"/>
      <c r="E50" s="345"/>
      <c r="F50" s="50"/>
      <c r="G50" s="50"/>
      <c r="H50" s="50"/>
      <c r="I50" s="50"/>
      <c r="J50" s="50"/>
    </row>
    <row r="51" spans="1:10" s="415" customFormat="1" ht="31.5" x14ac:dyDescent="0.25">
      <c r="A51" s="410" t="s">
        <v>336</v>
      </c>
      <c r="B51" s="411">
        <v>12902</v>
      </c>
      <c r="C51" s="412"/>
      <c r="D51" s="412"/>
      <c r="E51" s="413"/>
      <c r="F51" s="414"/>
      <c r="G51" s="414"/>
      <c r="H51" s="414"/>
      <c r="I51" s="414"/>
      <c r="J51" s="414"/>
    </row>
    <row r="52" spans="1:10" s="415" customFormat="1" ht="15.75" x14ac:dyDescent="0.25">
      <c r="A52" s="410" t="s">
        <v>337</v>
      </c>
      <c r="B52" s="411">
        <v>132</v>
      </c>
      <c r="C52" s="412"/>
      <c r="D52" s="412"/>
      <c r="E52" s="413"/>
      <c r="F52" s="414"/>
      <c r="G52" s="414"/>
      <c r="H52" s="414"/>
      <c r="I52" s="414"/>
      <c r="J52" s="414"/>
    </row>
    <row r="53" spans="1:10" s="415" customFormat="1" ht="15.75" x14ac:dyDescent="0.25">
      <c r="A53" s="416" t="s">
        <v>338</v>
      </c>
      <c r="B53" s="411"/>
      <c r="C53" s="412"/>
      <c r="D53" s="412"/>
      <c r="E53" s="413"/>
      <c r="F53" s="414"/>
      <c r="G53" s="414"/>
      <c r="H53" s="414"/>
      <c r="I53" s="414"/>
      <c r="J53" s="414"/>
    </row>
    <row r="54" spans="1:10" s="415" customFormat="1" ht="63" x14ac:dyDescent="0.25">
      <c r="A54" s="410" t="s">
        <v>339</v>
      </c>
      <c r="B54" s="411"/>
      <c r="C54" s="412"/>
      <c r="D54" s="412"/>
      <c r="E54" s="413"/>
      <c r="F54" s="414"/>
      <c r="G54" s="414"/>
      <c r="H54" s="414"/>
      <c r="I54" s="414"/>
      <c r="J54" s="414"/>
    </row>
    <row r="55" spans="1:10" s="415" customFormat="1" ht="31.5" x14ac:dyDescent="0.25">
      <c r="A55" s="410" t="s">
        <v>340</v>
      </c>
      <c r="B55" s="411"/>
      <c r="C55" s="412"/>
      <c r="D55" s="412"/>
      <c r="E55" s="413"/>
      <c r="F55" s="414"/>
      <c r="G55" s="414"/>
      <c r="H55" s="414"/>
      <c r="I55" s="414"/>
      <c r="J55" s="414"/>
    </row>
    <row r="56" spans="1:10" s="415" customFormat="1" ht="15.75" x14ac:dyDescent="0.25">
      <c r="A56" s="410" t="s">
        <v>341</v>
      </c>
      <c r="B56" s="411"/>
      <c r="C56" s="412"/>
      <c r="D56" s="412"/>
      <c r="E56" s="413"/>
      <c r="F56" s="414"/>
      <c r="G56" s="414"/>
      <c r="H56" s="414"/>
      <c r="I56" s="414"/>
      <c r="J56" s="414"/>
    </row>
    <row r="57" spans="1:10" s="415" customFormat="1" ht="31.5" x14ac:dyDescent="0.25">
      <c r="A57" s="410" t="s">
        <v>342</v>
      </c>
      <c r="B57" s="411"/>
      <c r="C57" s="412"/>
      <c r="D57" s="412"/>
      <c r="E57" s="413"/>
      <c r="F57" s="414"/>
      <c r="G57" s="414"/>
      <c r="H57" s="414"/>
      <c r="I57" s="414"/>
      <c r="J57" s="414"/>
    </row>
    <row r="58" spans="1:10" s="415" customFormat="1" ht="31.5" x14ac:dyDescent="0.25">
      <c r="A58" s="410" t="s">
        <v>343</v>
      </c>
      <c r="B58" s="411"/>
      <c r="C58" s="412"/>
      <c r="D58" s="412"/>
      <c r="E58" s="413"/>
      <c r="F58" s="414"/>
      <c r="G58" s="414"/>
      <c r="H58" s="414"/>
      <c r="I58" s="414"/>
      <c r="J58" s="414"/>
    </row>
    <row r="59" spans="1:10" s="415" customFormat="1" ht="15.75" x14ac:dyDescent="0.25">
      <c r="A59" s="410" t="s">
        <v>344</v>
      </c>
      <c r="B59" s="411"/>
      <c r="C59" s="412"/>
      <c r="D59" s="412"/>
      <c r="E59" s="413"/>
      <c r="F59" s="414"/>
      <c r="G59" s="414"/>
      <c r="H59" s="414"/>
      <c r="I59" s="414"/>
      <c r="J59" s="414"/>
    </row>
    <row r="60" spans="1:10" s="415" customFormat="1" ht="31.5" x14ac:dyDescent="0.25">
      <c r="A60" s="410" t="s">
        <v>345</v>
      </c>
      <c r="B60" s="411"/>
      <c r="C60" s="412"/>
      <c r="D60" s="412"/>
      <c r="E60" s="413"/>
      <c r="F60" s="414"/>
      <c r="G60" s="414"/>
      <c r="H60" s="414"/>
      <c r="I60" s="414"/>
      <c r="J60" s="414"/>
    </row>
    <row r="61" spans="1:10" s="210" customFormat="1" ht="19.149999999999999" customHeight="1" x14ac:dyDescent="0.25">
      <c r="A61" s="399" t="s">
        <v>346</v>
      </c>
      <c r="B61" s="393">
        <f>B62+B63</f>
        <v>0</v>
      </c>
      <c r="C61" s="375"/>
      <c r="D61" s="375"/>
      <c r="E61" s="345"/>
      <c r="F61" s="50"/>
      <c r="G61" s="50"/>
      <c r="H61" s="50"/>
      <c r="I61" s="50"/>
      <c r="J61" s="50"/>
    </row>
    <row r="62" spans="1:10" s="210" customFormat="1" ht="19.149999999999999" customHeight="1" x14ac:dyDescent="0.25">
      <c r="A62" s="390" t="s">
        <v>347</v>
      </c>
      <c r="B62" s="391"/>
      <c r="C62" s="375"/>
      <c r="D62" s="375"/>
      <c r="E62" s="345"/>
      <c r="F62" s="50"/>
      <c r="G62" s="50"/>
      <c r="H62" s="50"/>
      <c r="I62" s="50"/>
      <c r="J62" s="50"/>
    </row>
    <row r="63" spans="1:10" s="210" customFormat="1" ht="19.149999999999999" customHeight="1" x14ac:dyDescent="0.25">
      <c r="A63" s="390" t="s">
        <v>348</v>
      </c>
      <c r="B63" s="391"/>
      <c r="C63" s="375"/>
      <c r="D63" s="375"/>
      <c r="E63" s="345"/>
      <c r="F63" s="50"/>
      <c r="G63" s="50"/>
      <c r="H63" s="50"/>
      <c r="I63" s="50"/>
      <c r="J63" s="50"/>
    </row>
    <row r="64" spans="1:10" s="210" customFormat="1" ht="30.6" customHeight="1" x14ac:dyDescent="0.25">
      <c r="A64" s="390" t="s">
        <v>349</v>
      </c>
      <c r="B64" s="391"/>
      <c r="C64" s="375"/>
      <c r="D64" s="375"/>
      <c r="E64" s="345"/>
      <c r="F64" s="50"/>
      <c r="G64" s="50"/>
      <c r="H64" s="50"/>
      <c r="I64" s="50"/>
      <c r="J64" s="50"/>
    </row>
    <row r="65" spans="1:10" s="210" customFormat="1" ht="28.9" customHeight="1" x14ac:dyDescent="0.25">
      <c r="A65" s="392" t="s">
        <v>350</v>
      </c>
      <c r="B65" s="393">
        <f>B66+B67</f>
        <v>0</v>
      </c>
      <c r="C65" s="375"/>
      <c r="D65" s="375"/>
      <c r="E65" s="345"/>
      <c r="F65" s="50"/>
      <c r="G65" s="50"/>
      <c r="H65" s="50"/>
      <c r="I65" s="50"/>
      <c r="J65" s="50"/>
    </row>
    <row r="66" spans="1:10" s="210" customFormat="1" ht="16.899999999999999" customHeight="1" x14ac:dyDescent="0.25">
      <c r="A66" s="390" t="s">
        <v>351</v>
      </c>
      <c r="B66" s="391"/>
      <c r="C66" s="375"/>
      <c r="D66" s="375"/>
      <c r="E66" s="345"/>
      <c r="F66" s="50"/>
      <c r="G66" s="50"/>
      <c r="H66" s="50"/>
      <c r="I66" s="50"/>
      <c r="J66" s="50"/>
    </row>
    <row r="67" spans="1:10" s="210" customFormat="1" ht="17.45" customHeight="1" x14ac:dyDescent="0.25">
      <c r="A67" s="400" t="s">
        <v>352</v>
      </c>
      <c r="B67" s="391"/>
      <c r="C67" s="375"/>
      <c r="D67" s="375"/>
      <c r="E67" s="345"/>
      <c r="F67" s="50"/>
      <c r="G67" s="50"/>
      <c r="H67" s="50"/>
      <c r="I67" s="50"/>
      <c r="J67" s="50"/>
    </row>
    <row r="68" spans="1:10" s="210" customFormat="1" ht="46.15" customHeight="1" x14ac:dyDescent="0.25">
      <c r="A68" s="396" t="s">
        <v>353</v>
      </c>
      <c r="B68" s="391"/>
      <c r="C68" s="375"/>
      <c r="D68" s="375"/>
      <c r="E68" s="345"/>
      <c r="F68" s="50"/>
      <c r="G68" s="50"/>
      <c r="H68" s="50"/>
      <c r="I68" s="50"/>
      <c r="J68" s="50"/>
    </row>
    <row r="69" spans="1:10" s="210" customFormat="1" ht="14.45" customHeight="1" x14ac:dyDescent="0.25">
      <c r="A69" s="611" t="s">
        <v>354</v>
      </c>
      <c r="B69" s="612"/>
      <c r="C69" s="375"/>
      <c r="D69" s="375"/>
      <c r="E69" s="345"/>
      <c r="F69" s="50"/>
      <c r="G69" s="50"/>
      <c r="H69" s="50"/>
      <c r="I69" s="50"/>
      <c r="J69" s="50"/>
    </row>
    <row r="70" spans="1:10" s="210" customFormat="1" ht="140.25" customHeight="1" x14ac:dyDescent="0.25">
      <c r="A70" s="416" t="s">
        <v>355</v>
      </c>
      <c r="B70" s="391"/>
      <c r="C70" s="50"/>
      <c r="D70" s="50"/>
      <c r="E70" s="345"/>
      <c r="F70" s="50"/>
      <c r="G70" s="50"/>
      <c r="H70" s="50"/>
      <c r="I70" s="50"/>
      <c r="J70" s="50"/>
    </row>
    <row r="71" spans="1:10" s="210" customFormat="1" ht="49.15" customHeight="1" x14ac:dyDescent="0.25">
      <c r="A71" s="398" t="s">
        <v>356</v>
      </c>
      <c r="B71" s="391"/>
      <c r="C71" s="50"/>
      <c r="D71" s="50"/>
      <c r="E71" s="345"/>
      <c r="F71" s="50"/>
      <c r="G71" s="50"/>
      <c r="H71" s="50"/>
      <c r="I71" s="50"/>
      <c r="J71" s="50"/>
    </row>
    <row r="72" spans="1:10" s="210" customFormat="1" ht="19.149999999999999" customHeight="1" x14ac:dyDescent="0.25">
      <c r="A72" s="613" t="s">
        <v>357</v>
      </c>
      <c r="B72" s="614"/>
      <c r="C72" s="50"/>
      <c r="D72" s="50"/>
      <c r="E72" s="345"/>
      <c r="F72" s="50"/>
      <c r="G72" s="50"/>
      <c r="H72" s="50"/>
      <c r="I72" s="50"/>
      <c r="J72" s="50"/>
    </row>
    <row r="73" spans="1:10" s="210" customFormat="1" ht="17.649999999999999" customHeight="1" x14ac:dyDescent="0.25">
      <c r="A73" s="615" t="s">
        <v>298</v>
      </c>
      <c r="B73" s="616"/>
      <c r="C73" s="50"/>
      <c r="D73" s="50"/>
      <c r="E73" s="345"/>
      <c r="F73" s="50"/>
      <c r="G73" s="50"/>
      <c r="H73" s="50"/>
      <c r="I73" s="50"/>
      <c r="J73" s="50"/>
    </row>
    <row r="74" spans="1:10" s="210" customFormat="1" ht="12" customHeight="1" x14ac:dyDescent="0.25">
      <c r="A74" s="398" t="s">
        <v>358</v>
      </c>
      <c r="B74" s="391"/>
      <c r="C74" s="50"/>
      <c r="D74" s="50"/>
      <c r="E74" s="345"/>
      <c r="F74" s="50"/>
      <c r="G74" s="50"/>
      <c r="H74" s="50"/>
      <c r="I74" s="50"/>
      <c r="J74" s="50"/>
    </row>
    <row r="75" spans="1:10" s="210" customFormat="1" ht="15.75" thickBot="1" x14ac:dyDescent="0.3">
      <c r="A75" s="401" t="s">
        <v>359</v>
      </c>
      <c r="B75" s="402"/>
      <c r="C75" s="50"/>
      <c r="D75" s="50"/>
      <c r="E75" s="345"/>
      <c r="F75" s="50"/>
      <c r="G75" s="50"/>
      <c r="H75" s="50"/>
      <c r="I75" s="50"/>
      <c r="J75" s="50"/>
    </row>
  </sheetData>
  <mergeCells count="11">
    <mergeCell ref="A8:B8"/>
    <mergeCell ref="A2:B3"/>
    <mergeCell ref="A4:B4"/>
    <mergeCell ref="A5:A6"/>
    <mergeCell ref="B5:B6"/>
    <mergeCell ref="A7:B7"/>
    <mergeCell ref="A9:B9"/>
    <mergeCell ref="A50:B50"/>
    <mergeCell ref="A69:B69"/>
    <mergeCell ref="A72:B72"/>
    <mergeCell ref="A73:B7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6"/>
  <sheetViews>
    <sheetView workbookViewId="0">
      <selection activeCell="F19" sqref="F19"/>
    </sheetView>
  </sheetViews>
  <sheetFormatPr defaultRowHeight="15" x14ac:dyDescent="0.25"/>
  <cols>
    <col min="1" max="1" width="22.140625" style="160" customWidth="1"/>
    <col min="2" max="2" width="16.7109375" style="160" customWidth="1"/>
    <col min="3" max="3" width="27.5703125" style="160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 x14ac:dyDescent="0.25">
      <c r="A1" s="522" t="s">
        <v>123</v>
      </c>
      <c r="B1" s="522"/>
      <c r="C1" s="522"/>
    </row>
    <row r="2" spans="1:3" ht="18.75" customHeight="1" x14ac:dyDescent="0.25">
      <c r="A2" s="621" t="s">
        <v>127</v>
      </c>
      <c r="B2" s="621"/>
      <c r="C2" s="621"/>
    </row>
    <row r="3" spans="1:3" ht="19.5" thickBot="1" x14ac:dyDescent="0.3">
      <c r="A3" s="149"/>
      <c r="B3" s="150"/>
      <c r="C3" s="150"/>
    </row>
    <row r="4" spans="1:3" ht="28.9" customHeight="1" x14ac:dyDescent="0.25">
      <c r="A4" s="622"/>
      <c r="B4" s="624" t="s">
        <v>124</v>
      </c>
      <c r="C4" s="528" t="s">
        <v>125</v>
      </c>
    </row>
    <row r="5" spans="1:3" ht="36" customHeight="1" x14ac:dyDescent="0.25">
      <c r="A5" s="623"/>
      <c r="B5" s="625"/>
      <c r="C5" s="529"/>
    </row>
    <row r="6" spans="1:3" ht="43.9" customHeight="1" thickBot="1" x14ac:dyDescent="0.3">
      <c r="A6" s="161" t="s">
        <v>128</v>
      </c>
      <c r="B6" s="162">
        <v>35648</v>
      </c>
      <c r="C6" s="163">
        <v>8</v>
      </c>
    </row>
  </sheetData>
  <mergeCells count="5">
    <mergeCell ref="A1:C1"/>
    <mergeCell ref="A2:C2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6"/>
  <sheetViews>
    <sheetView workbookViewId="0">
      <selection activeCell="F19" sqref="F19"/>
    </sheetView>
  </sheetViews>
  <sheetFormatPr defaultRowHeight="15" x14ac:dyDescent="0.25"/>
  <cols>
    <col min="1" max="1" width="22.140625" style="160" customWidth="1"/>
    <col min="2" max="2" width="16.7109375" style="160" customWidth="1"/>
    <col min="3" max="3" width="27.5703125" style="160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 x14ac:dyDescent="0.25">
      <c r="A1" s="522" t="s">
        <v>123</v>
      </c>
      <c r="B1" s="522"/>
      <c r="C1" s="522"/>
    </row>
    <row r="2" spans="1:3" ht="17.45" customHeight="1" x14ac:dyDescent="0.25">
      <c r="A2" s="621" t="s">
        <v>129</v>
      </c>
      <c r="B2" s="621"/>
      <c r="C2" s="621"/>
    </row>
    <row r="3" spans="1:3" ht="19.5" thickBot="1" x14ac:dyDescent="0.3">
      <c r="A3" s="149"/>
      <c r="B3" s="150"/>
      <c r="C3" s="150"/>
    </row>
    <row r="4" spans="1:3" ht="28.9" customHeight="1" x14ac:dyDescent="0.25">
      <c r="A4" s="622"/>
      <c r="B4" s="624" t="s">
        <v>124</v>
      </c>
      <c r="C4" s="528" t="s">
        <v>125</v>
      </c>
    </row>
    <row r="5" spans="1:3" ht="36" customHeight="1" x14ac:dyDescent="0.25">
      <c r="A5" s="623"/>
      <c r="B5" s="625"/>
      <c r="C5" s="529"/>
    </row>
    <row r="6" spans="1:3" ht="43.9" customHeight="1" thickBot="1" x14ac:dyDescent="0.3">
      <c r="A6" s="161" t="s">
        <v>128</v>
      </c>
      <c r="B6" s="162">
        <v>132319</v>
      </c>
      <c r="C6" s="163">
        <v>20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M75"/>
  <sheetViews>
    <sheetView topLeftCell="A55" zoomScale="73" zoomScaleNormal="73" workbookViewId="0">
      <selection activeCell="A74" sqref="A74:XFD75"/>
    </sheetView>
  </sheetViews>
  <sheetFormatPr defaultRowHeight="15" x14ac:dyDescent="0.25"/>
  <cols>
    <col min="1" max="1" width="45.28515625" customWidth="1"/>
    <col min="2" max="2" width="21.85546875" customWidth="1"/>
    <col min="3" max="3" width="20.7109375" customWidth="1"/>
    <col min="4" max="4" width="20.28515625" customWidth="1"/>
  </cols>
  <sheetData>
    <row r="2" spans="1:13" ht="14.45" customHeight="1" x14ac:dyDescent="0.25">
      <c r="A2" s="516" t="s">
        <v>292</v>
      </c>
      <c r="B2" s="516"/>
      <c r="C2" s="516"/>
      <c r="D2" s="516"/>
    </row>
    <row r="3" spans="1:13" ht="26.45" customHeight="1" x14ac:dyDescent="0.25">
      <c r="A3" s="516"/>
      <c r="B3" s="516"/>
      <c r="C3" s="516"/>
      <c r="D3" s="516"/>
    </row>
    <row r="4" spans="1:13" ht="30.6" customHeight="1" x14ac:dyDescent="0.25">
      <c r="A4" s="517" t="s">
        <v>293</v>
      </c>
      <c r="B4" s="517"/>
    </row>
    <row r="5" spans="1:13" ht="30.6" customHeight="1" x14ac:dyDescent="0.25">
      <c r="A5" s="515" t="s">
        <v>294</v>
      </c>
      <c r="B5" s="518" t="s">
        <v>295</v>
      </c>
      <c r="C5" s="518"/>
      <c r="D5" s="518"/>
    </row>
    <row r="6" spans="1:13" ht="37.9" customHeight="1" x14ac:dyDescent="0.25">
      <c r="A6" s="515"/>
      <c r="B6" s="343" t="s">
        <v>113</v>
      </c>
      <c r="C6" s="344" t="s">
        <v>296</v>
      </c>
      <c r="D6" s="344" t="s">
        <v>114</v>
      </c>
    </row>
    <row r="7" spans="1:13" s="210" customFormat="1" ht="16.5" customHeight="1" x14ac:dyDescent="0.25">
      <c r="A7" s="519" t="s">
        <v>297</v>
      </c>
      <c r="B7" s="520"/>
      <c r="C7" s="520"/>
      <c r="D7" s="521"/>
      <c r="E7" s="50"/>
      <c r="F7" s="50"/>
      <c r="G7" s="50"/>
      <c r="H7" s="345"/>
      <c r="I7" s="50"/>
      <c r="J7" s="50"/>
      <c r="K7" s="50"/>
      <c r="L7" s="50"/>
      <c r="M7" s="50"/>
    </row>
    <row r="8" spans="1:13" s="210" customFormat="1" ht="16.5" customHeight="1" x14ac:dyDescent="0.25">
      <c r="A8" s="519" t="s">
        <v>298</v>
      </c>
      <c r="B8" s="520"/>
      <c r="C8" s="520"/>
      <c r="D8" s="521"/>
      <c r="E8" s="50"/>
      <c r="F8" s="50"/>
      <c r="G8" s="50"/>
      <c r="H8" s="345"/>
      <c r="I8" s="50"/>
      <c r="J8" s="50"/>
      <c r="K8" s="50"/>
      <c r="L8" s="50"/>
      <c r="M8" s="50"/>
    </row>
    <row r="9" spans="1:13" s="210" customFormat="1" ht="28.9" customHeight="1" x14ac:dyDescent="0.25">
      <c r="A9" s="505" t="s">
        <v>299</v>
      </c>
      <c r="B9" s="506"/>
      <c r="C9" s="506"/>
      <c r="D9" s="507"/>
      <c r="E9" s="50"/>
      <c r="F9" s="50"/>
      <c r="G9" s="50"/>
      <c r="H9" s="345"/>
      <c r="I9" s="50"/>
      <c r="J9" s="50"/>
      <c r="K9" s="50"/>
      <c r="L9" s="50"/>
      <c r="M9" s="50"/>
    </row>
    <row r="10" spans="1:13" s="210" customFormat="1" ht="16.5" customHeight="1" x14ac:dyDescent="0.25">
      <c r="A10" s="346" t="s">
        <v>300</v>
      </c>
      <c r="B10" s="347">
        <v>77858</v>
      </c>
      <c r="C10" s="347">
        <v>3400</v>
      </c>
      <c r="D10" s="347">
        <v>81258</v>
      </c>
      <c r="E10" s="50"/>
      <c r="F10" s="50"/>
      <c r="G10" s="50"/>
      <c r="H10" s="345"/>
      <c r="I10" s="50"/>
      <c r="J10" s="50"/>
      <c r="K10" s="50"/>
      <c r="L10" s="50"/>
      <c r="M10" s="50"/>
    </row>
    <row r="11" spans="1:13" s="210" customFormat="1" ht="19.149999999999999" customHeight="1" x14ac:dyDescent="0.25">
      <c r="A11" s="348" t="s">
        <v>301</v>
      </c>
      <c r="B11" s="349">
        <v>18363</v>
      </c>
      <c r="C11" s="350">
        <v>0</v>
      </c>
      <c r="D11" s="351">
        <v>18363</v>
      </c>
      <c r="E11" s="50"/>
      <c r="F11" s="352"/>
      <c r="G11" s="50"/>
      <c r="H11" s="345"/>
      <c r="I11" s="50"/>
      <c r="J11" s="50"/>
      <c r="K11" s="50"/>
      <c r="L11" s="50"/>
      <c r="M11" s="50"/>
    </row>
    <row r="12" spans="1:13" s="210" customFormat="1" ht="15.75" x14ac:dyDescent="0.25">
      <c r="A12" s="348" t="s">
        <v>302</v>
      </c>
      <c r="B12" s="349">
        <v>9300</v>
      </c>
      <c r="C12" s="350">
        <v>0</v>
      </c>
      <c r="D12" s="351">
        <v>9300</v>
      </c>
      <c r="E12" s="50"/>
      <c r="F12" s="352"/>
      <c r="G12" s="50"/>
      <c r="H12" s="345"/>
      <c r="I12" s="50"/>
      <c r="J12" s="50"/>
      <c r="K12" s="50"/>
      <c r="L12" s="50"/>
      <c r="M12" s="50"/>
    </row>
    <row r="13" spans="1:13" s="210" customFormat="1" ht="15.75" x14ac:dyDescent="0.25">
      <c r="A13" s="348" t="s">
        <v>303</v>
      </c>
      <c r="B13" s="349">
        <v>95</v>
      </c>
      <c r="C13" s="350"/>
      <c r="D13" s="351">
        <v>95</v>
      </c>
      <c r="E13" s="50"/>
      <c r="F13" s="352"/>
      <c r="G13" s="50"/>
      <c r="H13" s="345"/>
      <c r="I13" s="50"/>
      <c r="J13" s="50"/>
      <c r="K13" s="50"/>
      <c r="L13" s="50"/>
      <c r="M13" s="50"/>
    </row>
    <row r="14" spans="1:13" s="210" customFormat="1" ht="17.45" customHeight="1" x14ac:dyDescent="0.25">
      <c r="A14" s="348" t="s">
        <v>304</v>
      </c>
      <c r="B14" s="349">
        <v>50100</v>
      </c>
      <c r="C14" s="218">
        <v>3400</v>
      </c>
      <c r="D14" s="353">
        <v>53500</v>
      </c>
      <c r="E14" s="50"/>
      <c r="F14" s="352"/>
      <c r="G14" s="50"/>
      <c r="H14" s="345"/>
      <c r="I14" s="50"/>
      <c r="J14" s="50"/>
      <c r="K14" s="50"/>
      <c r="L14" s="50"/>
      <c r="M14" s="50"/>
    </row>
    <row r="15" spans="1:13" s="210" customFormat="1" ht="15.75" x14ac:dyDescent="0.25">
      <c r="A15" s="346" t="s">
        <v>305</v>
      </c>
      <c r="B15" s="347">
        <v>16622</v>
      </c>
      <c r="C15" s="347">
        <v>0</v>
      </c>
      <c r="D15" s="354">
        <v>16622</v>
      </c>
      <c r="E15" s="50"/>
      <c r="F15" s="50"/>
      <c r="G15" s="50"/>
      <c r="H15" s="345"/>
      <c r="I15" s="50"/>
      <c r="J15" s="50"/>
      <c r="K15" s="50"/>
      <c r="L15" s="50"/>
      <c r="M15" s="50"/>
    </row>
    <row r="16" spans="1:13" s="210" customFormat="1" ht="15.75" x14ac:dyDescent="0.25">
      <c r="A16" s="348" t="s">
        <v>301</v>
      </c>
      <c r="B16" s="349">
        <v>13200</v>
      </c>
      <c r="C16" s="355"/>
      <c r="D16" s="351">
        <v>13200</v>
      </c>
      <c r="E16" s="50"/>
      <c r="F16" s="50"/>
      <c r="G16" s="50"/>
      <c r="H16" s="345"/>
      <c r="I16" s="50"/>
      <c r="J16" s="50"/>
      <c r="K16" s="50"/>
      <c r="L16" s="50"/>
      <c r="M16" s="50"/>
    </row>
    <row r="17" spans="1:13" s="210" customFormat="1" ht="15.75" x14ac:dyDescent="0.25">
      <c r="A17" s="348" t="s">
        <v>303</v>
      </c>
      <c r="B17" s="349">
        <v>3422</v>
      </c>
      <c r="C17" s="355"/>
      <c r="D17" s="351">
        <v>3422</v>
      </c>
      <c r="E17" s="50"/>
      <c r="F17" s="50"/>
      <c r="G17" s="50"/>
      <c r="H17" s="345"/>
      <c r="I17" s="50"/>
      <c r="J17" s="50"/>
      <c r="K17" s="50"/>
      <c r="L17" s="50"/>
      <c r="M17" s="50"/>
    </row>
    <row r="18" spans="1:13" s="210" customFormat="1" ht="15.75" x14ac:dyDescent="0.25">
      <c r="A18" s="348" t="s">
        <v>306</v>
      </c>
      <c r="B18" s="355">
        <v>0</v>
      </c>
      <c r="C18" s="355"/>
      <c r="D18" s="351">
        <v>0</v>
      </c>
      <c r="E18" s="50"/>
      <c r="F18" s="50"/>
      <c r="G18" s="50"/>
      <c r="H18" s="345"/>
      <c r="I18" s="50"/>
      <c r="J18" s="50"/>
      <c r="K18" s="50"/>
      <c r="L18" s="50"/>
      <c r="M18" s="50"/>
    </row>
    <row r="19" spans="1:13" s="210" customFormat="1" ht="33.6" customHeight="1" x14ac:dyDescent="0.25">
      <c r="A19" s="356" t="s">
        <v>307</v>
      </c>
      <c r="B19" s="357">
        <v>91735</v>
      </c>
      <c r="C19" s="358">
        <v>21805</v>
      </c>
      <c r="D19" s="358">
        <v>113540</v>
      </c>
      <c r="E19" s="50"/>
      <c r="F19" s="359"/>
      <c r="G19" s="50"/>
      <c r="H19" s="345"/>
      <c r="I19" s="50"/>
      <c r="J19" s="50"/>
      <c r="K19" s="50"/>
      <c r="L19" s="50"/>
      <c r="M19" s="50"/>
    </row>
    <row r="20" spans="1:13" s="210" customFormat="1" ht="15.75" x14ac:dyDescent="0.25">
      <c r="A20" s="348" t="s">
        <v>308</v>
      </c>
      <c r="B20" s="349">
        <v>31372</v>
      </c>
      <c r="C20" s="360">
        <v>8775</v>
      </c>
      <c r="D20" s="353">
        <v>40147</v>
      </c>
      <c r="E20" s="50"/>
      <c r="F20" s="361"/>
      <c r="G20" s="50"/>
      <c r="H20" s="361"/>
      <c r="I20" s="362"/>
      <c r="J20" s="50"/>
      <c r="K20" s="50"/>
      <c r="L20" s="50"/>
      <c r="M20" s="50"/>
    </row>
    <row r="21" spans="1:13" s="210" customFormat="1" ht="15.75" x14ac:dyDescent="0.25">
      <c r="A21" s="348" t="s">
        <v>309</v>
      </c>
      <c r="B21" s="349">
        <v>11002</v>
      </c>
      <c r="C21" s="360">
        <v>2233</v>
      </c>
      <c r="D21" s="353">
        <v>13235</v>
      </c>
      <c r="E21" s="50"/>
      <c r="F21" s="361"/>
      <c r="G21" s="50"/>
      <c r="H21" s="361"/>
      <c r="I21" s="362"/>
      <c r="J21" s="50"/>
      <c r="K21" s="50"/>
      <c r="L21" s="50"/>
      <c r="M21" s="50"/>
    </row>
    <row r="22" spans="1:13" s="210" customFormat="1" ht="15.75" x14ac:dyDescent="0.25">
      <c r="A22" s="348" t="s">
        <v>310</v>
      </c>
      <c r="B22" s="349">
        <v>49061</v>
      </c>
      <c r="C22" s="360">
        <v>9358</v>
      </c>
      <c r="D22" s="353">
        <v>58419</v>
      </c>
      <c r="E22" s="50"/>
      <c r="F22" s="361"/>
      <c r="G22" s="50"/>
      <c r="H22" s="361"/>
      <c r="I22" s="362"/>
      <c r="J22" s="50"/>
      <c r="K22" s="50"/>
      <c r="L22" s="50"/>
      <c r="M22" s="50"/>
    </row>
    <row r="23" spans="1:13" s="210" customFormat="1" ht="15.75" x14ac:dyDescent="0.25">
      <c r="A23" s="348" t="s">
        <v>306</v>
      </c>
      <c r="B23" s="349">
        <v>300</v>
      </c>
      <c r="C23" s="360">
        <v>1439</v>
      </c>
      <c r="D23" s="353">
        <v>1739</v>
      </c>
      <c r="E23" s="50"/>
      <c r="F23" s="361"/>
      <c r="G23" s="50"/>
      <c r="H23" s="361"/>
      <c r="I23" s="362"/>
      <c r="J23" s="50"/>
      <c r="K23" s="50"/>
      <c r="L23" s="50"/>
      <c r="M23" s="50"/>
    </row>
    <row r="24" spans="1:13" s="210" customFormat="1" ht="31.5" x14ac:dyDescent="0.25">
      <c r="A24" s="356" t="s">
        <v>311</v>
      </c>
      <c r="B24" s="347">
        <v>37700</v>
      </c>
      <c r="C24" s="347">
        <v>10438</v>
      </c>
      <c r="D24" s="358">
        <v>48138</v>
      </c>
      <c r="E24" s="50"/>
      <c r="F24" s="361"/>
      <c r="G24" s="50"/>
      <c r="H24" s="345"/>
      <c r="I24" s="50"/>
      <c r="J24" s="50"/>
      <c r="K24" s="50"/>
      <c r="L24" s="50"/>
      <c r="M24" s="50"/>
    </row>
    <row r="25" spans="1:13" s="210" customFormat="1" ht="15.75" x14ac:dyDescent="0.25">
      <c r="A25" s="348" t="s">
        <v>312</v>
      </c>
      <c r="B25" s="349">
        <v>1560</v>
      </c>
      <c r="C25" s="360">
        <v>2742</v>
      </c>
      <c r="D25" s="351">
        <v>4302</v>
      </c>
      <c r="E25" s="50"/>
      <c r="F25" s="363"/>
      <c r="G25" s="50"/>
      <c r="H25" s="361"/>
      <c r="I25" s="362"/>
      <c r="J25" s="50"/>
      <c r="K25" s="50"/>
      <c r="L25" s="50"/>
      <c r="M25" s="50"/>
    </row>
    <row r="26" spans="1:13" s="210" customFormat="1" ht="15.75" x14ac:dyDescent="0.25">
      <c r="A26" s="348" t="s">
        <v>313</v>
      </c>
      <c r="B26" s="349">
        <v>27017</v>
      </c>
      <c r="C26" s="360">
        <v>5613</v>
      </c>
      <c r="D26" s="351">
        <v>32630</v>
      </c>
      <c r="E26" s="50"/>
      <c r="F26" s="361"/>
      <c r="G26" s="50"/>
      <c r="H26" s="361"/>
      <c r="I26" s="362"/>
      <c r="J26" s="50"/>
      <c r="K26" s="50"/>
      <c r="L26" s="50"/>
      <c r="M26" s="50"/>
    </row>
    <row r="27" spans="1:13" s="210" customFormat="1" ht="15.75" x14ac:dyDescent="0.25">
      <c r="A27" s="348" t="s">
        <v>314</v>
      </c>
      <c r="B27" s="349">
        <v>0</v>
      </c>
      <c r="C27" s="360">
        <v>0</v>
      </c>
      <c r="D27" s="351">
        <v>0</v>
      </c>
      <c r="E27" s="50"/>
      <c r="F27" s="361"/>
      <c r="G27" s="50"/>
      <c r="H27" s="361"/>
      <c r="I27" s="362"/>
      <c r="J27" s="50"/>
      <c r="K27" s="50"/>
      <c r="L27" s="50"/>
      <c r="M27" s="50"/>
    </row>
    <row r="28" spans="1:13" s="210" customFormat="1" ht="15.75" x14ac:dyDescent="0.25">
      <c r="A28" s="348" t="s">
        <v>315</v>
      </c>
      <c r="B28" s="349">
        <v>5030</v>
      </c>
      <c r="C28" s="360">
        <v>1126</v>
      </c>
      <c r="D28" s="351">
        <v>6156</v>
      </c>
      <c r="E28" s="50"/>
      <c r="F28" s="361"/>
      <c r="G28" s="50"/>
      <c r="H28" s="361"/>
      <c r="I28" s="362"/>
      <c r="J28" s="50"/>
      <c r="K28" s="50"/>
      <c r="L28" s="50"/>
      <c r="M28" s="50"/>
    </row>
    <row r="29" spans="1:13" s="210" customFormat="1" ht="15.75" x14ac:dyDescent="0.25">
      <c r="A29" s="348" t="s">
        <v>316</v>
      </c>
      <c r="B29" s="349">
        <v>608</v>
      </c>
      <c r="C29" s="360">
        <v>0</v>
      </c>
      <c r="D29" s="351">
        <v>608</v>
      </c>
      <c r="E29" s="50"/>
      <c r="F29" s="361"/>
      <c r="G29" s="50"/>
      <c r="H29" s="361"/>
      <c r="I29" s="362"/>
      <c r="J29" s="50"/>
      <c r="K29" s="50"/>
      <c r="L29" s="50"/>
      <c r="M29" s="50"/>
    </row>
    <row r="30" spans="1:13" s="210" customFormat="1" ht="15.75" x14ac:dyDescent="0.25">
      <c r="A30" s="348" t="s">
        <v>317</v>
      </c>
      <c r="B30" s="349">
        <v>0</v>
      </c>
      <c r="C30" s="360">
        <v>0</v>
      </c>
      <c r="D30" s="351">
        <v>0</v>
      </c>
      <c r="E30" s="50"/>
      <c r="F30" s="361"/>
      <c r="G30" s="50"/>
      <c r="H30" s="361"/>
      <c r="I30" s="362"/>
      <c r="J30" s="50"/>
      <c r="K30" s="50"/>
      <c r="L30" s="50"/>
      <c r="M30" s="50"/>
    </row>
    <row r="31" spans="1:13" s="210" customFormat="1" ht="19.899999999999999" customHeight="1" x14ac:dyDescent="0.25">
      <c r="A31" s="364" t="s">
        <v>318</v>
      </c>
      <c r="B31" s="349">
        <v>0</v>
      </c>
      <c r="C31" s="360">
        <v>0</v>
      </c>
      <c r="D31" s="351">
        <v>0</v>
      </c>
      <c r="E31" s="50"/>
      <c r="F31" s="361"/>
      <c r="G31" s="50"/>
      <c r="H31" s="361"/>
      <c r="I31" s="362"/>
      <c r="J31" s="50"/>
      <c r="K31" s="50"/>
      <c r="L31" s="50"/>
      <c r="M31" s="50"/>
    </row>
    <row r="32" spans="1:13" s="210" customFormat="1" ht="15.75" x14ac:dyDescent="0.25">
      <c r="A32" s="348" t="s">
        <v>306</v>
      </c>
      <c r="B32" s="349">
        <v>3485</v>
      </c>
      <c r="C32" s="360">
        <v>957</v>
      </c>
      <c r="D32" s="351">
        <v>4442</v>
      </c>
      <c r="E32" s="50"/>
      <c r="F32" s="361"/>
      <c r="G32" s="50"/>
      <c r="H32" s="361"/>
      <c r="I32" s="362"/>
      <c r="J32" s="50"/>
      <c r="K32" s="50"/>
      <c r="L32" s="50"/>
      <c r="M32" s="50"/>
    </row>
    <row r="33" spans="1:13" s="210" customFormat="1" ht="94.9" customHeight="1" x14ac:dyDescent="0.25">
      <c r="A33" s="356" t="s">
        <v>319</v>
      </c>
      <c r="B33" s="365">
        <v>14021</v>
      </c>
      <c r="C33" s="365"/>
      <c r="D33" s="358">
        <v>14021</v>
      </c>
      <c r="E33" s="50"/>
      <c r="F33" s="366"/>
      <c r="G33" s="50"/>
      <c r="H33" s="345"/>
      <c r="I33" s="50"/>
      <c r="J33" s="50"/>
      <c r="K33" s="50"/>
      <c r="L33" s="50"/>
      <c r="M33" s="50"/>
    </row>
    <row r="34" spans="1:13" s="210" customFormat="1" ht="47.25" x14ac:dyDescent="0.25">
      <c r="A34" s="367" t="s">
        <v>320</v>
      </c>
      <c r="B34" s="349">
        <v>9977</v>
      </c>
      <c r="C34" s="355"/>
      <c r="D34" s="353">
        <v>9977</v>
      </c>
      <c r="E34" s="50"/>
      <c r="F34" s="366"/>
      <c r="G34" s="50"/>
      <c r="H34" s="345"/>
      <c r="I34" s="50"/>
      <c r="J34" s="50"/>
      <c r="K34" s="50"/>
      <c r="L34" s="50"/>
      <c r="M34" s="50"/>
    </row>
    <row r="35" spans="1:13" s="210" customFormat="1" ht="31.5" x14ac:dyDescent="0.25">
      <c r="A35" s="367" t="s">
        <v>321</v>
      </c>
      <c r="B35" s="349">
        <v>2229</v>
      </c>
      <c r="C35" s="355"/>
      <c r="D35" s="353">
        <v>2229</v>
      </c>
      <c r="E35" s="50"/>
      <c r="F35" s="366"/>
      <c r="G35" s="50"/>
      <c r="H35" s="345"/>
      <c r="I35" s="50"/>
      <c r="J35" s="50"/>
      <c r="K35" s="50"/>
      <c r="L35" s="50"/>
      <c r="M35" s="50"/>
    </row>
    <row r="36" spans="1:13" s="210" customFormat="1" ht="31.5" x14ac:dyDescent="0.25">
      <c r="A36" s="367" t="s">
        <v>322</v>
      </c>
      <c r="B36" s="349">
        <v>1815</v>
      </c>
      <c r="C36" s="355"/>
      <c r="D36" s="353">
        <v>1815</v>
      </c>
      <c r="E36" s="50"/>
      <c r="F36" s="366"/>
      <c r="G36" s="50"/>
      <c r="H36" s="345"/>
      <c r="I36" s="50"/>
      <c r="J36" s="50"/>
      <c r="K36" s="50"/>
      <c r="L36" s="50"/>
      <c r="M36" s="50"/>
    </row>
    <row r="37" spans="1:13" s="210" customFormat="1" ht="55.15" customHeight="1" x14ac:dyDescent="0.25">
      <c r="A37" s="368" t="s">
        <v>323</v>
      </c>
      <c r="B37" s="349">
        <v>500</v>
      </c>
      <c r="C37" s="349">
        <v>660</v>
      </c>
      <c r="D37" s="353">
        <v>1160</v>
      </c>
      <c r="E37" s="50"/>
      <c r="F37" s="369"/>
      <c r="G37" s="248"/>
      <c r="H37" s="248"/>
      <c r="I37" s="370"/>
      <c r="J37" s="50"/>
      <c r="K37" s="50"/>
      <c r="L37" s="50"/>
      <c r="M37" s="50"/>
    </row>
    <row r="38" spans="1:13" s="210" customFormat="1" ht="31.5" x14ac:dyDescent="0.25">
      <c r="A38" s="371" t="s">
        <v>324</v>
      </c>
      <c r="B38" s="349">
        <v>70</v>
      </c>
      <c r="C38" s="355">
        <v>92</v>
      </c>
      <c r="D38" s="351">
        <v>162</v>
      </c>
      <c r="E38" s="50"/>
      <c r="F38" s="50"/>
      <c r="G38" s="50"/>
      <c r="H38" s="372"/>
      <c r="I38" s="50"/>
      <c r="J38" s="50"/>
      <c r="K38" s="50"/>
      <c r="L38" s="50"/>
      <c r="M38" s="50"/>
    </row>
    <row r="39" spans="1:13" s="210" customFormat="1" ht="31.5" x14ac:dyDescent="0.25">
      <c r="A39" s="371" t="s">
        <v>325</v>
      </c>
      <c r="B39" s="349">
        <v>70</v>
      </c>
      <c r="C39" s="355">
        <v>92</v>
      </c>
      <c r="D39" s="351">
        <v>162</v>
      </c>
      <c r="E39" s="50"/>
      <c r="F39" s="50"/>
      <c r="G39" s="50"/>
      <c r="H39" s="372"/>
      <c r="I39" s="50"/>
      <c r="J39" s="50"/>
      <c r="K39" s="50"/>
      <c r="L39" s="50"/>
      <c r="M39" s="50"/>
    </row>
    <row r="40" spans="1:13" s="210" customFormat="1" ht="47.25" x14ac:dyDescent="0.25">
      <c r="A40" s="371" t="s">
        <v>326</v>
      </c>
      <c r="B40" s="349">
        <v>70</v>
      </c>
      <c r="C40" s="355">
        <v>92</v>
      </c>
      <c r="D40" s="351">
        <v>162</v>
      </c>
      <c r="E40" s="50"/>
      <c r="F40" s="50"/>
      <c r="G40" s="50"/>
      <c r="H40" s="372"/>
      <c r="I40" s="50"/>
      <c r="J40" s="50"/>
      <c r="K40" s="50"/>
      <c r="L40" s="50"/>
      <c r="M40" s="50"/>
    </row>
    <row r="41" spans="1:13" s="210" customFormat="1" ht="47.25" x14ac:dyDescent="0.25">
      <c r="A41" s="371" t="s">
        <v>327</v>
      </c>
      <c r="B41" s="349">
        <v>70</v>
      </c>
      <c r="C41" s="355">
        <v>92</v>
      </c>
      <c r="D41" s="351">
        <v>162</v>
      </c>
      <c r="E41" s="50"/>
      <c r="F41" s="50"/>
      <c r="G41" s="50"/>
      <c r="H41" s="372"/>
      <c r="I41" s="50"/>
      <c r="J41" s="50"/>
      <c r="K41" s="50"/>
      <c r="L41" s="50"/>
      <c r="M41" s="50"/>
    </row>
    <row r="42" spans="1:13" s="210" customFormat="1" ht="15.75" x14ac:dyDescent="0.25">
      <c r="A42" s="371" t="s">
        <v>328</v>
      </c>
      <c r="B42" s="349">
        <v>0</v>
      </c>
      <c r="C42" s="355">
        <v>0</v>
      </c>
      <c r="D42" s="351">
        <v>0</v>
      </c>
      <c r="E42" s="50"/>
      <c r="F42" s="50"/>
      <c r="G42" s="50"/>
      <c r="H42" s="372"/>
      <c r="I42" s="50"/>
      <c r="J42" s="50"/>
      <c r="K42" s="50"/>
      <c r="L42" s="50"/>
      <c r="M42" s="50"/>
    </row>
    <row r="43" spans="1:13" s="210" customFormat="1" ht="31.5" x14ac:dyDescent="0.25">
      <c r="A43" s="371" t="s">
        <v>329</v>
      </c>
      <c r="B43" s="349">
        <v>100</v>
      </c>
      <c r="C43" s="355">
        <v>133</v>
      </c>
      <c r="D43" s="353">
        <v>233</v>
      </c>
      <c r="E43" s="50"/>
      <c r="F43" s="50"/>
      <c r="G43" s="50"/>
      <c r="H43" s="372"/>
      <c r="I43" s="50"/>
      <c r="J43" s="50"/>
      <c r="K43" s="50"/>
      <c r="L43" s="50"/>
      <c r="M43" s="50"/>
    </row>
    <row r="44" spans="1:13" s="210" customFormat="1" ht="47.25" x14ac:dyDescent="0.25">
      <c r="A44" s="371" t="s">
        <v>330</v>
      </c>
      <c r="B44" s="349">
        <v>0</v>
      </c>
      <c r="C44" s="355">
        <v>0</v>
      </c>
      <c r="D44" s="353">
        <v>0</v>
      </c>
      <c r="E44" s="50"/>
      <c r="F44" s="50"/>
      <c r="G44" s="50"/>
      <c r="H44" s="372"/>
      <c r="I44" s="50"/>
      <c r="J44" s="50"/>
      <c r="K44" s="50"/>
      <c r="L44" s="50"/>
      <c r="M44" s="50"/>
    </row>
    <row r="45" spans="1:13" s="210" customFormat="1" ht="31.5" x14ac:dyDescent="0.25">
      <c r="A45" s="371" t="s">
        <v>331</v>
      </c>
      <c r="B45" s="349">
        <v>0</v>
      </c>
      <c r="C45" s="355">
        <v>0</v>
      </c>
      <c r="D45" s="353">
        <v>0</v>
      </c>
      <c r="E45" s="50"/>
      <c r="F45" s="50"/>
      <c r="G45" s="50"/>
      <c r="H45" s="372"/>
      <c r="I45" s="50"/>
      <c r="J45" s="50"/>
      <c r="K45" s="50"/>
      <c r="L45" s="50"/>
      <c r="M45" s="50"/>
    </row>
    <row r="46" spans="1:13" s="210" customFormat="1" ht="63" x14ac:dyDescent="0.25">
      <c r="A46" s="371" t="s">
        <v>332</v>
      </c>
      <c r="B46" s="349">
        <v>40</v>
      </c>
      <c r="C46" s="355">
        <v>53</v>
      </c>
      <c r="D46" s="353">
        <v>93</v>
      </c>
      <c r="E46" s="50"/>
      <c r="F46" s="50"/>
      <c r="G46" s="50"/>
      <c r="H46" s="372"/>
      <c r="I46" s="50"/>
      <c r="J46" s="50"/>
      <c r="K46" s="50"/>
      <c r="L46" s="50"/>
      <c r="M46" s="50"/>
    </row>
    <row r="47" spans="1:13" s="210" customFormat="1" ht="47.25" x14ac:dyDescent="0.25">
      <c r="A47" s="373" t="s">
        <v>333</v>
      </c>
      <c r="B47" s="349">
        <v>0</v>
      </c>
      <c r="C47" s="355">
        <v>0</v>
      </c>
      <c r="D47" s="353">
        <v>0</v>
      </c>
      <c r="E47" s="50"/>
      <c r="F47" s="50"/>
      <c r="G47" s="50"/>
      <c r="H47" s="372"/>
      <c r="I47" s="50"/>
      <c r="J47" s="50"/>
      <c r="K47" s="50"/>
      <c r="L47" s="50"/>
      <c r="M47" s="50"/>
    </row>
    <row r="48" spans="1:13" s="210" customFormat="1" ht="15.75" x14ac:dyDescent="0.25">
      <c r="A48" s="373" t="s">
        <v>306</v>
      </c>
      <c r="B48" s="349">
        <v>80</v>
      </c>
      <c r="C48" s="355">
        <v>106</v>
      </c>
      <c r="D48" s="351">
        <v>186</v>
      </c>
      <c r="E48" s="50"/>
      <c r="F48" s="50"/>
      <c r="G48" s="50"/>
      <c r="H48" s="372"/>
      <c r="I48" s="50"/>
      <c r="J48" s="50"/>
      <c r="K48" s="50"/>
      <c r="L48" s="50"/>
      <c r="M48" s="50"/>
    </row>
    <row r="49" spans="1:13" s="210" customFormat="1" ht="31.5" x14ac:dyDescent="0.25">
      <c r="A49" s="348" t="s">
        <v>334</v>
      </c>
      <c r="B49" s="349">
        <v>121898</v>
      </c>
      <c r="C49" s="355"/>
      <c r="D49" s="374">
        <v>121898</v>
      </c>
      <c r="E49" s="375"/>
      <c r="F49" s="376"/>
      <c r="G49" s="375"/>
      <c r="H49" s="345"/>
      <c r="I49" s="50"/>
      <c r="J49" s="50"/>
      <c r="K49" s="50"/>
      <c r="L49" s="50"/>
      <c r="M49" s="50"/>
    </row>
    <row r="50" spans="1:13" s="210" customFormat="1" ht="19.899999999999999" customHeight="1" x14ac:dyDescent="0.25">
      <c r="A50" s="508" t="s">
        <v>335</v>
      </c>
      <c r="B50" s="509"/>
      <c r="C50" s="510"/>
      <c r="D50" s="511"/>
      <c r="E50" s="50"/>
      <c r="F50" s="50"/>
      <c r="G50" s="50"/>
      <c r="H50" s="345"/>
      <c r="I50" s="50"/>
      <c r="J50" s="50"/>
      <c r="K50" s="50"/>
      <c r="L50" s="50"/>
      <c r="M50" s="50"/>
    </row>
    <row r="51" spans="1:13" s="210" customFormat="1" ht="31.5" x14ac:dyDescent="0.25">
      <c r="A51" s="348" t="s">
        <v>336</v>
      </c>
      <c r="B51" s="349">
        <v>46172</v>
      </c>
      <c r="C51" s="355"/>
      <c r="D51" s="374">
        <v>46172</v>
      </c>
      <c r="E51" s="375"/>
      <c r="F51" s="375"/>
      <c r="G51" s="375"/>
      <c r="H51" s="345"/>
      <c r="I51" s="50"/>
      <c r="J51" s="50"/>
      <c r="K51" s="50"/>
      <c r="L51" s="50"/>
      <c r="M51" s="50"/>
    </row>
    <row r="52" spans="1:13" s="210" customFormat="1" ht="15.75" x14ac:dyDescent="0.25">
      <c r="A52" s="348" t="s">
        <v>337</v>
      </c>
      <c r="B52" s="349">
        <v>857</v>
      </c>
      <c r="C52" s="355"/>
      <c r="D52" s="374">
        <v>857</v>
      </c>
      <c r="E52" s="375"/>
      <c r="F52" s="375"/>
      <c r="G52" s="375"/>
      <c r="H52" s="345"/>
      <c r="I52" s="50"/>
      <c r="J52" s="50"/>
      <c r="K52" s="50"/>
      <c r="L52" s="50"/>
      <c r="M52" s="50"/>
    </row>
    <row r="53" spans="1:13" s="210" customFormat="1" ht="15.75" x14ac:dyDescent="0.25">
      <c r="A53" s="377" t="s">
        <v>338</v>
      </c>
      <c r="B53" s="349">
        <v>700</v>
      </c>
      <c r="C53" s="355">
        <v>700</v>
      </c>
      <c r="D53" s="374">
        <v>1400</v>
      </c>
      <c r="E53" s="375"/>
      <c r="F53" s="375"/>
      <c r="G53" s="375"/>
      <c r="H53" s="345"/>
      <c r="I53" s="50"/>
      <c r="J53" s="50"/>
      <c r="K53" s="50"/>
      <c r="L53" s="50"/>
      <c r="M53" s="50"/>
    </row>
    <row r="54" spans="1:13" s="210" customFormat="1" ht="63" x14ac:dyDescent="0.25">
      <c r="A54" s="348" t="s">
        <v>339</v>
      </c>
      <c r="B54" s="349">
        <v>11000</v>
      </c>
      <c r="C54" s="355"/>
      <c r="D54" s="374">
        <v>11000</v>
      </c>
      <c r="E54" s="375"/>
      <c r="F54" s="375"/>
      <c r="G54" s="375"/>
      <c r="H54" s="345"/>
      <c r="I54" s="50"/>
      <c r="J54" s="50"/>
      <c r="K54" s="50"/>
      <c r="L54" s="50"/>
      <c r="M54" s="50"/>
    </row>
    <row r="55" spans="1:13" s="210" customFormat="1" ht="31.5" x14ac:dyDescent="0.25">
      <c r="A55" s="348" t="s">
        <v>340</v>
      </c>
      <c r="B55" s="349">
        <v>3010</v>
      </c>
      <c r="C55" s="355"/>
      <c r="D55" s="374">
        <v>3010</v>
      </c>
      <c r="E55" s="375"/>
      <c r="F55" s="375"/>
      <c r="G55" s="375"/>
      <c r="H55" s="345"/>
      <c r="I55" s="50"/>
      <c r="J55" s="50"/>
      <c r="K55" s="50"/>
      <c r="L55" s="50"/>
      <c r="M55" s="50"/>
    </row>
    <row r="56" spans="1:13" s="210" customFormat="1" ht="15.75" x14ac:dyDescent="0.25">
      <c r="A56" s="348" t="s">
        <v>341</v>
      </c>
      <c r="B56" s="349">
        <v>2500</v>
      </c>
      <c r="C56" s="355"/>
      <c r="D56" s="374">
        <v>2500</v>
      </c>
      <c r="E56" s="375"/>
      <c r="F56" s="375"/>
      <c r="G56" s="375"/>
      <c r="H56" s="345"/>
      <c r="I56" s="50"/>
      <c r="J56" s="50"/>
      <c r="K56" s="50"/>
      <c r="L56" s="50"/>
      <c r="M56" s="50"/>
    </row>
    <row r="57" spans="1:13" s="210" customFormat="1" ht="31.5" x14ac:dyDescent="0.25">
      <c r="A57" s="348" t="s">
        <v>342</v>
      </c>
      <c r="B57" s="349">
        <v>8800</v>
      </c>
      <c r="C57" s="355"/>
      <c r="D57" s="374">
        <v>8800</v>
      </c>
      <c r="E57" s="375"/>
      <c r="F57" s="375"/>
      <c r="G57" s="375"/>
      <c r="H57" s="345"/>
      <c r="I57" s="50"/>
      <c r="J57" s="50"/>
      <c r="K57" s="50"/>
      <c r="L57" s="50"/>
      <c r="M57" s="50"/>
    </row>
    <row r="58" spans="1:13" s="210" customFormat="1" ht="31.5" x14ac:dyDescent="0.25">
      <c r="A58" s="348" t="s">
        <v>343</v>
      </c>
      <c r="B58" s="349">
        <v>400</v>
      </c>
      <c r="C58" s="355"/>
      <c r="D58" s="374">
        <v>400</v>
      </c>
      <c r="E58" s="375"/>
      <c r="F58" s="375"/>
      <c r="G58" s="375"/>
      <c r="H58" s="345"/>
      <c r="I58" s="50"/>
      <c r="J58" s="50"/>
      <c r="K58" s="50"/>
      <c r="L58" s="50"/>
      <c r="M58" s="50"/>
    </row>
    <row r="59" spans="1:13" s="210" customFormat="1" ht="15.75" x14ac:dyDescent="0.25">
      <c r="A59" s="348" t="s">
        <v>344</v>
      </c>
      <c r="B59" s="349">
        <v>100</v>
      </c>
      <c r="C59" s="355"/>
      <c r="D59" s="374">
        <v>100</v>
      </c>
      <c r="E59" s="375"/>
      <c r="F59" s="375"/>
      <c r="G59" s="375"/>
      <c r="H59" s="345"/>
      <c r="I59" s="50"/>
      <c r="J59" s="50"/>
      <c r="K59" s="50"/>
      <c r="L59" s="50"/>
      <c r="M59" s="50"/>
    </row>
    <row r="60" spans="1:13" s="210" customFormat="1" ht="31.5" x14ac:dyDescent="0.25">
      <c r="A60" s="348" t="s">
        <v>345</v>
      </c>
      <c r="B60" s="355">
        <v>0</v>
      </c>
      <c r="C60" s="355"/>
      <c r="D60" s="374">
        <v>0</v>
      </c>
      <c r="E60" s="375"/>
      <c r="F60" s="375"/>
      <c r="G60" s="375"/>
      <c r="H60" s="345"/>
      <c r="I60" s="50"/>
      <c r="J60" s="50"/>
      <c r="K60" s="50"/>
      <c r="L60" s="50"/>
      <c r="M60" s="50"/>
    </row>
    <row r="61" spans="1:13" s="210" customFormat="1" ht="19.149999999999999" customHeight="1" x14ac:dyDescent="0.25">
      <c r="A61" s="378" t="s">
        <v>346</v>
      </c>
      <c r="B61" s="379">
        <v>1550</v>
      </c>
      <c r="C61" s="355"/>
      <c r="D61" s="374">
        <v>1550</v>
      </c>
      <c r="E61" s="375"/>
      <c r="F61" s="375"/>
      <c r="G61" s="375"/>
      <c r="H61" s="345"/>
      <c r="I61" s="50"/>
      <c r="J61" s="50"/>
      <c r="K61" s="50"/>
      <c r="L61" s="50"/>
      <c r="M61" s="50"/>
    </row>
    <row r="62" spans="1:13" s="210" customFormat="1" ht="19.149999999999999" customHeight="1" x14ac:dyDescent="0.25">
      <c r="A62" s="348" t="s">
        <v>347</v>
      </c>
      <c r="B62" s="349">
        <v>370</v>
      </c>
      <c r="C62" s="355"/>
      <c r="D62" s="374">
        <v>370</v>
      </c>
      <c r="E62" s="375"/>
      <c r="F62" s="375"/>
      <c r="G62" s="375"/>
      <c r="H62" s="345"/>
      <c r="I62" s="50"/>
      <c r="J62" s="50"/>
      <c r="K62" s="50"/>
      <c r="L62" s="50"/>
      <c r="M62" s="50"/>
    </row>
    <row r="63" spans="1:13" s="210" customFormat="1" ht="19.149999999999999" customHeight="1" x14ac:dyDescent="0.25">
      <c r="A63" s="348" t="s">
        <v>348</v>
      </c>
      <c r="B63" s="349">
        <v>1180</v>
      </c>
      <c r="C63" s="355"/>
      <c r="D63" s="374">
        <v>1180</v>
      </c>
      <c r="E63" s="375"/>
      <c r="F63" s="375"/>
      <c r="G63" s="375"/>
      <c r="H63" s="345"/>
      <c r="I63" s="50"/>
      <c r="J63" s="50"/>
      <c r="K63" s="50"/>
      <c r="L63" s="50"/>
      <c r="M63" s="50"/>
    </row>
    <row r="64" spans="1:13" s="210" customFormat="1" ht="30.6" customHeight="1" x14ac:dyDescent="0.25">
      <c r="A64" s="348" t="s">
        <v>349</v>
      </c>
      <c r="B64" s="355">
        <v>1500</v>
      </c>
      <c r="C64" s="380">
        <v>0</v>
      </c>
      <c r="D64" s="374">
        <v>1500</v>
      </c>
      <c r="E64" s="375"/>
      <c r="F64" s="376"/>
      <c r="G64" s="375"/>
      <c r="H64" s="345"/>
      <c r="I64" s="50"/>
      <c r="J64" s="50"/>
      <c r="K64" s="50"/>
      <c r="L64" s="50"/>
      <c r="M64" s="50"/>
    </row>
    <row r="65" spans="1:13" s="210" customFormat="1" ht="28.9" customHeight="1" x14ac:dyDescent="0.25">
      <c r="A65" s="356" t="s">
        <v>350</v>
      </c>
      <c r="B65" s="381">
        <v>12600</v>
      </c>
      <c r="C65" s="382"/>
      <c r="D65" s="383">
        <v>12600</v>
      </c>
      <c r="E65" s="375"/>
      <c r="F65" s="375"/>
      <c r="G65" s="375"/>
      <c r="H65" s="345"/>
      <c r="I65" s="50"/>
      <c r="J65" s="50"/>
      <c r="K65" s="50"/>
      <c r="L65" s="50"/>
      <c r="M65" s="50"/>
    </row>
    <row r="66" spans="1:13" s="210" customFormat="1" ht="15.75" x14ac:dyDescent="0.25">
      <c r="A66" s="348" t="s">
        <v>351</v>
      </c>
      <c r="B66" s="349">
        <v>1500</v>
      </c>
      <c r="C66" s="355"/>
      <c r="D66" s="374">
        <v>1500</v>
      </c>
      <c r="E66" s="375"/>
      <c r="F66" s="375"/>
      <c r="G66" s="375"/>
      <c r="H66" s="345"/>
      <c r="I66" s="50"/>
      <c r="J66" s="50"/>
      <c r="K66" s="50"/>
      <c r="L66" s="50"/>
      <c r="M66" s="50"/>
    </row>
    <row r="67" spans="1:13" s="210" customFormat="1" ht="31.5" x14ac:dyDescent="0.25">
      <c r="A67" s="384" t="s">
        <v>352</v>
      </c>
      <c r="B67" s="349">
        <v>11100</v>
      </c>
      <c r="C67" s="355"/>
      <c r="D67" s="374">
        <v>11100</v>
      </c>
      <c r="E67" s="375"/>
      <c r="F67" s="375"/>
      <c r="G67" s="375"/>
      <c r="H67" s="345"/>
      <c r="I67" s="50"/>
      <c r="J67" s="50"/>
      <c r="K67" s="50"/>
      <c r="L67" s="50"/>
      <c r="M67" s="50"/>
    </row>
    <row r="68" spans="1:13" s="210" customFormat="1" ht="47.25" x14ac:dyDescent="0.25">
      <c r="A68" s="385" t="s">
        <v>353</v>
      </c>
      <c r="B68" s="349">
        <v>50</v>
      </c>
      <c r="C68" s="355"/>
      <c r="D68" s="374">
        <v>50</v>
      </c>
      <c r="E68" s="375"/>
      <c r="F68" s="375"/>
      <c r="G68" s="375"/>
      <c r="H68" s="345"/>
      <c r="I68" s="50"/>
      <c r="J68" s="50"/>
      <c r="K68" s="50"/>
      <c r="L68" s="50"/>
      <c r="M68" s="50"/>
    </row>
    <row r="69" spans="1:13" s="210" customFormat="1" ht="14.45" customHeight="1" x14ac:dyDescent="0.25">
      <c r="A69" s="512" t="s">
        <v>354</v>
      </c>
      <c r="B69" s="513"/>
      <c r="C69" s="386"/>
      <c r="D69" s="351"/>
      <c r="E69" s="375"/>
      <c r="F69" s="375"/>
      <c r="G69" s="375"/>
      <c r="H69" s="345"/>
      <c r="I69" s="50"/>
      <c r="J69" s="50"/>
      <c r="K69" s="50"/>
      <c r="L69" s="50"/>
      <c r="M69" s="50"/>
    </row>
    <row r="70" spans="1:13" s="210" customFormat="1" ht="126" x14ac:dyDescent="0.25">
      <c r="A70" s="377" t="s">
        <v>355</v>
      </c>
      <c r="B70" s="349">
        <v>7500</v>
      </c>
      <c r="C70" s="355"/>
      <c r="D70" s="374">
        <v>7500</v>
      </c>
      <c r="E70" s="50"/>
      <c r="F70" s="50"/>
      <c r="G70" s="50"/>
      <c r="H70" s="345"/>
      <c r="I70" s="50"/>
      <c r="J70" s="50"/>
      <c r="K70" s="50"/>
      <c r="L70" s="50"/>
      <c r="M70" s="50"/>
    </row>
    <row r="71" spans="1:13" s="210" customFormat="1" ht="47.25" x14ac:dyDescent="0.25">
      <c r="A71" s="377" t="s">
        <v>356</v>
      </c>
      <c r="B71" s="349">
        <v>6200</v>
      </c>
      <c r="C71" s="355"/>
      <c r="D71" s="374">
        <v>6200</v>
      </c>
      <c r="E71" s="50"/>
      <c r="F71" s="50"/>
      <c r="G71" s="50"/>
      <c r="H71" s="345"/>
      <c r="I71" s="50"/>
      <c r="J71" s="50"/>
      <c r="K71" s="50"/>
      <c r="L71" s="50"/>
      <c r="M71" s="50"/>
    </row>
    <row r="72" spans="1:13" s="210" customFormat="1" ht="19.149999999999999" customHeight="1" x14ac:dyDescent="0.25">
      <c r="A72" s="514" t="s">
        <v>357</v>
      </c>
      <c r="B72" s="514"/>
      <c r="C72" s="386"/>
      <c r="D72" s="374"/>
      <c r="E72" s="50"/>
      <c r="F72" s="50"/>
      <c r="G72" s="50"/>
      <c r="H72" s="345"/>
      <c r="I72" s="50"/>
      <c r="J72" s="50"/>
      <c r="K72" s="50"/>
      <c r="L72" s="50"/>
      <c r="M72" s="50"/>
    </row>
    <row r="73" spans="1:13" s="210" customFormat="1" ht="17.649999999999999" customHeight="1" x14ac:dyDescent="0.25">
      <c r="A73" s="515" t="s">
        <v>298</v>
      </c>
      <c r="B73" s="515"/>
      <c r="C73" s="386"/>
      <c r="D73" s="374"/>
      <c r="E73" s="50"/>
      <c r="F73" s="50"/>
      <c r="G73" s="50"/>
      <c r="H73" s="345"/>
      <c r="I73" s="50"/>
      <c r="J73" s="50"/>
      <c r="K73" s="50"/>
      <c r="L73" s="50"/>
      <c r="M73" s="50"/>
    </row>
    <row r="74" spans="1:13" s="210" customFormat="1" ht="15.75" x14ac:dyDescent="0.25">
      <c r="A74" s="377" t="s">
        <v>358</v>
      </c>
      <c r="B74" s="349">
        <v>65</v>
      </c>
      <c r="C74" s="355"/>
      <c r="D74" s="374">
        <v>65</v>
      </c>
      <c r="E74" s="50"/>
      <c r="F74" s="50"/>
      <c r="G74" s="50"/>
      <c r="H74" s="345"/>
      <c r="I74" s="50"/>
      <c r="J74" s="50"/>
      <c r="K74" s="50"/>
      <c r="L74" s="50"/>
      <c r="M74" s="50"/>
    </row>
    <row r="75" spans="1:13" s="210" customFormat="1" x14ac:dyDescent="0.25">
      <c r="A75" s="387" t="s">
        <v>359</v>
      </c>
      <c r="B75" s="349">
        <v>85</v>
      </c>
      <c r="C75" s="355"/>
      <c r="D75" s="374">
        <v>85</v>
      </c>
      <c r="E75" s="50"/>
      <c r="F75" s="50"/>
      <c r="G75" s="50"/>
      <c r="H75" s="345"/>
      <c r="I75" s="50"/>
      <c r="J75" s="50"/>
      <c r="K75" s="50"/>
      <c r="L75" s="50"/>
      <c r="M75" s="50"/>
    </row>
  </sheetData>
  <mergeCells count="11">
    <mergeCell ref="A8:D8"/>
    <mergeCell ref="A2:D3"/>
    <mergeCell ref="A4:B4"/>
    <mergeCell ref="A5:A6"/>
    <mergeCell ref="B5:D5"/>
    <mergeCell ref="A7:D7"/>
    <mergeCell ref="A9:D9"/>
    <mergeCell ref="A50:D50"/>
    <mergeCell ref="A69:B69"/>
    <mergeCell ref="A72:B72"/>
    <mergeCell ref="A73:B73"/>
  </mergeCells>
  <pageMargins left="0.70866141732283472" right="0.70866141732283472" top="0.74803149606299213" bottom="0.74803149606299213" header="0.31496062992125984" footer="0.31496062992125984"/>
  <pageSetup paperSize="9" scale="80" fitToHeight="6" orientation="portrait" r:id="rId1"/>
  <colBreaks count="1" manualBreakCount="1">
    <brk id="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8"/>
  <sheetViews>
    <sheetView workbookViewId="0">
      <selection activeCell="A20" sqref="A20"/>
    </sheetView>
  </sheetViews>
  <sheetFormatPr defaultRowHeight="15" x14ac:dyDescent="0.25"/>
  <cols>
    <col min="1" max="1" width="36.28515625" style="160" customWidth="1"/>
    <col min="2" max="2" width="15.85546875" style="160" customWidth="1"/>
    <col min="3" max="3" width="17.28515625" customWidth="1"/>
    <col min="254" max="254" width="32.7109375" customWidth="1"/>
    <col min="255" max="255" width="18.42578125" customWidth="1"/>
    <col min="256" max="256" width="19.28515625" customWidth="1"/>
    <col min="510" max="510" width="32.7109375" customWidth="1"/>
    <col min="511" max="511" width="18.42578125" customWidth="1"/>
    <col min="512" max="512" width="19.28515625" customWidth="1"/>
    <col min="766" max="766" width="32.7109375" customWidth="1"/>
    <col min="767" max="767" width="18.42578125" customWidth="1"/>
    <col min="768" max="768" width="19.28515625" customWidth="1"/>
    <col min="1022" max="1022" width="32.7109375" customWidth="1"/>
    <col min="1023" max="1023" width="18.42578125" customWidth="1"/>
    <col min="1024" max="1024" width="19.28515625" customWidth="1"/>
    <col min="1278" max="1278" width="32.7109375" customWidth="1"/>
    <col min="1279" max="1279" width="18.42578125" customWidth="1"/>
    <col min="1280" max="1280" width="19.28515625" customWidth="1"/>
    <col min="1534" max="1534" width="32.7109375" customWidth="1"/>
    <col min="1535" max="1535" width="18.42578125" customWidth="1"/>
    <col min="1536" max="1536" width="19.28515625" customWidth="1"/>
    <col min="1790" max="1790" width="32.7109375" customWidth="1"/>
    <col min="1791" max="1791" width="18.42578125" customWidth="1"/>
    <col min="1792" max="1792" width="19.28515625" customWidth="1"/>
    <col min="2046" max="2046" width="32.7109375" customWidth="1"/>
    <col min="2047" max="2047" width="18.42578125" customWidth="1"/>
    <col min="2048" max="2048" width="19.28515625" customWidth="1"/>
    <col min="2302" max="2302" width="32.7109375" customWidth="1"/>
    <col min="2303" max="2303" width="18.42578125" customWidth="1"/>
    <col min="2304" max="2304" width="19.28515625" customWidth="1"/>
    <col min="2558" max="2558" width="32.7109375" customWidth="1"/>
    <col min="2559" max="2559" width="18.42578125" customWidth="1"/>
    <col min="2560" max="2560" width="19.28515625" customWidth="1"/>
    <col min="2814" max="2814" width="32.7109375" customWidth="1"/>
    <col min="2815" max="2815" width="18.42578125" customWidth="1"/>
    <col min="2816" max="2816" width="19.28515625" customWidth="1"/>
    <col min="3070" max="3070" width="32.7109375" customWidth="1"/>
    <col min="3071" max="3071" width="18.42578125" customWidth="1"/>
    <col min="3072" max="3072" width="19.28515625" customWidth="1"/>
    <col min="3326" max="3326" width="32.7109375" customWidth="1"/>
    <col min="3327" max="3327" width="18.42578125" customWidth="1"/>
    <col min="3328" max="3328" width="19.28515625" customWidth="1"/>
    <col min="3582" max="3582" width="32.7109375" customWidth="1"/>
    <col min="3583" max="3583" width="18.42578125" customWidth="1"/>
    <col min="3584" max="3584" width="19.28515625" customWidth="1"/>
    <col min="3838" max="3838" width="32.7109375" customWidth="1"/>
    <col min="3839" max="3839" width="18.42578125" customWidth="1"/>
    <col min="3840" max="3840" width="19.28515625" customWidth="1"/>
    <col min="4094" max="4094" width="32.7109375" customWidth="1"/>
    <col min="4095" max="4095" width="18.42578125" customWidth="1"/>
    <col min="4096" max="4096" width="19.28515625" customWidth="1"/>
    <col min="4350" max="4350" width="32.7109375" customWidth="1"/>
    <col min="4351" max="4351" width="18.42578125" customWidth="1"/>
    <col min="4352" max="4352" width="19.28515625" customWidth="1"/>
    <col min="4606" max="4606" width="32.7109375" customWidth="1"/>
    <col min="4607" max="4607" width="18.42578125" customWidth="1"/>
    <col min="4608" max="4608" width="19.28515625" customWidth="1"/>
    <col min="4862" max="4862" width="32.7109375" customWidth="1"/>
    <col min="4863" max="4863" width="18.42578125" customWidth="1"/>
    <col min="4864" max="4864" width="19.28515625" customWidth="1"/>
    <col min="5118" max="5118" width="32.7109375" customWidth="1"/>
    <col min="5119" max="5119" width="18.42578125" customWidth="1"/>
    <col min="5120" max="5120" width="19.28515625" customWidth="1"/>
    <col min="5374" max="5374" width="32.7109375" customWidth="1"/>
    <col min="5375" max="5375" width="18.42578125" customWidth="1"/>
    <col min="5376" max="5376" width="19.28515625" customWidth="1"/>
    <col min="5630" max="5630" width="32.7109375" customWidth="1"/>
    <col min="5631" max="5631" width="18.42578125" customWidth="1"/>
    <col min="5632" max="5632" width="19.28515625" customWidth="1"/>
    <col min="5886" max="5886" width="32.7109375" customWidth="1"/>
    <col min="5887" max="5887" width="18.42578125" customWidth="1"/>
    <col min="5888" max="5888" width="19.28515625" customWidth="1"/>
    <col min="6142" max="6142" width="32.7109375" customWidth="1"/>
    <col min="6143" max="6143" width="18.42578125" customWidth="1"/>
    <col min="6144" max="6144" width="19.28515625" customWidth="1"/>
    <col min="6398" max="6398" width="32.7109375" customWidth="1"/>
    <col min="6399" max="6399" width="18.42578125" customWidth="1"/>
    <col min="6400" max="6400" width="19.28515625" customWidth="1"/>
    <col min="6654" max="6654" width="32.7109375" customWidth="1"/>
    <col min="6655" max="6655" width="18.42578125" customWidth="1"/>
    <col min="6656" max="6656" width="19.28515625" customWidth="1"/>
    <col min="6910" max="6910" width="32.7109375" customWidth="1"/>
    <col min="6911" max="6911" width="18.42578125" customWidth="1"/>
    <col min="6912" max="6912" width="19.28515625" customWidth="1"/>
    <col min="7166" max="7166" width="32.7109375" customWidth="1"/>
    <col min="7167" max="7167" width="18.42578125" customWidth="1"/>
    <col min="7168" max="7168" width="19.28515625" customWidth="1"/>
    <col min="7422" max="7422" width="32.7109375" customWidth="1"/>
    <col min="7423" max="7423" width="18.42578125" customWidth="1"/>
    <col min="7424" max="7424" width="19.28515625" customWidth="1"/>
    <col min="7678" max="7678" width="32.7109375" customWidth="1"/>
    <col min="7679" max="7679" width="18.42578125" customWidth="1"/>
    <col min="7680" max="7680" width="19.28515625" customWidth="1"/>
    <col min="7934" max="7934" width="32.7109375" customWidth="1"/>
    <col min="7935" max="7935" width="18.42578125" customWidth="1"/>
    <col min="7936" max="7936" width="19.28515625" customWidth="1"/>
    <col min="8190" max="8190" width="32.7109375" customWidth="1"/>
    <col min="8191" max="8191" width="18.42578125" customWidth="1"/>
    <col min="8192" max="8192" width="19.28515625" customWidth="1"/>
    <col min="8446" max="8446" width="32.7109375" customWidth="1"/>
    <col min="8447" max="8447" width="18.42578125" customWidth="1"/>
    <col min="8448" max="8448" width="19.28515625" customWidth="1"/>
    <col min="8702" max="8702" width="32.7109375" customWidth="1"/>
    <col min="8703" max="8703" width="18.42578125" customWidth="1"/>
    <col min="8704" max="8704" width="19.28515625" customWidth="1"/>
    <col min="8958" max="8958" width="32.7109375" customWidth="1"/>
    <col min="8959" max="8959" width="18.42578125" customWidth="1"/>
    <col min="8960" max="8960" width="19.28515625" customWidth="1"/>
    <col min="9214" max="9214" width="32.7109375" customWidth="1"/>
    <col min="9215" max="9215" width="18.42578125" customWidth="1"/>
    <col min="9216" max="9216" width="19.28515625" customWidth="1"/>
    <col min="9470" max="9470" width="32.7109375" customWidth="1"/>
    <col min="9471" max="9471" width="18.42578125" customWidth="1"/>
    <col min="9472" max="9472" width="19.28515625" customWidth="1"/>
    <col min="9726" max="9726" width="32.7109375" customWidth="1"/>
    <col min="9727" max="9727" width="18.42578125" customWidth="1"/>
    <col min="9728" max="9728" width="19.28515625" customWidth="1"/>
    <col min="9982" max="9982" width="32.7109375" customWidth="1"/>
    <col min="9983" max="9983" width="18.42578125" customWidth="1"/>
    <col min="9984" max="9984" width="19.28515625" customWidth="1"/>
    <col min="10238" max="10238" width="32.7109375" customWidth="1"/>
    <col min="10239" max="10239" width="18.42578125" customWidth="1"/>
    <col min="10240" max="10240" width="19.28515625" customWidth="1"/>
    <col min="10494" max="10494" width="32.7109375" customWidth="1"/>
    <col min="10495" max="10495" width="18.42578125" customWidth="1"/>
    <col min="10496" max="10496" width="19.28515625" customWidth="1"/>
    <col min="10750" max="10750" width="32.7109375" customWidth="1"/>
    <col min="10751" max="10751" width="18.42578125" customWidth="1"/>
    <col min="10752" max="10752" width="19.28515625" customWidth="1"/>
    <col min="11006" max="11006" width="32.7109375" customWidth="1"/>
    <col min="11007" max="11007" width="18.42578125" customWidth="1"/>
    <col min="11008" max="11008" width="19.28515625" customWidth="1"/>
    <col min="11262" max="11262" width="32.7109375" customWidth="1"/>
    <col min="11263" max="11263" width="18.42578125" customWidth="1"/>
    <col min="11264" max="11264" width="19.28515625" customWidth="1"/>
    <col min="11518" max="11518" width="32.7109375" customWidth="1"/>
    <col min="11519" max="11519" width="18.42578125" customWidth="1"/>
    <col min="11520" max="11520" width="19.28515625" customWidth="1"/>
    <col min="11774" max="11774" width="32.7109375" customWidth="1"/>
    <col min="11775" max="11775" width="18.42578125" customWidth="1"/>
    <col min="11776" max="11776" width="19.28515625" customWidth="1"/>
    <col min="12030" max="12030" width="32.7109375" customWidth="1"/>
    <col min="12031" max="12031" width="18.42578125" customWidth="1"/>
    <col min="12032" max="12032" width="19.28515625" customWidth="1"/>
    <col min="12286" max="12286" width="32.7109375" customWidth="1"/>
    <col min="12287" max="12287" width="18.42578125" customWidth="1"/>
    <col min="12288" max="12288" width="19.28515625" customWidth="1"/>
    <col min="12542" max="12542" width="32.7109375" customWidth="1"/>
    <col min="12543" max="12543" width="18.42578125" customWidth="1"/>
    <col min="12544" max="12544" width="19.28515625" customWidth="1"/>
    <col min="12798" max="12798" width="32.7109375" customWidth="1"/>
    <col min="12799" max="12799" width="18.42578125" customWidth="1"/>
    <col min="12800" max="12800" width="19.28515625" customWidth="1"/>
    <col min="13054" max="13054" width="32.7109375" customWidth="1"/>
    <col min="13055" max="13055" width="18.42578125" customWidth="1"/>
    <col min="13056" max="13056" width="19.28515625" customWidth="1"/>
    <col min="13310" max="13310" width="32.7109375" customWidth="1"/>
    <col min="13311" max="13311" width="18.42578125" customWidth="1"/>
    <col min="13312" max="13312" width="19.28515625" customWidth="1"/>
    <col min="13566" max="13566" width="32.7109375" customWidth="1"/>
    <col min="13567" max="13567" width="18.42578125" customWidth="1"/>
    <col min="13568" max="13568" width="19.28515625" customWidth="1"/>
    <col min="13822" max="13822" width="32.7109375" customWidth="1"/>
    <col min="13823" max="13823" width="18.42578125" customWidth="1"/>
    <col min="13824" max="13824" width="19.28515625" customWidth="1"/>
    <col min="14078" max="14078" width="32.7109375" customWidth="1"/>
    <col min="14079" max="14079" width="18.42578125" customWidth="1"/>
    <col min="14080" max="14080" width="19.28515625" customWidth="1"/>
    <col min="14334" max="14334" width="32.7109375" customWidth="1"/>
    <col min="14335" max="14335" width="18.42578125" customWidth="1"/>
    <col min="14336" max="14336" width="19.28515625" customWidth="1"/>
    <col min="14590" max="14590" width="32.7109375" customWidth="1"/>
    <col min="14591" max="14591" width="18.42578125" customWidth="1"/>
    <col min="14592" max="14592" width="19.28515625" customWidth="1"/>
    <col min="14846" max="14846" width="32.7109375" customWidth="1"/>
    <col min="14847" max="14847" width="18.42578125" customWidth="1"/>
    <col min="14848" max="14848" width="19.28515625" customWidth="1"/>
    <col min="15102" max="15102" width="32.7109375" customWidth="1"/>
    <col min="15103" max="15103" width="18.42578125" customWidth="1"/>
    <col min="15104" max="15104" width="19.28515625" customWidth="1"/>
    <col min="15358" max="15358" width="32.7109375" customWidth="1"/>
    <col min="15359" max="15359" width="18.42578125" customWidth="1"/>
    <col min="15360" max="15360" width="19.28515625" customWidth="1"/>
    <col min="15614" max="15614" width="32.7109375" customWidth="1"/>
    <col min="15615" max="15615" width="18.42578125" customWidth="1"/>
    <col min="15616" max="15616" width="19.28515625" customWidth="1"/>
    <col min="15870" max="15870" width="32.7109375" customWidth="1"/>
    <col min="15871" max="15871" width="18.42578125" customWidth="1"/>
    <col min="15872" max="15872" width="19.28515625" customWidth="1"/>
    <col min="16126" max="16126" width="32.7109375" customWidth="1"/>
    <col min="16127" max="16127" width="18.42578125" customWidth="1"/>
    <col min="16128" max="16128" width="19.28515625" customWidth="1"/>
  </cols>
  <sheetData>
    <row r="1" spans="1:5" ht="36.6" customHeight="1" x14ac:dyDescent="0.25">
      <c r="A1" s="522" t="s">
        <v>123</v>
      </c>
      <c r="B1" s="522"/>
      <c r="C1" s="522"/>
    </row>
    <row r="2" spans="1:5" ht="25.5" customHeight="1" x14ac:dyDescent="0.25">
      <c r="A2" s="523" t="s">
        <v>89</v>
      </c>
      <c r="B2" s="523"/>
      <c r="C2" s="523"/>
    </row>
    <row r="3" spans="1:5" ht="19.5" thickBot="1" x14ac:dyDescent="0.3">
      <c r="A3" s="149"/>
      <c r="B3" s="150"/>
    </row>
    <row r="4" spans="1:5" ht="24.6" customHeight="1" x14ac:dyDescent="0.25">
      <c r="A4" s="524"/>
      <c r="B4" s="526" t="s">
        <v>124</v>
      </c>
      <c r="C4" s="528" t="s">
        <v>125</v>
      </c>
    </row>
    <row r="5" spans="1:5" ht="39" customHeight="1" x14ac:dyDescent="0.25">
      <c r="A5" s="525"/>
      <c r="B5" s="527"/>
      <c r="C5" s="529"/>
      <c r="D5" s="151"/>
      <c r="E5" s="17"/>
    </row>
    <row r="6" spans="1:5" ht="30.6" customHeight="1" x14ac:dyDescent="0.25">
      <c r="A6" s="152" t="s">
        <v>126</v>
      </c>
      <c r="B6" s="153">
        <v>275444</v>
      </c>
      <c r="C6" s="154">
        <v>181</v>
      </c>
      <c r="D6" s="17"/>
      <c r="E6" s="151"/>
    </row>
    <row r="7" spans="1:5" ht="24" customHeight="1" x14ac:dyDescent="0.25">
      <c r="A7" s="155" t="s">
        <v>88</v>
      </c>
      <c r="B7" s="153">
        <v>8700</v>
      </c>
      <c r="C7" s="156"/>
    </row>
    <row r="8" spans="1:5" ht="31.15" customHeight="1" thickBot="1" x14ac:dyDescent="0.3">
      <c r="A8" s="157" t="s">
        <v>114</v>
      </c>
      <c r="B8" s="158">
        <v>284144</v>
      </c>
      <c r="C8" s="159">
        <v>181</v>
      </c>
    </row>
  </sheetData>
  <mergeCells count="5">
    <mergeCell ref="A1:C1"/>
    <mergeCell ref="A2:C2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9"/>
  <sheetViews>
    <sheetView view="pageBreakPreview" topLeftCell="A19" zoomScale="60" zoomScaleNormal="60" workbookViewId="0">
      <selection activeCell="B3" sqref="B3:B5"/>
    </sheetView>
  </sheetViews>
  <sheetFormatPr defaultRowHeight="15.75" x14ac:dyDescent="0.25"/>
  <cols>
    <col min="1" max="1" width="30.7109375" style="2" customWidth="1"/>
    <col min="2" max="2" width="35.28515625" style="2" customWidth="1"/>
    <col min="3" max="3" width="18.5703125" customWidth="1"/>
    <col min="4" max="4" width="28" customWidth="1"/>
    <col min="5" max="5" width="10.5703125" customWidth="1"/>
    <col min="6" max="6" width="12.28515625" customWidth="1"/>
    <col min="7" max="7" width="15.28515625" customWidth="1"/>
    <col min="8" max="8" width="18" customWidth="1"/>
    <col min="222" max="222" width="34" customWidth="1"/>
    <col min="223" max="223" width="11.28515625" customWidth="1"/>
    <col min="224" max="224" width="11" customWidth="1"/>
    <col min="232" max="233" width="10.7109375" customWidth="1"/>
    <col min="235" max="235" width="11.5703125" customWidth="1"/>
    <col min="236" max="236" width="13.7109375" customWidth="1"/>
    <col min="237" max="240" width="9.28515625" customWidth="1"/>
    <col min="478" max="478" width="34" customWidth="1"/>
    <col min="479" max="479" width="11.28515625" customWidth="1"/>
    <col min="480" max="480" width="11" customWidth="1"/>
    <col min="488" max="489" width="10.7109375" customWidth="1"/>
    <col min="491" max="491" width="11.5703125" customWidth="1"/>
    <col min="492" max="492" width="13.7109375" customWidth="1"/>
    <col min="493" max="496" width="9.28515625" customWidth="1"/>
    <col min="734" max="734" width="34" customWidth="1"/>
    <col min="735" max="735" width="11.28515625" customWidth="1"/>
    <col min="736" max="736" width="11" customWidth="1"/>
    <col min="744" max="745" width="10.7109375" customWidth="1"/>
    <col min="747" max="747" width="11.5703125" customWidth="1"/>
    <col min="748" max="748" width="13.7109375" customWidth="1"/>
    <col min="749" max="752" width="9.28515625" customWidth="1"/>
    <col min="990" max="990" width="34" customWidth="1"/>
    <col min="991" max="991" width="11.28515625" customWidth="1"/>
    <col min="992" max="992" width="11" customWidth="1"/>
    <col min="1000" max="1001" width="10.7109375" customWidth="1"/>
    <col min="1003" max="1003" width="11.5703125" customWidth="1"/>
    <col min="1004" max="1004" width="13.7109375" customWidth="1"/>
    <col min="1005" max="1008" width="9.28515625" customWidth="1"/>
    <col min="1246" max="1246" width="34" customWidth="1"/>
    <col min="1247" max="1247" width="11.28515625" customWidth="1"/>
    <col min="1248" max="1248" width="11" customWidth="1"/>
    <col min="1256" max="1257" width="10.7109375" customWidth="1"/>
    <col min="1259" max="1259" width="11.5703125" customWidth="1"/>
    <col min="1260" max="1260" width="13.7109375" customWidth="1"/>
    <col min="1261" max="1264" width="9.28515625" customWidth="1"/>
    <col min="1502" max="1502" width="34" customWidth="1"/>
    <col min="1503" max="1503" width="11.28515625" customWidth="1"/>
    <col min="1504" max="1504" width="11" customWidth="1"/>
    <col min="1512" max="1513" width="10.7109375" customWidth="1"/>
    <col min="1515" max="1515" width="11.5703125" customWidth="1"/>
    <col min="1516" max="1516" width="13.7109375" customWidth="1"/>
    <col min="1517" max="1520" width="9.28515625" customWidth="1"/>
    <col min="1758" max="1758" width="34" customWidth="1"/>
    <col min="1759" max="1759" width="11.28515625" customWidth="1"/>
    <col min="1760" max="1760" width="11" customWidth="1"/>
    <col min="1768" max="1769" width="10.7109375" customWidth="1"/>
    <col min="1771" max="1771" width="11.5703125" customWidth="1"/>
    <col min="1772" max="1772" width="13.7109375" customWidth="1"/>
    <col min="1773" max="1776" width="9.28515625" customWidth="1"/>
    <col min="2014" max="2014" width="34" customWidth="1"/>
    <col min="2015" max="2015" width="11.28515625" customWidth="1"/>
    <col min="2016" max="2016" width="11" customWidth="1"/>
    <col min="2024" max="2025" width="10.7109375" customWidth="1"/>
    <col min="2027" max="2027" width="11.5703125" customWidth="1"/>
    <col min="2028" max="2028" width="13.7109375" customWidth="1"/>
    <col min="2029" max="2032" width="9.28515625" customWidth="1"/>
    <col min="2270" max="2270" width="34" customWidth="1"/>
    <col min="2271" max="2271" width="11.28515625" customWidth="1"/>
    <col min="2272" max="2272" width="11" customWidth="1"/>
    <col min="2280" max="2281" width="10.7109375" customWidth="1"/>
    <col min="2283" max="2283" width="11.5703125" customWidth="1"/>
    <col min="2284" max="2284" width="13.7109375" customWidth="1"/>
    <col min="2285" max="2288" width="9.28515625" customWidth="1"/>
    <col min="2526" max="2526" width="34" customWidth="1"/>
    <col min="2527" max="2527" width="11.28515625" customWidth="1"/>
    <col min="2528" max="2528" width="11" customWidth="1"/>
    <col min="2536" max="2537" width="10.7109375" customWidth="1"/>
    <col min="2539" max="2539" width="11.5703125" customWidth="1"/>
    <col min="2540" max="2540" width="13.7109375" customWidth="1"/>
    <col min="2541" max="2544" width="9.28515625" customWidth="1"/>
    <col min="2782" max="2782" width="34" customWidth="1"/>
    <col min="2783" max="2783" width="11.28515625" customWidth="1"/>
    <col min="2784" max="2784" width="11" customWidth="1"/>
    <col min="2792" max="2793" width="10.7109375" customWidth="1"/>
    <col min="2795" max="2795" width="11.5703125" customWidth="1"/>
    <col min="2796" max="2796" width="13.7109375" customWidth="1"/>
    <col min="2797" max="2800" width="9.28515625" customWidth="1"/>
    <col min="3038" max="3038" width="34" customWidth="1"/>
    <col min="3039" max="3039" width="11.28515625" customWidth="1"/>
    <col min="3040" max="3040" width="11" customWidth="1"/>
    <col min="3048" max="3049" width="10.7109375" customWidth="1"/>
    <col min="3051" max="3051" width="11.5703125" customWidth="1"/>
    <col min="3052" max="3052" width="13.7109375" customWidth="1"/>
    <col min="3053" max="3056" width="9.28515625" customWidth="1"/>
    <col min="3294" max="3294" width="34" customWidth="1"/>
    <col min="3295" max="3295" width="11.28515625" customWidth="1"/>
    <col min="3296" max="3296" width="11" customWidth="1"/>
    <col min="3304" max="3305" width="10.7109375" customWidth="1"/>
    <col min="3307" max="3307" width="11.5703125" customWidth="1"/>
    <col min="3308" max="3308" width="13.7109375" customWidth="1"/>
    <col min="3309" max="3312" width="9.28515625" customWidth="1"/>
    <col min="3550" max="3550" width="34" customWidth="1"/>
    <col min="3551" max="3551" width="11.28515625" customWidth="1"/>
    <col min="3552" max="3552" width="11" customWidth="1"/>
    <col min="3560" max="3561" width="10.7109375" customWidth="1"/>
    <col min="3563" max="3563" width="11.5703125" customWidth="1"/>
    <col min="3564" max="3564" width="13.7109375" customWidth="1"/>
    <col min="3565" max="3568" width="9.28515625" customWidth="1"/>
    <col min="3806" max="3806" width="34" customWidth="1"/>
    <col min="3807" max="3807" width="11.28515625" customWidth="1"/>
    <col min="3808" max="3808" width="11" customWidth="1"/>
    <col min="3816" max="3817" width="10.7109375" customWidth="1"/>
    <col min="3819" max="3819" width="11.5703125" customWidth="1"/>
    <col min="3820" max="3820" width="13.7109375" customWidth="1"/>
    <col min="3821" max="3824" width="9.28515625" customWidth="1"/>
    <col min="4062" max="4062" width="34" customWidth="1"/>
    <col min="4063" max="4063" width="11.28515625" customWidth="1"/>
    <col min="4064" max="4064" width="11" customWidth="1"/>
    <col min="4072" max="4073" width="10.7109375" customWidth="1"/>
    <col min="4075" max="4075" width="11.5703125" customWidth="1"/>
    <col min="4076" max="4076" width="13.7109375" customWidth="1"/>
    <col min="4077" max="4080" width="9.28515625" customWidth="1"/>
    <col min="4318" max="4318" width="34" customWidth="1"/>
    <col min="4319" max="4319" width="11.28515625" customWidth="1"/>
    <col min="4320" max="4320" width="11" customWidth="1"/>
    <col min="4328" max="4329" width="10.7109375" customWidth="1"/>
    <col min="4331" max="4331" width="11.5703125" customWidth="1"/>
    <col min="4332" max="4332" width="13.7109375" customWidth="1"/>
    <col min="4333" max="4336" width="9.28515625" customWidth="1"/>
    <col min="4574" max="4574" width="34" customWidth="1"/>
    <col min="4575" max="4575" width="11.28515625" customWidth="1"/>
    <col min="4576" max="4576" width="11" customWidth="1"/>
    <col min="4584" max="4585" width="10.7109375" customWidth="1"/>
    <col min="4587" max="4587" width="11.5703125" customWidth="1"/>
    <col min="4588" max="4588" width="13.7109375" customWidth="1"/>
    <col min="4589" max="4592" width="9.28515625" customWidth="1"/>
    <col min="4830" max="4830" width="34" customWidth="1"/>
    <col min="4831" max="4831" width="11.28515625" customWidth="1"/>
    <col min="4832" max="4832" width="11" customWidth="1"/>
    <col min="4840" max="4841" width="10.7109375" customWidth="1"/>
    <col min="4843" max="4843" width="11.5703125" customWidth="1"/>
    <col min="4844" max="4844" width="13.7109375" customWidth="1"/>
    <col min="4845" max="4848" width="9.28515625" customWidth="1"/>
    <col min="5086" max="5086" width="34" customWidth="1"/>
    <col min="5087" max="5087" width="11.28515625" customWidth="1"/>
    <col min="5088" max="5088" width="11" customWidth="1"/>
    <col min="5096" max="5097" width="10.7109375" customWidth="1"/>
    <col min="5099" max="5099" width="11.5703125" customWidth="1"/>
    <col min="5100" max="5100" width="13.7109375" customWidth="1"/>
    <col min="5101" max="5104" width="9.28515625" customWidth="1"/>
    <col min="5342" max="5342" width="34" customWidth="1"/>
    <col min="5343" max="5343" width="11.28515625" customWidth="1"/>
    <col min="5344" max="5344" width="11" customWidth="1"/>
    <col min="5352" max="5353" width="10.7109375" customWidth="1"/>
    <col min="5355" max="5355" width="11.5703125" customWidth="1"/>
    <col min="5356" max="5356" width="13.7109375" customWidth="1"/>
    <col min="5357" max="5360" width="9.28515625" customWidth="1"/>
    <col min="5598" max="5598" width="34" customWidth="1"/>
    <col min="5599" max="5599" width="11.28515625" customWidth="1"/>
    <col min="5600" max="5600" width="11" customWidth="1"/>
    <col min="5608" max="5609" width="10.7109375" customWidth="1"/>
    <col min="5611" max="5611" width="11.5703125" customWidth="1"/>
    <col min="5612" max="5612" width="13.7109375" customWidth="1"/>
    <col min="5613" max="5616" width="9.28515625" customWidth="1"/>
    <col min="5854" max="5854" width="34" customWidth="1"/>
    <col min="5855" max="5855" width="11.28515625" customWidth="1"/>
    <col min="5856" max="5856" width="11" customWidth="1"/>
    <col min="5864" max="5865" width="10.7109375" customWidth="1"/>
    <col min="5867" max="5867" width="11.5703125" customWidth="1"/>
    <col min="5868" max="5868" width="13.7109375" customWidth="1"/>
    <col min="5869" max="5872" width="9.28515625" customWidth="1"/>
    <col min="6110" max="6110" width="34" customWidth="1"/>
    <col min="6111" max="6111" width="11.28515625" customWidth="1"/>
    <col min="6112" max="6112" width="11" customWidth="1"/>
    <col min="6120" max="6121" width="10.7109375" customWidth="1"/>
    <col min="6123" max="6123" width="11.5703125" customWidth="1"/>
    <col min="6124" max="6124" width="13.7109375" customWidth="1"/>
    <col min="6125" max="6128" width="9.28515625" customWidth="1"/>
    <col min="6366" max="6366" width="34" customWidth="1"/>
    <col min="6367" max="6367" width="11.28515625" customWidth="1"/>
    <col min="6368" max="6368" width="11" customWidth="1"/>
    <col min="6376" max="6377" width="10.7109375" customWidth="1"/>
    <col min="6379" max="6379" width="11.5703125" customWidth="1"/>
    <col min="6380" max="6380" width="13.7109375" customWidth="1"/>
    <col min="6381" max="6384" width="9.28515625" customWidth="1"/>
    <col min="6622" max="6622" width="34" customWidth="1"/>
    <col min="6623" max="6623" width="11.28515625" customWidth="1"/>
    <col min="6624" max="6624" width="11" customWidth="1"/>
    <col min="6632" max="6633" width="10.7109375" customWidth="1"/>
    <col min="6635" max="6635" width="11.5703125" customWidth="1"/>
    <col min="6636" max="6636" width="13.7109375" customWidth="1"/>
    <col min="6637" max="6640" width="9.28515625" customWidth="1"/>
    <col min="6878" max="6878" width="34" customWidth="1"/>
    <col min="6879" max="6879" width="11.28515625" customWidth="1"/>
    <col min="6880" max="6880" width="11" customWidth="1"/>
    <col min="6888" max="6889" width="10.7109375" customWidth="1"/>
    <col min="6891" max="6891" width="11.5703125" customWidth="1"/>
    <col min="6892" max="6892" width="13.7109375" customWidth="1"/>
    <col min="6893" max="6896" width="9.28515625" customWidth="1"/>
    <col min="7134" max="7134" width="34" customWidth="1"/>
    <col min="7135" max="7135" width="11.28515625" customWidth="1"/>
    <col min="7136" max="7136" width="11" customWidth="1"/>
    <col min="7144" max="7145" width="10.7109375" customWidth="1"/>
    <col min="7147" max="7147" width="11.5703125" customWidth="1"/>
    <col min="7148" max="7148" width="13.7109375" customWidth="1"/>
    <col min="7149" max="7152" width="9.28515625" customWidth="1"/>
    <col min="7390" max="7390" width="34" customWidth="1"/>
    <col min="7391" max="7391" width="11.28515625" customWidth="1"/>
    <col min="7392" max="7392" width="11" customWidth="1"/>
    <col min="7400" max="7401" width="10.7109375" customWidth="1"/>
    <col min="7403" max="7403" width="11.5703125" customWidth="1"/>
    <col min="7404" max="7404" width="13.7109375" customWidth="1"/>
    <col min="7405" max="7408" width="9.28515625" customWidth="1"/>
    <col min="7646" max="7646" width="34" customWidth="1"/>
    <col min="7647" max="7647" width="11.28515625" customWidth="1"/>
    <col min="7648" max="7648" width="11" customWidth="1"/>
    <col min="7656" max="7657" width="10.7109375" customWidth="1"/>
    <col min="7659" max="7659" width="11.5703125" customWidth="1"/>
    <col min="7660" max="7660" width="13.7109375" customWidth="1"/>
    <col min="7661" max="7664" width="9.28515625" customWidth="1"/>
    <col min="7902" max="7902" width="34" customWidth="1"/>
    <col min="7903" max="7903" width="11.28515625" customWidth="1"/>
    <col min="7904" max="7904" width="11" customWidth="1"/>
    <col min="7912" max="7913" width="10.7109375" customWidth="1"/>
    <col min="7915" max="7915" width="11.5703125" customWidth="1"/>
    <col min="7916" max="7916" width="13.7109375" customWidth="1"/>
    <col min="7917" max="7920" width="9.28515625" customWidth="1"/>
    <col min="8158" max="8158" width="34" customWidth="1"/>
    <col min="8159" max="8159" width="11.28515625" customWidth="1"/>
    <col min="8160" max="8160" width="11" customWidth="1"/>
    <col min="8168" max="8169" width="10.7109375" customWidth="1"/>
    <col min="8171" max="8171" width="11.5703125" customWidth="1"/>
    <col min="8172" max="8172" width="13.7109375" customWidth="1"/>
    <col min="8173" max="8176" width="9.28515625" customWidth="1"/>
    <col min="8414" max="8414" width="34" customWidth="1"/>
    <col min="8415" max="8415" width="11.28515625" customWidth="1"/>
    <col min="8416" max="8416" width="11" customWidth="1"/>
    <col min="8424" max="8425" width="10.7109375" customWidth="1"/>
    <col min="8427" max="8427" width="11.5703125" customWidth="1"/>
    <col min="8428" max="8428" width="13.7109375" customWidth="1"/>
    <col min="8429" max="8432" width="9.28515625" customWidth="1"/>
    <col min="8670" max="8670" width="34" customWidth="1"/>
    <col min="8671" max="8671" width="11.28515625" customWidth="1"/>
    <col min="8672" max="8672" width="11" customWidth="1"/>
    <col min="8680" max="8681" width="10.7109375" customWidth="1"/>
    <col min="8683" max="8683" width="11.5703125" customWidth="1"/>
    <col min="8684" max="8684" width="13.7109375" customWidth="1"/>
    <col min="8685" max="8688" width="9.28515625" customWidth="1"/>
    <col min="8926" max="8926" width="34" customWidth="1"/>
    <col min="8927" max="8927" width="11.28515625" customWidth="1"/>
    <col min="8928" max="8928" width="11" customWidth="1"/>
    <col min="8936" max="8937" width="10.7109375" customWidth="1"/>
    <col min="8939" max="8939" width="11.5703125" customWidth="1"/>
    <col min="8940" max="8940" width="13.7109375" customWidth="1"/>
    <col min="8941" max="8944" width="9.28515625" customWidth="1"/>
    <col min="9182" max="9182" width="34" customWidth="1"/>
    <col min="9183" max="9183" width="11.28515625" customWidth="1"/>
    <col min="9184" max="9184" width="11" customWidth="1"/>
    <col min="9192" max="9193" width="10.7109375" customWidth="1"/>
    <col min="9195" max="9195" width="11.5703125" customWidth="1"/>
    <col min="9196" max="9196" width="13.7109375" customWidth="1"/>
    <col min="9197" max="9200" width="9.28515625" customWidth="1"/>
    <col min="9438" max="9438" width="34" customWidth="1"/>
    <col min="9439" max="9439" width="11.28515625" customWidth="1"/>
    <col min="9440" max="9440" width="11" customWidth="1"/>
    <col min="9448" max="9449" width="10.7109375" customWidth="1"/>
    <col min="9451" max="9451" width="11.5703125" customWidth="1"/>
    <col min="9452" max="9452" width="13.7109375" customWidth="1"/>
    <col min="9453" max="9456" width="9.28515625" customWidth="1"/>
    <col min="9694" max="9694" width="34" customWidth="1"/>
    <col min="9695" max="9695" width="11.28515625" customWidth="1"/>
    <col min="9696" max="9696" width="11" customWidth="1"/>
    <col min="9704" max="9705" width="10.7109375" customWidth="1"/>
    <col min="9707" max="9707" width="11.5703125" customWidth="1"/>
    <col min="9708" max="9708" width="13.7109375" customWidth="1"/>
    <col min="9709" max="9712" width="9.28515625" customWidth="1"/>
    <col min="9950" max="9950" width="34" customWidth="1"/>
    <col min="9951" max="9951" width="11.28515625" customWidth="1"/>
    <col min="9952" max="9952" width="11" customWidth="1"/>
    <col min="9960" max="9961" width="10.7109375" customWidth="1"/>
    <col min="9963" max="9963" width="11.5703125" customWidth="1"/>
    <col min="9964" max="9964" width="13.7109375" customWidth="1"/>
    <col min="9965" max="9968" width="9.28515625" customWidth="1"/>
    <col min="10206" max="10206" width="34" customWidth="1"/>
    <col min="10207" max="10207" width="11.28515625" customWidth="1"/>
    <col min="10208" max="10208" width="11" customWidth="1"/>
    <col min="10216" max="10217" width="10.7109375" customWidth="1"/>
    <col min="10219" max="10219" width="11.5703125" customWidth="1"/>
    <col min="10220" max="10220" width="13.7109375" customWidth="1"/>
    <col min="10221" max="10224" width="9.28515625" customWidth="1"/>
    <col min="10462" max="10462" width="34" customWidth="1"/>
    <col min="10463" max="10463" width="11.28515625" customWidth="1"/>
    <col min="10464" max="10464" width="11" customWidth="1"/>
    <col min="10472" max="10473" width="10.7109375" customWidth="1"/>
    <col min="10475" max="10475" width="11.5703125" customWidth="1"/>
    <col min="10476" max="10476" width="13.7109375" customWidth="1"/>
    <col min="10477" max="10480" width="9.28515625" customWidth="1"/>
    <col min="10718" max="10718" width="34" customWidth="1"/>
    <col min="10719" max="10719" width="11.28515625" customWidth="1"/>
    <col min="10720" max="10720" width="11" customWidth="1"/>
    <col min="10728" max="10729" width="10.7109375" customWidth="1"/>
    <col min="10731" max="10731" width="11.5703125" customWidth="1"/>
    <col min="10732" max="10732" width="13.7109375" customWidth="1"/>
    <col min="10733" max="10736" width="9.28515625" customWidth="1"/>
    <col min="10974" max="10974" width="34" customWidth="1"/>
    <col min="10975" max="10975" width="11.28515625" customWidth="1"/>
    <col min="10976" max="10976" width="11" customWidth="1"/>
    <col min="10984" max="10985" width="10.7109375" customWidth="1"/>
    <col min="10987" max="10987" width="11.5703125" customWidth="1"/>
    <col min="10988" max="10988" width="13.7109375" customWidth="1"/>
    <col min="10989" max="10992" width="9.28515625" customWidth="1"/>
    <col min="11230" max="11230" width="34" customWidth="1"/>
    <col min="11231" max="11231" width="11.28515625" customWidth="1"/>
    <col min="11232" max="11232" width="11" customWidth="1"/>
    <col min="11240" max="11241" width="10.7109375" customWidth="1"/>
    <col min="11243" max="11243" width="11.5703125" customWidth="1"/>
    <col min="11244" max="11244" width="13.7109375" customWidth="1"/>
    <col min="11245" max="11248" width="9.28515625" customWidth="1"/>
    <col min="11486" max="11486" width="34" customWidth="1"/>
    <col min="11487" max="11487" width="11.28515625" customWidth="1"/>
    <col min="11488" max="11488" width="11" customWidth="1"/>
    <col min="11496" max="11497" width="10.7109375" customWidth="1"/>
    <col min="11499" max="11499" width="11.5703125" customWidth="1"/>
    <col min="11500" max="11500" width="13.7109375" customWidth="1"/>
    <col min="11501" max="11504" width="9.28515625" customWidth="1"/>
    <col min="11742" max="11742" width="34" customWidth="1"/>
    <col min="11743" max="11743" width="11.28515625" customWidth="1"/>
    <col min="11744" max="11744" width="11" customWidth="1"/>
    <col min="11752" max="11753" width="10.7109375" customWidth="1"/>
    <col min="11755" max="11755" width="11.5703125" customWidth="1"/>
    <col min="11756" max="11756" width="13.7109375" customWidth="1"/>
    <col min="11757" max="11760" width="9.28515625" customWidth="1"/>
    <col min="11998" max="11998" width="34" customWidth="1"/>
    <col min="11999" max="11999" width="11.28515625" customWidth="1"/>
    <col min="12000" max="12000" width="11" customWidth="1"/>
    <col min="12008" max="12009" width="10.7109375" customWidth="1"/>
    <col min="12011" max="12011" width="11.5703125" customWidth="1"/>
    <col min="12012" max="12012" width="13.7109375" customWidth="1"/>
    <col min="12013" max="12016" width="9.28515625" customWidth="1"/>
    <col min="12254" max="12254" width="34" customWidth="1"/>
    <col min="12255" max="12255" width="11.28515625" customWidth="1"/>
    <col min="12256" max="12256" width="11" customWidth="1"/>
    <col min="12264" max="12265" width="10.7109375" customWidth="1"/>
    <col min="12267" max="12267" width="11.5703125" customWidth="1"/>
    <col min="12268" max="12268" width="13.7109375" customWidth="1"/>
    <col min="12269" max="12272" width="9.28515625" customWidth="1"/>
    <col min="12510" max="12510" width="34" customWidth="1"/>
    <col min="12511" max="12511" width="11.28515625" customWidth="1"/>
    <col min="12512" max="12512" width="11" customWidth="1"/>
    <col min="12520" max="12521" width="10.7109375" customWidth="1"/>
    <col min="12523" max="12523" width="11.5703125" customWidth="1"/>
    <col min="12524" max="12524" width="13.7109375" customWidth="1"/>
    <col min="12525" max="12528" width="9.28515625" customWidth="1"/>
    <col min="12766" max="12766" width="34" customWidth="1"/>
    <col min="12767" max="12767" width="11.28515625" customWidth="1"/>
    <col min="12768" max="12768" width="11" customWidth="1"/>
    <col min="12776" max="12777" width="10.7109375" customWidth="1"/>
    <col min="12779" max="12779" width="11.5703125" customWidth="1"/>
    <col min="12780" max="12780" width="13.7109375" customWidth="1"/>
    <col min="12781" max="12784" width="9.28515625" customWidth="1"/>
    <col min="13022" max="13022" width="34" customWidth="1"/>
    <col min="13023" max="13023" width="11.28515625" customWidth="1"/>
    <col min="13024" max="13024" width="11" customWidth="1"/>
    <col min="13032" max="13033" width="10.7109375" customWidth="1"/>
    <col min="13035" max="13035" width="11.5703125" customWidth="1"/>
    <col min="13036" max="13036" width="13.7109375" customWidth="1"/>
    <col min="13037" max="13040" width="9.28515625" customWidth="1"/>
    <col min="13278" max="13278" width="34" customWidth="1"/>
    <col min="13279" max="13279" width="11.28515625" customWidth="1"/>
    <col min="13280" max="13280" width="11" customWidth="1"/>
    <col min="13288" max="13289" width="10.7109375" customWidth="1"/>
    <col min="13291" max="13291" width="11.5703125" customWidth="1"/>
    <col min="13292" max="13292" width="13.7109375" customWidth="1"/>
    <col min="13293" max="13296" width="9.28515625" customWidth="1"/>
    <col min="13534" max="13534" width="34" customWidth="1"/>
    <col min="13535" max="13535" width="11.28515625" customWidth="1"/>
    <col min="13536" max="13536" width="11" customWidth="1"/>
    <col min="13544" max="13545" width="10.7109375" customWidth="1"/>
    <col min="13547" max="13547" width="11.5703125" customWidth="1"/>
    <col min="13548" max="13548" width="13.7109375" customWidth="1"/>
    <col min="13549" max="13552" width="9.28515625" customWidth="1"/>
    <col min="13790" max="13790" width="34" customWidth="1"/>
    <col min="13791" max="13791" width="11.28515625" customWidth="1"/>
    <col min="13792" max="13792" width="11" customWidth="1"/>
    <col min="13800" max="13801" width="10.7109375" customWidth="1"/>
    <col min="13803" max="13803" width="11.5703125" customWidth="1"/>
    <col min="13804" max="13804" width="13.7109375" customWidth="1"/>
    <col min="13805" max="13808" width="9.28515625" customWidth="1"/>
    <col min="14046" max="14046" width="34" customWidth="1"/>
    <col min="14047" max="14047" width="11.28515625" customWidth="1"/>
    <col min="14048" max="14048" width="11" customWidth="1"/>
    <col min="14056" max="14057" width="10.7109375" customWidth="1"/>
    <col min="14059" max="14059" width="11.5703125" customWidth="1"/>
    <col min="14060" max="14060" width="13.7109375" customWidth="1"/>
    <col min="14061" max="14064" width="9.28515625" customWidth="1"/>
    <col min="14302" max="14302" width="34" customWidth="1"/>
    <col min="14303" max="14303" width="11.28515625" customWidth="1"/>
    <col min="14304" max="14304" width="11" customWidth="1"/>
    <col min="14312" max="14313" width="10.7109375" customWidth="1"/>
    <col min="14315" max="14315" width="11.5703125" customWidth="1"/>
    <col min="14316" max="14316" width="13.7109375" customWidth="1"/>
    <col min="14317" max="14320" width="9.28515625" customWidth="1"/>
    <col min="14558" max="14558" width="34" customWidth="1"/>
    <col min="14559" max="14559" width="11.28515625" customWidth="1"/>
    <col min="14560" max="14560" width="11" customWidth="1"/>
    <col min="14568" max="14569" width="10.7109375" customWidth="1"/>
    <col min="14571" max="14571" width="11.5703125" customWidth="1"/>
    <col min="14572" max="14572" width="13.7109375" customWidth="1"/>
    <col min="14573" max="14576" width="9.28515625" customWidth="1"/>
    <col min="14814" max="14814" width="34" customWidth="1"/>
    <col min="14815" max="14815" width="11.28515625" customWidth="1"/>
    <col min="14816" max="14816" width="11" customWidth="1"/>
    <col min="14824" max="14825" width="10.7109375" customWidth="1"/>
    <col min="14827" max="14827" width="11.5703125" customWidth="1"/>
    <col min="14828" max="14828" width="13.7109375" customWidth="1"/>
    <col min="14829" max="14832" width="9.28515625" customWidth="1"/>
    <col min="15070" max="15070" width="34" customWidth="1"/>
    <col min="15071" max="15071" width="11.28515625" customWidth="1"/>
    <col min="15072" max="15072" width="11" customWidth="1"/>
    <col min="15080" max="15081" width="10.7109375" customWidth="1"/>
    <col min="15083" max="15083" width="11.5703125" customWidth="1"/>
    <col min="15084" max="15084" width="13.7109375" customWidth="1"/>
    <col min="15085" max="15088" width="9.28515625" customWidth="1"/>
    <col min="15326" max="15326" width="34" customWidth="1"/>
    <col min="15327" max="15327" width="11.28515625" customWidth="1"/>
    <col min="15328" max="15328" width="11" customWidth="1"/>
    <col min="15336" max="15337" width="10.7109375" customWidth="1"/>
    <col min="15339" max="15339" width="11.5703125" customWidth="1"/>
    <col min="15340" max="15340" width="13.7109375" customWidth="1"/>
    <col min="15341" max="15344" width="9.28515625" customWidth="1"/>
    <col min="15582" max="15582" width="34" customWidth="1"/>
    <col min="15583" max="15583" width="11.28515625" customWidth="1"/>
    <col min="15584" max="15584" width="11" customWidth="1"/>
    <col min="15592" max="15593" width="10.7109375" customWidth="1"/>
    <col min="15595" max="15595" width="11.5703125" customWidth="1"/>
    <col min="15596" max="15596" width="13.7109375" customWidth="1"/>
    <col min="15597" max="15600" width="9.28515625" customWidth="1"/>
    <col min="15838" max="15838" width="34" customWidth="1"/>
    <col min="15839" max="15839" width="11.28515625" customWidth="1"/>
    <col min="15840" max="15840" width="11" customWidth="1"/>
    <col min="15848" max="15849" width="10.7109375" customWidth="1"/>
    <col min="15851" max="15851" width="11.5703125" customWidth="1"/>
    <col min="15852" max="15852" width="13.7109375" customWidth="1"/>
    <col min="15853" max="15856" width="9.28515625" customWidth="1"/>
    <col min="16094" max="16094" width="34" customWidth="1"/>
    <col min="16095" max="16095" width="11.28515625" customWidth="1"/>
    <col min="16096" max="16096" width="11" customWidth="1"/>
    <col min="16104" max="16105" width="10.7109375" customWidth="1"/>
    <col min="16107" max="16107" width="11.5703125" customWidth="1"/>
    <col min="16108" max="16108" width="13.7109375" customWidth="1"/>
    <col min="16109" max="16112" width="9.28515625" customWidth="1"/>
  </cols>
  <sheetData>
    <row r="1" spans="1:8" ht="44.65" customHeight="1" x14ac:dyDescent="0.3">
      <c r="B1" s="530" t="s">
        <v>119</v>
      </c>
      <c r="C1" s="530"/>
      <c r="D1" s="530"/>
      <c r="E1" s="530"/>
      <c r="F1" s="530"/>
      <c r="G1" s="530"/>
      <c r="H1" s="530"/>
    </row>
    <row r="2" spans="1:8" ht="32.25" customHeight="1" thickBot="1" x14ac:dyDescent="0.3">
      <c r="A2" s="1" t="s">
        <v>94</v>
      </c>
    </row>
    <row r="3" spans="1:8" ht="15.6" customHeight="1" x14ac:dyDescent="0.25">
      <c r="A3" s="534" t="s">
        <v>1</v>
      </c>
      <c r="B3" s="531" t="s">
        <v>2</v>
      </c>
      <c r="C3" s="436" t="s">
        <v>120</v>
      </c>
      <c r="D3" s="537" t="s">
        <v>91</v>
      </c>
      <c r="E3" s="537"/>
      <c r="F3" s="537"/>
      <c r="G3" s="537"/>
      <c r="H3" s="538"/>
    </row>
    <row r="4" spans="1:8" ht="52.9" customHeight="1" x14ac:dyDescent="0.25">
      <c r="A4" s="535"/>
      <c r="B4" s="532"/>
      <c r="C4" s="427"/>
      <c r="D4" s="427" t="s">
        <v>92</v>
      </c>
      <c r="E4" s="427" t="s">
        <v>115</v>
      </c>
      <c r="F4" s="427"/>
      <c r="G4" s="427"/>
      <c r="H4" s="431" t="s">
        <v>93</v>
      </c>
    </row>
    <row r="5" spans="1:8" ht="55.9" customHeight="1" thickBot="1" x14ac:dyDescent="0.3">
      <c r="A5" s="536"/>
      <c r="B5" s="533"/>
      <c r="C5" s="428"/>
      <c r="D5" s="428"/>
      <c r="E5" s="102" t="s">
        <v>109</v>
      </c>
      <c r="F5" s="102" t="s">
        <v>110</v>
      </c>
      <c r="G5" s="102" t="s">
        <v>111</v>
      </c>
      <c r="H5" s="432"/>
    </row>
    <row r="6" spans="1:8" ht="31.15" customHeight="1" x14ac:dyDescent="0.25">
      <c r="A6" s="540" t="s">
        <v>3</v>
      </c>
      <c r="B6" s="56" t="s">
        <v>4</v>
      </c>
      <c r="C6" s="120">
        <v>506</v>
      </c>
      <c r="D6" s="120"/>
      <c r="E6" s="120">
        <f>F6+G6</f>
        <v>0</v>
      </c>
      <c r="F6" s="120"/>
      <c r="G6" s="120"/>
      <c r="H6" s="120"/>
    </row>
    <row r="7" spans="1:8" ht="34.15" customHeight="1" x14ac:dyDescent="0.25">
      <c r="A7" s="540"/>
      <c r="B7" s="91" t="s">
        <v>5</v>
      </c>
      <c r="C7" s="117">
        <v>250</v>
      </c>
      <c r="D7" s="117"/>
      <c r="E7" s="117">
        <f t="shared" ref="E7:E51" si="0">F7+G7</f>
        <v>0</v>
      </c>
      <c r="F7" s="117"/>
      <c r="G7" s="117"/>
      <c r="H7" s="117"/>
    </row>
    <row r="8" spans="1:8" ht="34.15" customHeight="1" x14ac:dyDescent="0.25">
      <c r="A8" s="540"/>
      <c r="B8" s="7" t="s">
        <v>121</v>
      </c>
      <c r="C8" s="127"/>
      <c r="D8" s="127"/>
      <c r="E8" s="127">
        <f t="shared" si="0"/>
        <v>0</v>
      </c>
      <c r="F8" s="127"/>
      <c r="G8" s="127"/>
      <c r="H8" s="127"/>
    </row>
    <row r="9" spans="1:8" ht="26.65" customHeight="1" x14ac:dyDescent="0.25">
      <c r="A9" s="541"/>
      <c r="B9" s="91" t="s">
        <v>6</v>
      </c>
      <c r="C9" s="117">
        <v>300</v>
      </c>
      <c r="D9" s="117"/>
      <c r="E9" s="117">
        <f t="shared" si="0"/>
        <v>0</v>
      </c>
      <c r="F9" s="117"/>
      <c r="G9" s="117"/>
      <c r="H9" s="117"/>
    </row>
    <row r="10" spans="1:8" ht="32.65" customHeight="1" x14ac:dyDescent="0.25">
      <c r="A10" s="91" t="s">
        <v>7</v>
      </c>
      <c r="B10" s="91" t="s">
        <v>8</v>
      </c>
      <c r="C10" s="117"/>
      <c r="D10" s="117"/>
      <c r="E10" s="117">
        <f t="shared" si="0"/>
        <v>0</v>
      </c>
      <c r="F10" s="117"/>
      <c r="G10" s="117"/>
      <c r="H10" s="117"/>
    </row>
    <row r="11" spans="1:8" x14ac:dyDescent="0.25">
      <c r="A11" s="91" t="s">
        <v>9</v>
      </c>
      <c r="B11" s="91" t="s">
        <v>10</v>
      </c>
      <c r="C11" s="117"/>
      <c r="D11" s="117"/>
      <c r="E11" s="117">
        <f t="shared" si="0"/>
        <v>0</v>
      </c>
      <c r="F11" s="117"/>
      <c r="G11" s="117"/>
      <c r="H11" s="117"/>
    </row>
    <row r="12" spans="1:8" x14ac:dyDescent="0.25">
      <c r="A12" s="91" t="s">
        <v>11</v>
      </c>
      <c r="B12" s="91" t="s">
        <v>12</v>
      </c>
      <c r="C12" s="117"/>
      <c r="D12" s="117"/>
      <c r="E12" s="117">
        <f t="shared" si="0"/>
        <v>0</v>
      </c>
      <c r="F12" s="117"/>
      <c r="G12" s="117"/>
      <c r="H12" s="117"/>
    </row>
    <row r="13" spans="1:8" x14ac:dyDescent="0.25">
      <c r="A13" s="91" t="s">
        <v>13</v>
      </c>
      <c r="B13" s="91" t="s">
        <v>14</v>
      </c>
      <c r="C13" s="117"/>
      <c r="D13" s="117"/>
      <c r="E13" s="117">
        <f t="shared" si="0"/>
        <v>0</v>
      </c>
      <c r="F13" s="117"/>
      <c r="G13" s="117"/>
      <c r="H13" s="117"/>
    </row>
    <row r="14" spans="1:8" x14ac:dyDescent="0.25">
      <c r="A14" s="5" t="s">
        <v>15</v>
      </c>
      <c r="B14" s="5" t="s">
        <v>16</v>
      </c>
      <c r="C14" s="117"/>
      <c r="D14" s="117"/>
      <c r="E14" s="117">
        <f t="shared" si="0"/>
        <v>0</v>
      </c>
      <c r="F14" s="117"/>
      <c r="G14" s="117"/>
      <c r="H14" s="117"/>
    </row>
    <row r="15" spans="1:8" x14ac:dyDescent="0.25">
      <c r="A15" s="91" t="s">
        <v>17</v>
      </c>
      <c r="B15" s="91" t="s">
        <v>18</v>
      </c>
      <c r="C15" s="117"/>
      <c r="D15" s="117"/>
      <c r="E15" s="117">
        <f t="shared" si="0"/>
        <v>0</v>
      </c>
      <c r="F15" s="117"/>
      <c r="G15" s="117"/>
      <c r="H15" s="117"/>
    </row>
    <row r="16" spans="1:8" x14ac:dyDescent="0.25">
      <c r="A16" s="91" t="s">
        <v>19</v>
      </c>
      <c r="B16" s="91" t="s">
        <v>20</v>
      </c>
      <c r="C16" s="117"/>
      <c r="D16" s="117"/>
      <c r="E16" s="117">
        <f t="shared" si="0"/>
        <v>0</v>
      </c>
      <c r="F16" s="117"/>
      <c r="G16" s="117"/>
      <c r="H16" s="117"/>
    </row>
    <row r="17" spans="1:8" ht="24.6" customHeight="1" x14ac:dyDescent="0.25">
      <c r="A17" s="91" t="s">
        <v>21</v>
      </c>
      <c r="B17" s="91" t="s">
        <v>22</v>
      </c>
      <c r="C17" s="117"/>
      <c r="D17" s="117"/>
      <c r="E17" s="117">
        <f t="shared" si="0"/>
        <v>0</v>
      </c>
      <c r="F17" s="117"/>
      <c r="G17" s="117"/>
      <c r="H17" s="117"/>
    </row>
    <row r="18" spans="1:8" x14ac:dyDescent="0.25">
      <c r="A18" s="91" t="s">
        <v>23</v>
      </c>
      <c r="B18" s="91" t="s">
        <v>24</v>
      </c>
      <c r="C18" s="117"/>
      <c r="D18" s="117"/>
      <c r="E18" s="117">
        <f t="shared" si="0"/>
        <v>0</v>
      </c>
      <c r="F18" s="117"/>
      <c r="G18" s="117"/>
      <c r="H18" s="117"/>
    </row>
    <row r="19" spans="1:8" x14ac:dyDescent="0.25">
      <c r="A19" s="91" t="s">
        <v>25</v>
      </c>
      <c r="B19" s="91" t="s">
        <v>26</v>
      </c>
      <c r="C19" s="117"/>
      <c r="D19" s="117"/>
      <c r="E19" s="117">
        <f t="shared" si="0"/>
        <v>0</v>
      </c>
      <c r="F19" s="117"/>
      <c r="G19" s="117"/>
      <c r="H19" s="117"/>
    </row>
    <row r="20" spans="1:8" ht="16.149999999999999" customHeight="1" x14ac:dyDescent="0.25">
      <c r="A20" s="5" t="s">
        <v>27</v>
      </c>
      <c r="B20" s="5" t="s">
        <v>28</v>
      </c>
      <c r="C20" s="117">
        <v>1269</v>
      </c>
      <c r="D20" s="117"/>
      <c r="E20" s="117">
        <f t="shared" si="0"/>
        <v>0</v>
      </c>
      <c r="F20" s="117"/>
      <c r="G20" s="117"/>
      <c r="H20" s="117"/>
    </row>
    <row r="21" spans="1:8" ht="16.149999999999999" customHeight="1" x14ac:dyDescent="0.25">
      <c r="A21" s="542" t="s">
        <v>29</v>
      </c>
      <c r="B21" s="91" t="s">
        <v>30</v>
      </c>
      <c r="C21" s="117"/>
      <c r="D21" s="117"/>
      <c r="E21" s="117">
        <f t="shared" si="0"/>
        <v>0</v>
      </c>
      <c r="F21" s="117"/>
      <c r="G21" s="117"/>
      <c r="H21" s="117"/>
    </row>
    <row r="22" spans="1:8" ht="43.9" customHeight="1" x14ac:dyDescent="0.25">
      <c r="A22" s="543"/>
      <c r="B22" s="6" t="s">
        <v>31</v>
      </c>
      <c r="C22" s="117"/>
      <c r="D22" s="117"/>
      <c r="E22" s="117">
        <f t="shared" si="0"/>
        <v>0</v>
      </c>
      <c r="F22" s="117"/>
      <c r="G22" s="117"/>
      <c r="H22" s="117"/>
    </row>
    <row r="23" spans="1:8" x14ac:dyDescent="0.25">
      <c r="A23" s="91" t="s">
        <v>32</v>
      </c>
      <c r="B23" s="91" t="s">
        <v>33</v>
      </c>
      <c r="C23" s="117"/>
      <c r="D23" s="117"/>
      <c r="E23" s="117">
        <f t="shared" si="0"/>
        <v>0</v>
      </c>
      <c r="F23" s="117"/>
      <c r="G23" s="117"/>
      <c r="H23" s="117"/>
    </row>
    <row r="24" spans="1:8" x14ac:dyDescent="0.25">
      <c r="A24" s="542" t="s">
        <v>34</v>
      </c>
      <c r="B24" s="91" t="s">
        <v>35</v>
      </c>
      <c r="C24" s="127">
        <f t="shared" ref="C24:D24" si="1">C25+C26+C27</f>
        <v>300</v>
      </c>
      <c r="D24" s="127">
        <f t="shared" si="1"/>
        <v>0</v>
      </c>
      <c r="E24" s="127">
        <f t="shared" si="0"/>
        <v>300</v>
      </c>
      <c r="F24" s="127">
        <f t="shared" ref="F24:H24" si="2">F25+F26+F27</f>
        <v>300</v>
      </c>
      <c r="G24" s="127">
        <f t="shared" si="2"/>
        <v>0</v>
      </c>
      <c r="H24" s="127">
        <f t="shared" si="2"/>
        <v>0</v>
      </c>
    </row>
    <row r="25" spans="1:8" x14ac:dyDescent="0.25">
      <c r="A25" s="544"/>
      <c r="B25" s="7" t="s">
        <v>36</v>
      </c>
      <c r="C25" s="117"/>
      <c r="D25" s="117"/>
      <c r="E25" s="117">
        <f t="shared" si="0"/>
        <v>0</v>
      </c>
      <c r="F25" s="117"/>
      <c r="G25" s="117"/>
      <c r="H25" s="117"/>
    </row>
    <row r="26" spans="1:8" ht="83.65" customHeight="1" x14ac:dyDescent="0.25">
      <c r="A26" s="544"/>
      <c r="B26" s="7" t="s">
        <v>37</v>
      </c>
      <c r="C26" s="117">
        <v>300</v>
      </c>
      <c r="D26" s="117"/>
      <c r="E26" s="117">
        <f t="shared" si="0"/>
        <v>300</v>
      </c>
      <c r="F26" s="117">
        <v>300</v>
      </c>
      <c r="G26" s="117"/>
      <c r="H26" s="117"/>
    </row>
    <row r="27" spans="1:8" ht="78.75" x14ac:dyDescent="0.25">
      <c r="A27" s="543"/>
      <c r="B27" s="7" t="s">
        <v>38</v>
      </c>
      <c r="C27" s="117"/>
      <c r="D27" s="117"/>
      <c r="E27" s="117">
        <f t="shared" si="0"/>
        <v>0</v>
      </c>
      <c r="F27" s="117"/>
      <c r="G27" s="117"/>
      <c r="H27" s="117"/>
    </row>
    <row r="28" spans="1:8" x14ac:dyDescent="0.25">
      <c r="A28" s="545" t="s">
        <v>39</v>
      </c>
      <c r="B28" s="91" t="s">
        <v>40</v>
      </c>
      <c r="C28" s="117">
        <v>206</v>
      </c>
      <c r="D28" s="117"/>
      <c r="E28" s="117">
        <f t="shared" si="0"/>
        <v>0</v>
      </c>
      <c r="F28" s="117"/>
      <c r="G28" s="117"/>
      <c r="H28" s="117"/>
    </row>
    <row r="29" spans="1:8" ht="47.25" x14ac:dyDescent="0.25">
      <c r="A29" s="545"/>
      <c r="B29" s="91" t="s">
        <v>41</v>
      </c>
      <c r="C29" s="117"/>
      <c r="D29" s="117"/>
      <c r="E29" s="117">
        <f t="shared" si="0"/>
        <v>0</v>
      </c>
      <c r="F29" s="117"/>
      <c r="G29" s="117"/>
      <c r="H29" s="117"/>
    </row>
    <row r="30" spans="1:8" x14ac:dyDescent="0.25">
      <c r="A30" s="545"/>
      <c r="B30" s="8" t="s">
        <v>42</v>
      </c>
      <c r="C30" s="117"/>
      <c r="D30" s="117"/>
      <c r="E30" s="117">
        <f t="shared" si="0"/>
        <v>0</v>
      </c>
      <c r="F30" s="117"/>
      <c r="G30" s="117"/>
      <c r="H30" s="117"/>
    </row>
    <row r="31" spans="1:8" x14ac:dyDescent="0.25">
      <c r="A31" s="91" t="s">
        <v>43</v>
      </c>
      <c r="B31" s="91" t="s">
        <v>44</v>
      </c>
      <c r="C31" s="117"/>
      <c r="D31" s="117"/>
      <c r="E31" s="117">
        <f t="shared" si="0"/>
        <v>0</v>
      </c>
      <c r="F31" s="117"/>
      <c r="G31" s="117"/>
      <c r="H31" s="117"/>
    </row>
    <row r="32" spans="1:8" ht="31.5" x14ac:dyDescent="0.25">
      <c r="A32" s="9" t="s">
        <v>45</v>
      </c>
      <c r="B32" s="10" t="s">
        <v>46</v>
      </c>
      <c r="C32" s="117"/>
      <c r="D32" s="117"/>
      <c r="E32" s="117">
        <f t="shared" si="0"/>
        <v>0</v>
      </c>
      <c r="F32" s="117"/>
      <c r="G32" s="117"/>
      <c r="H32" s="117"/>
    </row>
    <row r="33" spans="1:8" ht="16.149999999999999" customHeight="1" x14ac:dyDescent="0.25">
      <c r="A33" s="91" t="s">
        <v>47</v>
      </c>
      <c r="B33" s="91" t="s">
        <v>48</v>
      </c>
      <c r="C33" s="117"/>
      <c r="D33" s="117"/>
      <c r="E33" s="117">
        <f t="shared" si="0"/>
        <v>0</v>
      </c>
      <c r="F33" s="117"/>
      <c r="G33" s="117"/>
      <c r="H33" s="117"/>
    </row>
    <row r="34" spans="1:8" x14ac:dyDescent="0.25">
      <c r="A34" s="5" t="s">
        <v>49</v>
      </c>
      <c r="B34" s="5" t="s">
        <v>50</v>
      </c>
      <c r="C34" s="117"/>
      <c r="D34" s="117"/>
      <c r="E34" s="117">
        <f t="shared" si="0"/>
        <v>0</v>
      </c>
      <c r="F34" s="117"/>
      <c r="G34" s="117"/>
      <c r="H34" s="117"/>
    </row>
    <row r="35" spans="1:8" x14ac:dyDescent="0.25">
      <c r="A35" s="5" t="s">
        <v>51</v>
      </c>
      <c r="B35" s="5" t="s">
        <v>52</v>
      </c>
      <c r="C35" s="117"/>
      <c r="D35" s="117"/>
      <c r="E35" s="117">
        <f t="shared" si="0"/>
        <v>0</v>
      </c>
      <c r="F35" s="117"/>
      <c r="G35" s="117"/>
      <c r="H35" s="117"/>
    </row>
    <row r="36" spans="1:8" x14ac:dyDescent="0.25">
      <c r="A36" s="91" t="s">
        <v>53</v>
      </c>
      <c r="B36" s="91" t="s">
        <v>54</v>
      </c>
      <c r="C36" s="117"/>
      <c r="D36" s="117"/>
      <c r="E36" s="117">
        <f t="shared" si="0"/>
        <v>0</v>
      </c>
      <c r="F36" s="117"/>
      <c r="G36" s="117"/>
      <c r="H36" s="117"/>
    </row>
    <row r="37" spans="1:8" x14ac:dyDescent="0.25">
      <c r="A37" s="91" t="s">
        <v>55</v>
      </c>
      <c r="B37" s="91" t="s">
        <v>56</v>
      </c>
      <c r="C37" s="117">
        <v>403</v>
      </c>
      <c r="D37" s="117"/>
      <c r="E37" s="117">
        <f t="shared" si="0"/>
        <v>0</v>
      </c>
      <c r="F37" s="117"/>
      <c r="G37" s="117"/>
      <c r="H37" s="117"/>
    </row>
    <row r="38" spans="1:8" x14ac:dyDescent="0.25">
      <c r="A38" s="91" t="s">
        <v>57</v>
      </c>
      <c r="B38" s="91" t="s">
        <v>58</v>
      </c>
      <c r="C38" s="117"/>
      <c r="D38" s="117"/>
      <c r="E38" s="117">
        <f t="shared" si="0"/>
        <v>0</v>
      </c>
      <c r="F38" s="117"/>
      <c r="G38" s="117"/>
      <c r="H38" s="117"/>
    </row>
    <row r="39" spans="1:8" x14ac:dyDescent="0.25">
      <c r="A39" s="91" t="s">
        <v>59</v>
      </c>
      <c r="B39" s="91" t="s">
        <v>60</v>
      </c>
      <c r="C39" s="117"/>
      <c r="D39" s="117"/>
      <c r="E39" s="117">
        <f t="shared" si="0"/>
        <v>0</v>
      </c>
      <c r="F39" s="117"/>
      <c r="G39" s="117"/>
      <c r="H39" s="117"/>
    </row>
    <row r="40" spans="1:8" x14ac:dyDescent="0.25">
      <c r="A40" s="91" t="s">
        <v>61</v>
      </c>
      <c r="B40" s="91" t="s">
        <v>62</v>
      </c>
      <c r="C40" s="117"/>
      <c r="D40" s="117"/>
      <c r="E40" s="117">
        <f t="shared" si="0"/>
        <v>0</v>
      </c>
      <c r="F40" s="117"/>
      <c r="G40" s="117"/>
      <c r="H40" s="117"/>
    </row>
    <row r="41" spans="1:8" x14ac:dyDescent="0.25">
      <c r="A41" s="539" t="s">
        <v>63</v>
      </c>
      <c r="B41" s="91" t="s">
        <v>64</v>
      </c>
      <c r="C41" s="117"/>
      <c r="D41" s="117"/>
      <c r="E41" s="117">
        <f t="shared" si="0"/>
        <v>0</v>
      </c>
      <c r="F41" s="117"/>
      <c r="G41" s="117"/>
      <c r="H41" s="117"/>
    </row>
    <row r="42" spans="1:8" x14ac:dyDescent="0.25">
      <c r="A42" s="539"/>
      <c r="B42" s="91" t="s">
        <v>65</v>
      </c>
      <c r="C42" s="117"/>
      <c r="D42" s="117"/>
      <c r="E42" s="117">
        <f t="shared" si="0"/>
        <v>0</v>
      </c>
      <c r="F42" s="117"/>
      <c r="G42" s="117"/>
      <c r="H42" s="117"/>
    </row>
    <row r="43" spans="1:8" x14ac:dyDescent="0.25">
      <c r="A43" s="91" t="s">
        <v>66</v>
      </c>
      <c r="B43" s="91" t="s">
        <v>67</v>
      </c>
      <c r="C43" s="117">
        <v>935</v>
      </c>
      <c r="D43" s="117"/>
      <c r="E43" s="117">
        <f t="shared" si="0"/>
        <v>0</v>
      </c>
      <c r="F43" s="118"/>
      <c r="G43" s="117"/>
      <c r="H43" s="117"/>
    </row>
    <row r="44" spans="1:8" x14ac:dyDescent="0.25">
      <c r="A44" s="91" t="s">
        <v>68</v>
      </c>
      <c r="B44" s="91" t="s">
        <v>69</v>
      </c>
      <c r="C44" s="117"/>
      <c r="D44" s="117"/>
      <c r="E44" s="117">
        <f t="shared" si="0"/>
        <v>0</v>
      </c>
      <c r="F44" s="117"/>
      <c r="G44" s="117"/>
      <c r="H44" s="117"/>
    </row>
    <row r="45" spans="1:8" ht="15" customHeight="1" x14ac:dyDescent="0.25">
      <c r="A45" s="539" t="s">
        <v>70</v>
      </c>
      <c r="B45" s="91" t="s">
        <v>71</v>
      </c>
      <c r="C45" s="117">
        <v>243</v>
      </c>
      <c r="D45" s="117"/>
      <c r="E45" s="117">
        <f t="shared" si="0"/>
        <v>0</v>
      </c>
      <c r="F45" s="117"/>
      <c r="G45" s="117"/>
      <c r="H45" s="117"/>
    </row>
    <row r="46" spans="1:8" ht="18" customHeight="1" x14ac:dyDescent="0.25">
      <c r="A46" s="539"/>
      <c r="B46" s="91" t="s">
        <v>72</v>
      </c>
      <c r="C46" s="117"/>
      <c r="D46" s="117"/>
      <c r="E46" s="117">
        <f t="shared" si="0"/>
        <v>0</v>
      </c>
      <c r="F46" s="117"/>
      <c r="G46" s="117"/>
      <c r="H46" s="117"/>
    </row>
    <row r="47" spans="1:8" x14ac:dyDescent="0.25">
      <c r="A47" s="91" t="s">
        <v>73</v>
      </c>
      <c r="B47" s="91" t="s">
        <v>74</v>
      </c>
      <c r="C47" s="117"/>
      <c r="D47" s="117"/>
      <c r="E47" s="117">
        <f t="shared" si="0"/>
        <v>0</v>
      </c>
      <c r="F47" s="117"/>
      <c r="G47" s="117"/>
      <c r="H47" s="117"/>
    </row>
    <row r="48" spans="1:8" x14ac:dyDescent="0.25">
      <c r="A48" s="12" t="s">
        <v>75</v>
      </c>
      <c r="B48" s="5" t="s">
        <v>76</v>
      </c>
      <c r="C48" s="117">
        <v>582</v>
      </c>
      <c r="D48" s="117"/>
      <c r="E48" s="117">
        <f t="shared" si="0"/>
        <v>0</v>
      </c>
      <c r="F48" s="117"/>
      <c r="G48" s="117"/>
      <c r="H48" s="117"/>
    </row>
    <row r="49" spans="1:8" ht="19.899999999999999" customHeight="1" x14ac:dyDescent="0.25">
      <c r="A49" s="91" t="s">
        <v>77</v>
      </c>
      <c r="B49" s="91" t="s">
        <v>78</v>
      </c>
      <c r="C49" s="117"/>
      <c r="D49" s="117"/>
      <c r="E49" s="117">
        <f t="shared" si="0"/>
        <v>0</v>
      </c>
      <c r="F49" s="117"/>
      <c r="G49" s="117"/>
      <c r="H49" s="117"/>
    </row>
    <row r="50" spans="1:8" ht="19.899999999999999" customHeight="1" x14ac:dyDescent="0.25">
      <c r="A50" s="91" t="s">
        <v>79</v>
      </c>
      <c r="B50" s="91" t="s">
        <v>80</v>
      </c>
      <c r="C50" s="117"/>
      <c r="D50" s="117"/>
      <c r="E50" s="117">
        <f t="shared" si="0"/>
        <v>0</v>
      </c>
      <c r="F50" s="117"/>
      <c r="G50" s="117"/>
      <c r="H50" s="117"/>
    </row>
    <row r="51" spans="1:8" x14ac:dyDescent="0.25">
      <c r="A51" s="91" t="s">
        <v>81</v>
      </c>
      <c r="B51" s="91" t="s">
        <v>82</v>
      </c>
      <c r="C51" s="117"/>
      <c r="D51" s="117"/>
      <c r="E51" s="117">
        <f t="shared" si="0"/>
        <v>0</v>
      </c>
      <c r="F51" s="117"/>
      <c r="G51" s="117"/>
      <c r="H51" s="117"/>
    </row>
    <row r="52" spans="1:8" ht="31.5" x14ac:dyDescent="0.25">
      <c r="A52" s="92" t="s">
        <v>0</v>
      </c>
      <c r="B52" s="13"/>
      <c r="C52" s="15">
        <f>C6+C7+SUM(C9:C24)+SUM(C28:C51)</f>
        <v>4994</v>
      </c>
      <c r="D52" s="15">
        <f>SUM(D6:D24)+SUM(D28:D51)</f>
        <v>0</v>
      </c>
      <c r="E52" s="14">
        <f t="shared" ref="E52" si="3">F52+G52</f>
        <v>300</v>
      </c>
      <c r="F52" s="15">
        <f>SUM(F6:F24)+SUM(F28:F51)</f>
        <v>300</v>
      </c>
      <c r="G52" s="15">
        <f>SUM(G6:G24)+SUM(G28:G51)</f>
        <v>0</v>
      </c>
      <c r="H52" s="15">
        <f>SUM(H6:H24)+SUM(H28:H51)</f>
        <v>0</v>
      </c>
    </row>
    <row r="53" spans="1:8" x14ac:dyDescent="0.25">
      <c r="A53" s="16"/>
      <c r="B53" s="16"/>
      <c r="C53" s="146"/>
      <c r="D53" s="16"/>
      <c r="E53" s="16"/>
      <c r="F53" s="16"/>
      <c r="G53" s="16"/>
      <c r="H53" s="16"/>
    </row>
    <row r="55" spans="1:8" x14ac:dyDescent="0.25">
      <c r="B55" s="18"/>
    </row>
    <row r="56" spans="1:8" x14ac:dyDescent="0.25">
      <c r="B56" s="18"/>
    </row>
    <row r="57" spans="1:8" x14ac:dyDescent="0.25">
      <c r="B57" s="18"/>
    </row>
    <row r="58" spans="1:8" x14ac:dyDescent="0.25">
      <c r="A58" s="19"/>
      <c r="B58" s="18"/>
    </row>
    <row r="59" spans="1:8" x14ac:dyDescent="0.25">
      <c r="A59" s="19"/>
      <c r="B59" s="20"/>
    </row>
  </sheetData>
  <mergeCells count="14">
    <mergeCell ref="A45:A46"/>
    <mergeCell ref="A6:A9"/>
    <mergeCell ref="A21:A22"/>
    <mergeCell ref="D4:D5"/>
    <mergeCell ref="E4:G4"/>
    <mergeCell ref="A24:A27"/>
    <mergeCell ref="A28:A30"/>
    <mergeCell ref="A41:A42"/>
    <mergeCell ref="B1:H1"/>
    <mergeCell ref="B3:B5"/>
    <mergeCell ref="A3:A5"/>
    <mergeCell ref="C3:C5"/>
    <mergeCell ref="D3:H3"/>
    <mergeCell ref="H4:H5"/>
  </mergeCells>
  <pageMargins left="0.7" right="0.7" top="0.75" bottom="0.75" header="0.3" footer="0.3"/>
  <pageSetup paperSize="9" scale="5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9"/>
  <sheetViews>
    <sheetView view="pageBreakPreview" topLeftCell="A22" zoomScale="65" zoomScaleNormal="60" zoomScaleSheetLayoutView="65" workbookViewId="0">
      <selection activeCell="B3" sqref="B3:B5"/>
    </sheetView>
  </sheetViews>
  <sheetFormatPr defaultRowHeight="15.75" x14ac:dyDescent="0.25"/>
  <cols>
    <col min="1" max="1" width="30.7109375" style="2" customWidth="1"/>
    <col min="2" max="2" width="35.140625" style="2" customWidth="1"/>
    <col min="3" max="3" width="18.5703125" customWidth="1"/>
    <col min="4" max="4" width="28" customWidth="1"/>
    <col min="5" max="5" width="10.5703125" customWidth="1"/>
    <col min="6" max="6" width="12.28515625" customWidth="1"/>
    <col min="7" max="7" width="15.28515625" customWidth="1"/>
    <col min="8" max="8" width="18" customWidth="1"/>
    <col min="222" max="222" width="34" customWidth="1"/>
    <col min="223" max="223" width="11.28515625" customWidth="1"/>
    <col min="224" max="224" width="11" customWidth="1"/>
    <col min="232" max="233" width="10.7109375" customWidth="1"/>
    <col min="235" max="235" width="11.5703125" customWidth="1"/>
    <col min="236" max="236" width="13.7109375" customWidth="1"/>
    <col min="237" max="240" width="9.28515625" customWidth="1"/>
    <col min="478" max="478" width="34" customWidth="1"/>
    <col min="479" max="479" width="11.28515625" customWidth="1"/>
    <col min="480" max="480" width="11" customWidth="1"/>
    <col min="488" max="489" width="10.7109375" customWidth="1"/>
    <col min="491" max="491" width="11.5703125" customWidth="1"/>
    <col min="492" max="492" width="13.7109375" customWidth="1"/>
    <col min="493" max="496" width="9.28515625" customWidth="1"/>
    <col min="734" max="734" width="34" customWidth="1"/>
    <col min="735" max="735" width="11.28515625" customWidth="1"/>
    <col min="736" max="736" width="11" customWidth="1"/>
    <col min="744" max="745" width="10.7109375" customWidth="1"/>
    <col min="747" max="747" width="11.5703125" customWidth="1"/>
    <col min="748" max="748" width="13.7109375" customWidth="1"/>
    <col min="749" max="752" width="9.28515625" customWidth="1"/>
    <col min="990" max="990" width="34" customWidth="1"/>
    <col min="991" max="991" width="11.28515625" customWidth="1"/>
    <col min="992" max="992" width="11" customWidth="1"/>
    <col min="1000" max="1001" width="10.7109375" customWidth="1"/>
    <col min="1003" max="1003" width="11.5703125" customWidth="1"/>
    <col min="1004" max="1004" width="13.7109375" customWidth="1"/>
    <col min="1005" max="1008" width="9.28515625" customWidth="1"/>
    <col min="1246" max="1246" width="34" customWidth="1"/>
    <col min="1247" max="1247" width="11.28515625" customWidth="1"/>
    <col min="1248" max="1248" width="11" customWidth="1"/>
    <col min="1256" max="1257" width="10.7109375" customWidth="1"/>
    <col min="1259" max="1259" width="11.5703125" customWidth="1"/>
    <col min="1260" max="1260" width="13.7109375" customWidth="1"/>
    <col min="1261" max="1264" width="9.28515625" customWidth="1"/>
    <col min="1502" max="1502" width="34" customWidth="1"/>
    <col min="1503" max="1503" width="11.28515625" customWidth="1"/>
    <col min="1504" max="1504" width="11" customWidth="1"/>
    <col min="1512" max="1513" width="10.7109375" customWidth="1"/>
    <col min="1515" max="1515" width="11.5703125" customWidth="1"/>
    <col min="1516" max="1516" width="13.7109375" customWidth="1"/>
    <col min="1517" max="1520" width="9.28515625" customWidth="1"/>
    <col min="1758" max="1758" width="34" customWidth="1"/>
    <col min="1759" max="1759" width="11.28515625" customWidth="1"/>
    <col min="1760" max="1760" width="11" customWidth="1"/>
    <col min="1768" max="1769" width="10.7109375" customWidth="1"/>
    <col min="1771" max="1771" width="11.5703125" customWidth="1"/>
    <col min="1772" max="1772" width="13.7109375" customWidth="1"/>
    <col min="1773" max="1776" width="9.28515625" customWidth="1"/>
    <col min="2014" max="2014" width="34" customWidth="1"/>
    <col min="2015" max="2015" width="11.28515625" customWidth="1"/>
    <col min="2016" max="2016" width="11" customWidth="1"/>
    <col min="2024" max="2025" width="10.7109375" customWidth="1"/>
    <col min="2027" max="2027" width="11.5703125" customWidth="1"/>
    <col min="2028" max="2028" width="13.7109375" customWidth="1"/>
    <col min="2029" max="2032" width="9.28515625" customWidth="1"/>
    <col min="2270" max="2270" width="34" customWidth="1"/>
    <col min="2271" max="2271" width="11.28515625" customWidth="1"/>
    <col min="2272" max="2272" width="11" customWidth="1"/>
    <col min="2280" max="2281" width="10.7109375" customWidth="1"/>
    <col min="2283" max="2283" width="11.5703125" customWidth="1"/>
    <col min="2284" max="2284" width="13.7109375" customWidth="1"/>
    <col min="2285" max="2288" width="9.28515625" customWidth="1"/>
    <col min="2526" max="2526" width="34" customWidth="1"/>
    <col min="2527" max="2527" width="11.28515625" customWidth="1"/>
    <col min="2528" max="2528" width="11" customWidth="1"/>
    <col min="2536" max="2537" width="10.7109375" customWidth="1"/>
    <col min="2539" max="2539" width="11.5703125" customWidth="1"/>
    <col min="2540" max="2540" width="13.7109375" customWidth="1"/>
    <col min="2541" max="2544" width="9.28515625" customWidth="1"/>
    <col min="2782" max="2782" width="34" customWidth="1"/>
    <col min="2783" max="2783" width="11.28515625" customWidth="1"/>
    <col min="2784" max="2784" width="11" customWidth="1"/>
    <col min="2792" max="2793" width="10.7109375" customWidth="1"/>
    <col min="2795" max="2795" width="11.5703125" customWidth="1"/>
    <col min="2796" max="2796" width="13.7109375" customWidth="1"/>
    <col min="2797" max="2800" width="9.28515625" customWidth="1"/>
    <col min="3038" max="3038" width="34" customWidth="1"/>
    <col min="3039" max="3039" width="11.28515625" customWidth="1"/>
    <col min="3040" max="3040" width="11" customWidth="1"/>
    <col min="3048" max="3049" width="10.7109375" customWidth="1"/>
    <col min="3051" max="3051" width="11.5703125" customWidth="1"/>
    <col min="3052" max="3052" width="13.7109375" customWidth="1"/>
    <col min="3053" max="3056" width="9.28515625" customWidth="1"/>
    <col min="3294" max="3294" width="34" customWidth="1"/>
    <col min="3295" max="3295" width="11.28515625" customWidth="1"/>
    <col min="3296" max="3296" width="11" customWidth="1"/>
    <col min="3304" max="3305" width="10.7109375" customWidth="1"/>
    <col min="3307" max="3307" width="11.5703125" customWidth="1"/>
    <col min="3308" max="3308" width="13.7109375" customWidth="1"/>
    <col min="3309" max="3312" width="9.28515625" customWidth="1"/>
    <col min="3550" max="3550" width="34" customWidth="1"/>
    <col min="3551" max="3551" width="11.28515625" customWidth="1"/>
    <col min="3552" max="3552" width="11" customWidth="1"/>
    <col min="3560" max="3561" width="10.7109375" customWidth="1"/>
    <col min="3563" max="3563" width="11.5703125" customWidth="1"/>
    <col min="3564" max="3564" width="13.7109375" customWidth="1"/>
    <col min="3565" max="3568" width="9.28515625" customWidth="1"/>
    <col min="3806" max="3806" width="34" customWidth="1"/>
    <col min="3807" max="3807" width="11.28515625" customWidth="1"/>
    <col min="3808" max="3808" width="11" customWidth="1"/>
    <col min="3816" max="3817" width="10.7109375" customWidth="1"/>
    <col min="3819" max="3819" width="11.5703125" customWidth="1"/>
    <col min="3820" max="3820" width="13.7109375" customWidth="1"/>
    <col min="3821" max="3824" width="9.28515625" customWidth="1"/>
    <col min="4062" max="4062" width="34" customWidth="1"/>
    <col min="4063" max="4063" width="11.28515625" customWidth="1"/>
    <col min="4064" max="4064" width="11" customWidth="1"/>
    <col min="4072" max="4073" width="10.7109375" customWidth="1"/>
    <col min="4075" max="4075" width="11.5703125" customWidth="1"/>
    <col min="4076" max="4076" width="13.7109375" customWidth="1"/>
    <col min="4077" max="4080" width="9.28515625" customWidth="1"/>
    <col min="4318" max="4318" width="34" customWidth="1"/>
    <col min="4319" max="4319" width="11.28515625" customWidth="1"/>
    <col min="4320" max="4320" width="11" customWidth="1"/>
    <col min="4328" max="4329" width="10.7109375" customWidth="1"/>
    <col min="4331" max="4331" width="11.5703125" customWidth="1"/>
    <col min="4332" max="4332" width="13.7109375" customWidth="1"/>
    <col min="4333" max="4336" width="9.28515625" customWidth="1"/>
    <col min="4574" max="4574" width="34" customWidth="1"/>
    <col min="4575" max="4575" width="11.28515625" customWidth="1"/>
    <col min="4576" max="4576" width="11" customWidth="1"/>
    <col min="4584" max="4585" width="10.7109375" customWidth="1"/>
    <col min="4587" max="4587" width="11.5703125" customWidth="1"/>
    <col min="4588" max="4588" width="13.7109375" customWidth="1"/>
    <col min="4589" max="4592" width="9.28515625" customWidth="1"/>
    <col min="4830" max="4830" width="34" customWidth="1"/>
    <col min="4831" max="4831" width="11.28515625" customWidth="1"/>
    <col min="4832" max="4832" width="11" customWidth="1"/>
    <col min="4840" max="4841" width="10.7109375" customWidth="1"/>
    <col min="4843" max="4843" width="11.5703125" customWidth="1"/>
    <col min="4844" max="4844" width="13.7109375" customWidth="1"/>
    <col min="4845" max="4848" width="9.28515625" customWidth="1"/>
    <col min="5086" max="5086" width="34" customWidth="1"/>
    <col min="5087" max="5087" width="11.28515625" customWidth="1"/>
    <col min="5088" max="5088" width="11" customWidth="1"/>
    <col min="5096" max="5097" width="10.7109375" customWidth="1"/>
    <col min="5099" max="5099" width="11.5703125" customWidth="1"/>
    <col min="5100" max="5100" width="13.7109375" customWidth="1"/>
    <col min="5101" max="5104" width="9.28515625" customWidth="1"/>
    <col min="5342" max="5342" width="34" customWidth="1"/>
    <col min="5343" max="5343" width="11.28515625" customWidth="1"/>
    <col min="5344" max="5344" width="11" customWidth="1"/>
    <col min="5352" max="5353" width="10.7109375" customWidth="1"/>
    <col min="5355" max="5355" width="11.5703125" customWidth="1"/>
    <col min="5356" max="5356" width="13.7109375" customWidth="1"/>
    <col min="5357" max="5360" width="9.28515625" customWidth="1"/>
    <col min="5598" max="5598" width="34" customWidth="1"/>
    <col min="5599" max="5599" width="11.28515625" customWidth="1"/>
    <col min="5600" max="5600" width="11" customWidth="1"/>
    <col min="5608" max="5609" width="10.7109375" customWidth="1"/>
    <col min="5611" max="5611" width="11.5703125" customWidth="1"/>
    <col min="5612" max="5612" width="13.7109375" customWidth="1"/>
    <col min="5613" max="5616" width="9.28515625" customWidth="1"/>
    <col min="5854" max="5854" width="34" customWidth="1"/>
    <col min="5855" max="5855" width="11.28515625" customWidth="1"/>
    <col min="5856" max="5856" width="11" customWidth="1"/>
    <col min="5864" max="5865" width="10.7109375" customWidth="1"/>
    <col min="5867" max="5867" width="11.5703125" customWidth="1"/>
    <col min="5868" max="5868" width="13.7109375" customWidth="1"/>
    <col min="5869" max="5872" width="9.28515625" customWidth="1"/>
    <col min="6110" max="6110" width="34" customWidth="1"/>
    <col min="6111" max="6111" width="11.28515625" customWidth="1"/>
    <col min="6112" max="6112" width="11" customWidth="1"/>
    <col min="6120" max="6121" width="10.7109375" customWidth="1"/>
    <col min="6123" max="6123" width="11.5703125" customWidth="1"/>
    <col min="6124" max="6124" width="13.7109375" customWidth="1"/>
    <col min="6125" max="6128" width="9.28515625" customWidth="1"/>
    <col min="6366" max="6366" width="34" customWidth="1"/>
    <col min="6367" max="6367" width="11.28515625" customWidth="1"/>
    <col min="6368" max="6368" width="11" customWidth="1"/>
    <col min="6376" max="6377" width="10.7109375" customWidth="1"/>
    <col min="6379" max="6379" width="11.5703125" customWidth="1"/>
    <col min="6380" max="6380" width="13.7109375" customWidth="1"/>
    <col min="6381" max="6384" width="9.28515625" customWidth="1"/>
    <col min="6622" max="6622" width="34" customWidth="1"/>
    <col min="6623" max="6623" width="11.28515625" customWidth="1"/>
    <col min="6624" max="6624" width="11" customWidth="1"/>
    <col min="6632" max="6633" width="10.7109375" customWidth="1"/>
    <col min="6635" max="6635" width="11.5703125" customWidth="1"/>
    <col min="6636" max="6636" width="13.7109375" customWidth="1"/>
    <col min="6637" max="6640" width="9.28515625" customWidth="1"/>
    <col min="6878" max="6878" width="34" customWidth="1"/>
    <col min="6879" max="6879" width="11.28515625" customWidth="1"/>
    <col min="6880" max="6880" width="11" customWidth="1"/>
    <col min="6888" max="6889" width="10.7109375" customWidth="1"/>
    <col min="6891" max="6891" width="11.5703125" customWidth="1"/>
    <col min="6892" max="6892" width="13.7109375" customWidth="1"/>
    <col min="6893" max="6896" width="9.28515625" customWidth="1"/>
    <col min="7134" max="7134" width="34" customWidth="1"/>
    <col min="7135" max="7135" width="11.28515625" customWidth="1"/>
    <col min="7136" max="7136" width="11" customWidth="1"/>
    <col min="7144" max="7145" width="10.7109375" customWidth="1"/>
    <col min="7147" max="7147" width="11.5703125" customWidth="1"/>
    <col min="7148" max="7148" width="13.7109375" customWidth="1"/>
    <col min="7149" max="7152" width="9.28515625" customWidth="1"/>
    <col min="7390" max="7390" width="34" customWidth="1"/>
    <col min="7391" max="7391" width="11.28515625" customWidth="1"/>
    <col min="7392" max="7392" width="11" customWidth="1"/>
    <col min="7400" max="7401" width="10.7109375" customWidth="1"/>
    <col min="7403" max="7403" width="11.5703125" customWidth="1"/>
    <col min="7404" max="7404" width="13.7109375" customWidth="1"/>
    <col min="7405" max="7408" width="9.28515625" customWidth="1"/>
    <col min="7646" max="7646" width="34" customWidth="1"/>
    <col min="7647" max="7647" width="11.28515625" customWidth="1"/>
    <col min="7648" max="7648" width="11" customWidth="1"/>
    <col min="7656" max="7657" width="10.7109375" customWidth="1"/>
    <col min="7659" max="7659" width="11.5703125" customWidth="1"/>
    <col min="7660" max="7660" width="13.7109375" customWidth="1"/>
    <col min="7661" max="7664" width="9.28515625" customWidth="1"/>
    <col min="7902" max="7902" width="34" customWidth="1"/>
    <col min="7903" max="7903" width="11.28515625" customWidth="1"/>
    <col min="7904" max="7904" width="11" customWidth="1"/>
    <col min="7912" max="7913" width="10.7109375" customWidth="1"/>
    <col min="7915" max="7915" width="11.5703125" customWidth="1"/>
    <col min="7916" max="7916" width="13.7109375" customWidth="1"/>
    <col min="7917" max="7920" width="9.28515625" customWidth="1"/>
    <col min="8158" max="8158" width="34" customWidth="1"/>
    <col min="8159" max="8159" width="11.28515625" customWidth="1"/>
    <col min="8160" max="8160" width="11" customWidth="1"/>
    <col min="8168" max="8169" width="10.7109375" customWidth="1"/>
    <col min="8171" max="8171" width="11.5703125" customWidth="1"/>
    <col min="8172" max="8172" width="13.7109375" customWidth="1"/>
    <col min="8173" max="8176" width="9.28515625" customWidth="1"/>
    <col min="8414" max="8414" width="34" customWidth="1"/>
    <col min="8415" max="8415" width="11.28515625" customWidth="1"/>
    <col min="8416" max="8416" width="11" customWidth="1"/>
    <col min="8424" max="8425" width="10.7109375" customWidth="1"/>
    <col min="8427" max="8427" width="11.5703125" customWidth="1"/>
    <col min="8428" max="8428" width="13.7109375" customWidth="1"/>
    <col min="8429" max="8432" width="9.28515625" customWidth="1"/>
    <col min="8670" max="8670" width="34" customWidth="1"/>
    <col min="8671" max="8671" width="11.28515625" customWidth="1"/>
    <col min="8672" max="8672" width="11" customWidth="1"/>
    <col min="8680" max="8681" width="10.7109375" customWidth="1"/>
    <col min="8683" max="8683" width="11.5703125" customWidth="1"/>
    <col min="8684" max="8684" width="13.7109375" customWidth="1"/>
    <col min="8685" max="8688" width="9.28515625" customWidth="1"/>
    <col min="8926" max="8926" width="34" customWidth="1"/>
    <col min="8927" max="8927" width="11.28515625" customWidth="1"/>
    <col min="8928" max="8928" width="11" customWidth="1"/>
    <col min="8936" max="8937" width="10.7109375" customWidth="1"/>
    <col min="8939" max="8939" width="11.5703125" customWidth="1"/>
    <col min="8940" max="8940" width="13.7109375" customWidth="1"/>
    <col min="8941" max="8944" width="9.28515625" customWidth="1"/>
    <col min="9182" max="9182" width="34" customWidth="1"/>
    <col min="9183" max="9183" width="11.28515625" customWidth="1"/>
    <col min="9184" max="9184" width="11" customWidth="1"/>
    <col min="9192" max="9193" width="10.7109375" customWidth="1"/>
    <col min="9195" max="9195" width="11.5703125" customWidth="1"/>
    <col min="9196" max="9196" width="13.7109375" customWidth="1"/>
    <col min="9197" max="9200" width="9.28515625" customWidth="1"/>
    <col min="9438" max="9438" width="34" customWidth="1"/>
    <col min="9439" max="9439" width="11.28515625" customWidth="1"/>
    <col min="9440" max="9440" width="11" customWidth="1"/>
    <col min="9448" max="9449" width="10.7109375" customWidth="1"/>
    <col min="9451" max="9451" width="11.5703125" customWidth="1"/>
    <col min="9452" max="9452" width="13.7109375" customWidth="1"/>
    <col min="9453" max="9456" width="9.28515625" customWidth="1"/>
    <col min="9694" max="9694" width="34" customWidth="1"/>
    <col min="9695" max="9695" width="11.28515625" customWidth="1"/>
    <col min="9696" max="9696" width="11" customWidth="1"/>
    <col min="9704" max="9705" width="10.7109375" customWidth="1"/>
    <col min="9707" max="9707" width="11.5703125" customWidth="1"/>
    <col min="9708" max="9708" width="13.7109375" customWidth="1"/>
    <col min="9709" max="9712" width="9.28515625" customWidth="1"/>
    <col min="9950" max="9950" width="34" customWidth="1"/>
    <col min="9951" max="9951" width="11.28515625" customWidth="1"/>
    <col min="9952" max="9952" width="11" customWidth="1"/>
    <col min="9960" max="9961" width="10.7109375" customWidth="1"/>
    <col min="9963" max="9963" width="11.5703125" customWidth="1"/>
    <col min="9964" max="9964" width="13.7109375" customWidth="1"/>
    <col min="9965" max="9968" width="9.28515625" customWidth="1"/>
    <col min="10206" max="10206" width="34" customWidth="1"/>
    <col min="10207" max="10207" width="11.28515625" customWidth="1"/>
    <col min="10208" max="10208" width="11" customWidth="1"/>
    <col min="10216" max="10217" width="10.7109375" customWidth="1"/>
    <col min="10219" max="10219" width="11.5703125" customWidth="1"/>
    <col min="10220" max="10220" width="13.7109375" customWidth="1"/>
    <col min="10221" max="10224" width="9.28515625" customWidth="1"/>
    <col min="10462" max="10462" width="34" customWidth="1"/>
    <col min="10463" max="10463" width="11.28515625" customWidth="1"/>
    <col min="10464" max="10464" width="11" customWidth="1"/>
    <col min="10472" max="10473" width="10.7109375" customWidth="1"/>
    <col min="10475" max="10475" width="11.5703125" customWidth="1"/>
    <col min="10476" max="10476" width="13.7109375" customWidth="1"/>
    <col min="10477" max="10480" width="9.28515625" customWidth="1"/>
    <col min="10718" max="10718" width="34" customWidth="1"/>
    <col min="10719" max="10719" width="11.28515625" customWidth="1"/>
    <col min="10720" max="10720" width="11" customWidth="1"/>
    <col min="10728" max="10729" width="10.7109375" customWidth="1"/>
    <col min="10731" max="10731" width="11.5703125" customWidth="1"/>
    <col min="10732" max="10732" width="13.7109375" customWidth="1"/>
    <col min="10733" max="10736" width="9.28515625" customWidth="1"/>
    <col min="10974" max="10974" width="34" customWidth="1"/>
    <col min="10975" max="10975" width="11.28515625" customWidth="1"/>
    <col min="10976" max="10976" width="11" customWidth="1"/>
    <col min="10984" max="10985" width="10.7109375" customWidth="1"/>
    <col min="10987" max="10987" width="11.5703125" customWidth="1"/>
    <col min="10988" max="10988" width="13.7109375" customWidth="1"/>
    <col min="10989" max="10992" width="9.28515625" customWidth="1"/>
    <col min="11230" max="11230" width="34" customWidth="1"/>
    <col min="11231" max="11231" width="11.28515625" customWidth="1"/>
    <col min="11232" max="11232" width="11" customWidth="1"/>
    <col min="11240" max="11241" width="10.7109375" customWidth="1"/>
    <col min="11243" max="11243" width="11.5703125" customWidth="1"/>
    <col min="11244" max="11244" width="13.7109375" customWidth="1"/>
    <col min="11245" max="11248" width="9.28515625" customWidth="1"/>
    <col min="11486" max="11486" width="34" customWidth="1"/>
    <col min="11487" max="11487" width="11.28515625" customWidth="1"/>
    <col min="11488" max="11488" width="11" customWidth="1"/>
    <col min="11496" max="11497" width="10.7109375" customWidth="1"/>
    <col min="11499" max="11499" width="11.5703125" customWidth="1"/>
    <col min="11500" max="11500" width="13.7109375" customWidth="1"/>
    <col min="11501" max="11504" width="9.28515625" customWidth="1"/>
    <col min="11742" max="11742" width="34" customWidth="1"/>
    <col min="11743" max="11743" width="11.28515625" customWidth="1"/>
    <col min="11744" max="11744" width="11" customWidth="1"/>
    <col min="11752" max="11753" width="10.7109375" customWidth="1"/>
    <col min="11755" max="11755" width="11.5703125" customWidth="1"/>
    <col min="11756" max="11756" width="13.7109375" customWidth="1"/>
    <col min="11757" max="11760" width="9.28515625" customWidth="1"/>
    <col min="11998" max="11998" width="34" customWidth="1"/>
    <col min="11999" max="11999" width="11.28515625" customWidth="1"/>
    <col min="12000" max="12000" width="11" customWidth="1"/>
    <col min="12008" max="12009" width="10.7109375" customWidth="1"/>
    <col min="12011" max="12011" width="11.5703125" customWidth="1"/>
    <col min="12012" max="12012" width="13.7109375" customWidth="1"/>
    <col min="12013" max="12016" width="9.28515625" customWidth="1"/>
    <col min="12254" max="12254" width="34" customWidth="1"/>
    <col min="12255" max="12255" width="11.28515625" customWidth="1"/>
    <col min="12256" max="12256" width="11" customWidth="1"/>
    <col min="12264" max="12265" width="10.7109375" customWidth="1"/>
    <col min="12267" max="12267" width="11.5703125" customWidth="1"/>
    <col min="12268" max="12268" width="13.7109375" customWidth="1"/>
    <col min="12269" max="12272" width="9.28515625" customWidth="1"/>
    <col min="12510" max="12510" width="34" customWidth="1"/>
    <col min="12511" max="12511" width="11.28515625" customWidth="1"/>
    <col min="12512" max="12512" width="11" customWidth="1"/>
    <col min="12520" max="12521" width="10.7109375" customWidth="1"/>
    <col min="12523" max="12523" width="11.5703125" customWidth="1"/>
    <col min="12524" max="12524" width="13.7109375" customWidth="1"/>
    <col min="12525" max="12528" width="9.28515625" customWidth="1"/>
    <col min="12766" max="12766" width="34" customWidth="1"/>
    <col min="12767" max="12767" width="11.28515625" customWidth="1"/>
    <col min="12768" max="12768" width="11" customWidth="1"/>
    <col min="12776" max="12777" width="10.7109375" customWidth="1"/>
    <col min="12779" max="12779" width="11.5703125" customWidth="1"/>
    <col min="12780" max="12780" width="13.7109375" customWidth="1"/>
    <col min="12781" max="12784" width="9.28515625" customWidth="1"/>
    <col min="13022" max="13022" width="34" customWidth="1"/>
    <col min="13023" max="13023" width="11.28515625" customWidth="1"/>
    <col min="13024" max="13024" width="11" customWidth="1"/>
    <col min="13032" max="13033" width="10.7109375" customWidth="1"/>
    <col min="13035" max="13035" width="11.5703125" customWidth="1"/>
    <col min="13036" max="13036" width="13.7109375" customWidth="1"/>
    <col min="13037" max="13040" width="9.28515625" customWidth="1"/>
    <col min="13278" max="13278" width="34" customWidth="1"/>
    <col min="13279" max="13279" width="11.28515625" customWidth="1"/>
    <col min="13280" max="13280" width="11" customWidth="1"/>
    <col min="13288" max="13289" width="10.7109375" customWidth="1"/>
    <col min="13291" max="13291" width="11.5703125" customWidth="1"/>
    <col min="13292" max="13292" width="13.7109375" customWidth="1"/>
    <col min="13293" max="13296" width="9.28515625" customWidth="1"/>
    <col min="13534" max="13534" width="34" customWidth="1"/>
    <col min="13535" max="13535" width="11.28515625" customWidth="1"/>
    <col min="13536" max="13536" width="11" customWidth="1"/>
    <col min="13544" max="13545" width="10.7109375" customWidth="1"/>
    <col min="13547" max="13547" width="11.5703125" customWidth="1"/>
    <col min="13548" max="13548" width="13.7109375" customWidth="1"/>
    <col min="13549" max="13552" width="9.28515625" customWidth="1"/>
    <col min="13790" max="13790" width="34" customWidth="1"/>
    <col min="13791" max="13791" width="11.28515625" customWidth="1"/>
    <col min="13792" max="13792" width="11" customWidth="1"/>
    <col min="13800" max="13801" width="10.7109375" customWidth="1"/>
    <col min="13803" max="13803" width="11.5703125" customWidth="1"/>
    <col min="13804" max="13804" width="13.7109375" customWidth="1"/>
    <col min="13805" max="13808" width="9.28515625" customWidth="1"/>
    <col min="14046" max="14046" width="34" customWidth="1"/>
    <col min="14047" max="14047" width="11.28515625" customWidth="1"/>
    <col min="14048" max="14048" width="11" customWidth="1"/>
    <col min="14056" max="14057" width="10.7109375" customWidth="1"/>
    <col min="14059" max="14059" width="11.5703125" customWidth="1"/>
    <col min="14060" max="14060" width="13.7109375" customWidth="1"/>
    <col min="14061" max="14064" width="9.28515625" customWidth="1"/>
    <col min="14302" max="14302" width="34" customWidth="1"/>
    <col min="14303" max="14303" width="11.28515625" customWidth="1"/>
    <col min="14304" max="14304" width="11" customWidth="1"/>
    <col min="14312" max="14313" width="10.7109375" customWidth="1"/>
    <col min="14315" max="14315" width="11.5703125" customWidth="1"/>
    <col min="14316" max="14316" width="13.7109375" customWidth="1"/>
    <col min="14317" max="14320" width="9.28515625" customWidth="1"/>
    <col min="14558" max="14558" width="34" customWidth="1"/>
    <col min="14559" max="14559" width="11.28515625" customWidth="1"/>
    <col min="14560" max="14560" width="11" customWidth="1"/>
    <col min="14568" max="14569" width="10.7109375" customWidth="1"/>
    <col min="14571" max="14571" width="11.5703125" customWidth="1"/>
    <col min="14572" max="14572" width="13.7109375" customWidth="1"/>
    <col min="14573" max="14576" width="9.28515625" customWidth="1"/>
    <col min="14814" max="14814" width="34" customWidth="1"/>
    <col min="14815" max="14815" width="11.28515625" customWidth="1"/>
    <col min="14816" max="14816" width="11" customWidth="1"/>
    <col min="14824" max="14825" width="10.7109375" customWidth="1"/>
    <col min="14827" max="14827" width="11.5703125" customWidth="1"/>
    <col min="14828" max="14828" width="13.7109375" customWidth="1"/>
    <col min="14829" max="14832" width="9.28515625" customWidth="1"/>
    <col min="15070" max="15070" width="34" customWidth="1"/>
    <col min="15071" max="15071" width="11.28515625" customWidth="1"/>
    <col min="15072" max="15072" width="11" customWidth="1"/>
    <col min="15080" max="15081" width="10.7109375" customWidth="1"/>
    <col min="15083" max="15083" width="11.5703125" customWidth="1"/>
    <col min="15084" max="15084" width="13.7109375" customWidth="1"/>
    <col min="15085" max="15088" width="9.28515625" customWidth="1"/>
    <col min="15326" max="15326" width="34" customWidth="1"/>
    <col min="15327" max="15327" width="11.28515625" customWidth="1"/>
    <col min="15328" max="15328" width="11" customWidth="1"/>
    <col min="15336" max="15337" width="10.7109375" customWidth="1"/>
    <col min="15339" max="15339" width="11.5703125" customWidth="1"/>
    <col min="15340" max="15340" width="13.7109375" customWidth="1"/>
    <col min="15341" max="15344" width="9.28515625" customWidth="1"/>
    <col min="15582" max="15582" width="34" customWidth="1"/>
    <col min="15583" max="15583" width="11.28515625" customWidth="1"/>
    <col min="15584" max="15584" width="11" customWidth="1"/>
    <col min="15592" max="15593" width="10.7109375" customWidth="1"/>
    <col min="15595" max="15595" width="11.5703125" customWidth="1"/>
    <col min="15596" max="15596" width="13.7109375" customWidth="1"/>
    <col min="15597" max="15600" width="9.28515625" customWidth="1"/>
    <col min="15838" max="15838" width="34" customWidth="1"/>
    <col min="15839" max="15839" width="11.28515625" customWidth="1"/>
    <col min="15840" max="15840" width="11" customWidth="1"/>
    <col min="15848" max="15849" width="10.7109375" customWidth="1"/>
    <col min="15851" max="15851" width="11.5703125" customWidth="1"/>
    <col min="15852" max="15852" width="13.7109375" customWidth="1"/>
    <col min="15853" max="15856" width="9.28515625" customWidth="1"/>
    <col min="16094" max="16094" width="34" customWidth="1"/>
    <col min="16095" max="16095" width="11.28515625" customWidth="1"/>
    <col min="16096" max="16096" width="11" customWidth="1"/>
    <col min="16104" max="16105" width="10.7109375" customWidth="1"/>
    <col min="16107" max="16107" width="11.5703125" customWidth="1"/>
    <col min="16108" max="16108" width="13.7109375" customWidth="1"/>
    <col min="16109" max="16112" width="9.28515625" customWidth="1"/>
  </cols>
  <sheetData>
    <row r="1" spans="1:8" ht="44.45" customHeight="1" x14ac:dyDescent="0.3">
      <c r="B1" s="530" t="s">
        <v>119</v>
      </c>
      <c r="C1" s="530"/>
      <c r="D1" s="530"/>
      <c r="E1" s="530"/>
      <c r="F1" s="530"/>
      <c r="G1" s="530"/>
      <c r="H1" s="530"/>
    </row>
    <row r="2" spans="1:8" ht="32.25" customHeight="1" thickBot="1" x14ac:dyDescent="0.3">
      <c r="A2" s="3" t="s">
        <v>95</v>
      </c>
    </row>
    <row r="3" spans="1:8" ht="15.6" customHeight="1" x14ac:dyDescent="0.25">
      <c r="A3" s="534" t="s">
        <v>1</v>
      </c>
      <c r="B3" s="531" t="s">
        <v>2</v>
      </c>
      <c r="C3" s="436" t="s">
        <v>120</v>
      </c>
      <c r="D3" s="537" t="s">
        <v>91</v>
      </c>
      <c r="E3" s="537"/>
      <c r="F3" s="537"/>
      <c r="G3" s="537"/>
      <c r="H3" s="538"/>
    </row>
    <row r="4" spans="1:8" ht="52.9" customHeight="1" x14ac:dyDescent="0.25">
      <c r="A4" s="535"/>
      <c r="B4" s="532"/>
      <c r="C4" s="427"/>
      <c r="D4" s="427" t="s">
        <v>92</v>
      </c>
      <c r="E4" s="427" t="s">
        <v>115</v>
      </c>
      <c r="F4" s="427"/>
      <c r="G4" s="427"/>
      <c r="H4" s="431" t="s">
        <v>93</v>
      </c>
    </row>
    <row r="5" spans="1:8" ht="55.9" customHeight="1" thickBot="1" x14ac:dyDescent="0.3">
      <c r="A5" s="536"/>
      <c r="B5" s="533"/>
      <c r="C5" s="428"/>
      <c r="D5" s="428"/>
      <c r="E5" s="102" t="s">
        <v>109</v>
      </c>
      <c r="F5" s="102" t="s">
        <v>110</v>
      </c>
      <c r="G5" s="102" t="s">
        <v>111</v>
      </c>
      <c r="H5" s="432"/>
    </row>
    <row r="6" spans="1:8" s="138" customFormat="1" ht="31.15" customHeight="1" x14ac:dyDescent="0.25">
      <c r="A6" s="548" t="s">
        <v>3</v>
      </c>
      <c r="B6" s="136" t="s">
        <v>4</v>
      </c>
      <c r="C6" s="137">
        <v>25</v>
      </c>
      <c r="D6" s="137"/>
      <c r="E6" s="137">
        <f>F6+G6</f>
        <v>0</v>
      </c>
      <c r="F6" s="137"/>
      <c r="G6" s="137"/>
      <c r="H6" s="137"/>
    </row>
    <row r="7" spans="1:8" s="138" customFormat="1" ht="34.15" customHeight="1" x14ac:dyDescent="0.25">
      <c r="A7" s="548"/>
      <c r="B7" s="139" t="s">
        <v>5</v>
      </c>
      <c r="C7" s="119">
        <v>36</v>
      </c>
      <c r="D7" s="119"/>
      <c r="E7" s="119">
        <f t="shared" ref="E7:E51" si="0">F7+G7</f>
        <v>0</v>
      </c>
      <c r="F7" s="119"/>
      <c r="G7" s="119"/>
      <c r="H7" s="119"/>
    </row>
    <row r="8" spans="1:8" s="138" customFormat="1" ht="34.15" customHeight="1" x14ac:dyDescent="0.25">
      <c r="A8" s="548"/>
      <c r="B8" s="140" t="s">
        <v>121</v>
      </c>
      <c r="C8" s="119"/>
      <c r="D8" s="119"/>
      <c r="E8" s="119">
        <f t="shared" si="0"/>
        <v>0</v>
      </c>
      <c r="F8" s="119"/>
      <c r="G8" s="119"/>
      <c r="H8" s="119"/>
    </row>
    <row r="9" spans="1:8" s="138" customFormat="1" ht="26.45" customHeight="1" x14ac:dyDescent="0.25">
      <c r="A9" s="549"/>
      <c r="B9" s="139" t="s">
        <v>6</v>
      </c>
      <c r="C9" s="119">
        <v>1695</v>
      </c>
      <c r="D9" s="119"/>
      <c r="E9" s="119">
        <f t="shared" si="0"/>
        <v>0</v>
      </c>
      <c r="F9" s="119"/>
      <c r="G9" s="119"/>
      <c r="H9" s="119"/>
    </row>
    <row r="10" spans="1:8" s="138" customFormat="1" ht="32.450000000000003" customHeight="1" x14ac:dyDescent="0.25">
      <c r="A10" s="139" t="s">
        <v>7</v>
      </c>
      <c r="B10" s="139" t="s">
        <v>8</v>
      </c>
      <c r="C10" s="119"/>
      <c r="D10" s="119"/>
      <c r="E10" s="119">
        <f t="shared" si="0"/>
        <v>0</v>
      </c>
      <c r="F10" s="119"/>
      <c r="G10" s="119"/>
      <c r="H10" s="119"/>
    </row>
    <row r="11" spans="1:8" s="138" customFormat="1" x14ac:dyDescent="0.25">
      <c r="A11" s="139" t="s">
        <v>9</v>
      </c>
      <c r="B11" s="139" t="s">
        <v>10</v>
      </c>
      <c r="C11" s="119">
        <v>265</v>
      </c>
      <c r="D11" s="119"/>
      <c r="E11" s="119">
        <f t="shared" si="0"/>
        <v>0</v>
      </c>
      <c r="F11" s="119"/>
      <c r="G11" s="119"/>
      <c r="H11" s="119"/>
    </row>
    <row r="12" spans="1:8" s="138" customFormat="1" x14ac:dyDescent="0.25">
      <c r="A12" s="139" t="s">
        <v>11</v>
      </c>
      <c r="B12" s="139" t="s">
        <v>12</v>
      </c>
      <c r="C12" s="119"/>
      <c r="D12" s="119"/>
      <c r="E12" s="119">
        <f t="shared" si="0"/>
        <v>0</v>
      </c>
      <c r="F12" s="119"/>
      <c r="G12" s="119"/>
      <c r="H12" s="119"/>
    </row>
    <row r="13" spans="1:8" s="138" customFormat="1" x14ac:dyDescent="0.25">
      <c r="A13" s="139" t="s">
        <v>13</v>
      </c>
      <c r="B13" s="139" t="s">
        <v>14</v>
      </c>
      <c r="C13" s="119"/>
      <c r="D13" s="119"/>
      <c r="E13" s="119">
        <f t="shared" si="0"/>
        <v>0</v>
      </c>
      <c r="F13" s="119"/>
      <c r="G13" s="119"/>
      <c r="H13" s="119"/>
    </row>
    <row r="14" spans="1:8" s="138" customFormat="1" x14ac:dyDescent="0.25">
      <c r="A14" s="141" t="s">
        <v>15</v>
      </c>
      <c r="B14" s="141" t="s">
        <v>16</v>
      </c>
      <c r="C14" s="119"/>
      <c r="D14" s="119"/>
      <c r="E14" s="119">
        <f t="shared" si="0"/>
        <v>0</v>
      </c>
      <c r="F14" s="119"/>
      <c r="G14" s="119"/>
      <c r="H14" s="119"/>
    </row>
    <row r="15" spans="1:8" s="138" customFormat="1" x14ac:dyDescent="0.25">
      <c r="A15" s="139" t="s">
        <v>17</v>
      </c>
      <c r="B15" s="139" t="s">
        <v>18</v>
      </c>
      <c r="C15" s="119"/>
      <c r="D15" s="119"/>
      <c r="E15" s="119">
        <f t="shared" si="0"/>
        <v>0</v>
      </c>
      <c r="F15" s="119"/>
      <c r="G15" s="119"/>
      <c r="H15" s="119"/>
    </row>
    <row r="16" spans="1:8" s="138" customFormat="1" x14ac:dyDescent="0.25">
      <c r="A16" s="139" t="s">
        <v>19</v>
      </c>
      <c r="B16" s="139" t="s">
        <v>20</v>
      </c>
      <c r="C16" s="119"/>
      <c r="D16" s="119"/>
      <c r="E16" s="119">
        <f t="shared" si="0"/>
        <v>0</v>
      </c>
      <c r="F16" s="119"/>
      <c r="G16" s="119"/>
      <c r="H16" s="119"/>
    </row>
    <row r="17" spans="1:8" s="138" customFormat="1" ht="24.6" customHeight="1" x14ac:dyDescent="0.25">
      <c r="A17" s="139" t="s">
        <v>21</v>
      </c>
      <c r="B17" s="139" t="s">
        <v>22</v>
      </c>
      <c r="C17" s="119"/>
      <c r="D17" s="119"/>
      <c r="E17" s="119">
        <f t="shared" si="0"/>
        <v>0</v>
      </c>
      <c r="F17" s="119"/>
      <c r="G17" s="119"/>
      <c r="H17" s="119"/>
    </row>
    <row r="18" spans="1:8" s="138" customFormat="1" x14ac:dyDescent="0.25">
      <c r="A18" s="139" t="s">
        <v>23</v>
      </c>
      <c r="B18" s="139" t="s">
        <v>24</v>
      </c>
      <c r="C18" s="119"/>
      <c r="D18" s="119"/>
      <c r="E18" s="119">
        <f t="shared" si="0"/>
        <v>0</v>
      </c>
      <c r="F18" s="119"/>
      <c r="G18" s="119"/>
      <c r="H18" s="119"/>
    </row>
    <row r="19" spans="1:8" s="138" customFormat="1" x14ac:dyDescent="0.25">
      <c r="A19" s="139" t="s">
        <v>25</v>
      </c>
      <c r="B19" s="139" t="s">
        <v>26</v>
      </c>
      <c r="C19" s="119"/>
      <c r="D19" s="119"/>
      <c r="E19" s="119">
        <f t="shared" si="0"/>
        <v>0</v>
      </c>
      <c r="F19" s="119"/>
      <c r="G19" s="119"/>
      <c r="H19" s="119"/>
    </row>
    <row r="20" spans="1:8" s="138" customFormat="1" ht="16.149999999999999" customHeight="1" x14ac:dyDescent="0.25">
      <c r="A20" s="141" t="s">
        <v>27</v>
      </c>
      <c r="B20" s="141" t="s">
        <v>28</v>
      </c>
      <c r="C20" s="119">
        <v>3635</v>
      </c>
      <c r="D20" s="119"/>
      <c r="E20" s="119">
        <f t="shared" si="0"/>
        <v>0</v>
      </c>
      <c r="F20" s="119"/>
      <c r="G20" s="119"/>
      <c r="H20" s="119"/>
    </row>
    <row r="21" spans="1:8" s="138" customFormat="1" ht="16.149999999999999" customHeight="1" x14ac:dyDescent="0.25">
      <c r="A21" s="550" t="s">
        <v>29</v>
      </c>
      <c r="B21" s="139" t="s">
        <v>30</v>
      </c>
      <c r="C21" s="119">
        <v>600</v>
      </c>
      <c r="D21" s="119"/>
      <c r="E21" s="119">
        <f t="shared" si="0"/>
        <v>0</v>
      </c>
      <c r="F21" s="119"/>
      <c r="G21" s="119"/>
      <c r="H21" s="119"/>
    </row>
    <row r="22" spans="1:8" s="138" customFormat="1" ht="43.9" customHeight="1" x14ac:dyDescent="0.25">
      <c r="A22" s="551"/>
      <c r="B22" s="142" t="s">
        <v>31</v>
      </c>
      <c r="C22" s="119">
        <v>717</v>
      </c>
      <c r="D22" s="119"/>
      <c r="E22" s="119">
        <f t="shared" si="0"/>
        <v>0</v>
      </c>
      <c r="F22" s="119"/>
      <c r="G22" s="119"/>
      <c r="H22" s="119">
        <v>410</v>
      </c>
    </row>
    <row r="23" spans="1:8" s="138" customFormat="1" x14ac:dyDescent="0.25">
      <c r="A23" s="139" t="s">
        <v>32</v>
      </c>
      <c r="B23" s="139" t="s">
        <v>33</v>
      </c>
      <c r="C23" s="119"/>
      <c r="D23" s="119"/>
      <c r="E23" s="119">
        <f t="shared" si="0"/>
        <v>0</v>
      </c>
      <c r="F23" s="119"/>
      <c r="G23" s="119"/>
      <c r="H23" s="119"/>
    </row>
    <row r="24" spans="1:8" s="138" customFormat="1" x14ac:dyDescent="0.25">
      <c r="A24" s="550" t="s">
        <v>34</v>
      </c>
      <c r="B24" s="139" t="s">
        <v>35</v>
      </c>
      <c r="C24" s="119">
        <f t="shared" ref="C24:D24" si="1">C25+C26+C27</f>
        <v>0</v>
      </c>
      <c r="D24" s="119">
        <f t="shared" si="1"/>
        <v>0</v>
      </c>
      <c r="E24" s="119">
        <f t="shared" si="0"/>
        <v>0</v>
      </c>
      <c r="F24" s="119">
        <f t="shared" ref="F24:H24" si="2">F25+F26+F27</f>
        <v>0</v>
      </c>
      <c r="G24" s="119">
        <f t="shared" si="2"/>
        <v>0</v>
      </c>
      <c r="H24" s="119">
        <f t="shared" si="2"/>
        <v>0</v>
      </c>
    </row>
    <row r="25" spans="1:8" s="138" customFormat="1" x14ac:dyDescent="0.25">
      <c r="A25" s="552"/>
      <c r="B25" s="140" t="s">
        <v>36</v>
      </c>
      <c r="C25" s="119"/>
      <c r="D25" s="119"/>
      <c r="E25" s="119">
        <f t="shared" si="0"/>
        <v>0</v>
      </c>
      <c r="F25" s="119"/>
      <c r="G25" s="119"/>
      <c r="H25" s="119"/>
    </row>
    <row r="26" spans="1:8" s="138" customFormat="1" ht="83.45" customHeight="1" x14ac:dyDescent="0.25">
      <c r="A26" s="552"/>
      <c r="B26" s="140" t="s">
        <v>37</v>
      </c>
      <c r="C26" s="119"/>
      <c r="D26" s="119"/>
      <c r="E26" s="119">
        <f t="shared" si="0"/>
        <v>0</v>
      </c>
      <c r="F26" s="119"/>
      <c r="G26" s="119"/>
      <c r="H26" s="119"/>
    </row>
    <row r="27" spans="1:8" s="138" customFormat="1" ht="78.75" x14ac:dyDescent="0.25">
      <c r="A27" s="551"/>
      <c r="B27" s="140" t="s">
        <v>38</v>
      </c>
      <c r="C27" s="119"/>
      <c r="D27" s="119"/>
      <c r="E27" s="119">
        <f t="shared" si="0"/>
        <v>0</v>
      </c>
      <c r="F27" s="119"/>
      <c r="G27" s="119"/>
      <c r="H27" s="119"/>
    </row>
    <row r="28" spans="1:8" s="138" customFormat="1" x14ac:dyDescent="0.25">
      <c r="A28" s="546" t="s">
        <v>39</v>
      </c>
      <c r="B28" s="139" t="s">
        <v>40</v>
      </c>
      <c r="C28" s="119">
        <v>400</v>
      </c>
      <c r="D28" s="119"/>
      <c r="E28" s="119">
        <f t="shared" si="0"/>
        <v>0</v>
      </c>
      <c r="F28" s="119"/>
      <c r="G28" s="119"/>
      <c r="H28" s="119"/>
    </row>
    <row r="29" spans="1:8" s="138" customFormat="1" ht="47.25" x14ac:dyDescent="0.25">
      <c r="A29" s="546"/>
      <c r="B29" s="139" t="s">
        <v>41</v>
      </c>
      <c r="C29" s="119">
        <v>915</v>
      </c>
      <c r="D29" s="119"/>
      <c r="E29" s="119">
        <f t="shared" si="0"/>
        <v>0</v>
      </c>
      <c r="F29" s="119"/>
      <c r="G29" s="119"/>
      <c r="H29" s="119"/>
    </row>
    <row r="30" spans="1:8" s="138" customFormat="1" x14ac:dyDescent="0.25">
      <c r="A30" s="546"/>
      <c r="B30" s="139" t="s">
        <v>42</v>
      </c>
      <c r="C30" s="119"/>
      <c r="D30" s="119"/>
      <c r="E30" s="119">
        <f t="shared" si="0"/>
        <v>0</v>
      </c>
      <c r="F30" s="119"/>
      <c r="G30" s="119"/>
      <c r="H30" s="119"/>
    </row>
    <row r="31" spans="1:8" s="138" customFormat="1" x14ac:dyDescent="0.25">
      <c r="A31" s="139" t="s">
        <v>43</v>
      </c>
      <c r="B31" s="139" t="s">
        <v>44</v>
      </c>
      <c r="C31" s="119">
        <v>440</v>
      </c>
      <c r="D31" s="119"/>
      <c r="E31" s="119">
        <f t="shared" si="0"/>
        <v>0</v>
      </c>
      <c r="F31" s="119"/>
      <c r="G31" s="119"/>
      <c r="H31" s="119">
        <v>5</v>
      </c>
    </row>
    <row r="32" spans="1:8" s="138" customFormat="1" ht="31.5" x14ac:dyDescent="0.25">
      <c r="A32" s="143" t="s">
        <v>45</v>
      </c>
      <c r="B32" s="144" t="s">
        <v>46</v>
      </c>
      <c r="C32" s="119"/>
      <c r="D32" s="119"/>
      <c r="E32" s="119">
        <f t="shared" si="0"/>
        <v>0</v>
      </c>
      <c r="F32" s="119"/>
      <c r="G32" s="119"/>
      <c r="H32" s="119"/>
    </row>
    <row r="33" spans="1:8" s="138" customFormat="1" ht="16.149999999999999" customHeight="1" x14ac:dyDescent="0.25">
      <c r="A33" s="139" t="s">
        <v>47</v>
      </c>
      <c r="B33" s="139" t="s">
        <v>48</v>
      </c>
      <c r="C33" s="119"/>
      <c r="D33" s="119"/>
      <c r="E33" s="119">
        <f t="shared" si="0"/>
        <v>0</v>
      </c>
      <c r="F33" s="119"/>
      <c r="G33" s="119"/>
      <c r="H33" s="119"/>
    </row>
    <row r="34" spans="1:8" s="138" customFormat="1" x14ac:dyDescent="0.25">
      <c r="A34" s="141" t="s">
        <v>49</v>
      </c>
      <c r="B34" s="141" t="s">
        <v>50</v>
      </c>
      <c r="C34" s="119"/>
      <c r="D34" s="119"/>
      <c r="E34" s="119">
        <f t="shared" si="0"/>
        <v>0</v>
      </c>
      <c r="F34" s="119"/>
      <c r="G34" s="119"/>
      <c r="H34" s="119"/>
    </row>
    <row r="35" spans="1:8" s="138" customFormat="1" x14ac:dyDescent="0.25">
      <c r="A35" s="141" t="s">
        <v>51</v>
      </c>
      <c r="B35" s="141" t="s">
        <v>52</v>
      </c>
      <c r="C35" s="119"/>
      <c r="D35" s="119"/>
      <c r="E35" s="119">
        <f t="shared" si="0"/>
        <v>0</v>
      </c>
      <c r="F35" s="119"/>
      <c r="G35" s="119"/>
      <c r="H35" s="119"/>
    </row>
    <row r="36" spans="1:8" s="138" customFormat="1" x14ac:dyDescent="0.25">
      <c r="A36" s="139" t="s">
        <v>53</v>
      </c>
      <c r="B36" s="139" t="s">
        <v>54</v>
      </c>
      <c r="C36" s="119">
        <v>500</v>
      </c>
      <c r="D36" s="119"/>
      <c r="E36" s="119">
        <f t="shared" si="0"/>
        <v>0</v>
      </c>
      <c r="F36" s="119"/>
      <c r="G36" s="119"/>
      <c r="H36" s="119"/>
    </row>
    <row r="37" spans="1:8" s="138" customFormat="1" x14ac:dyDescent="0.25">
      <c r="A37" s="139" t="s">
        <v>55</v>
      </c>
      <c r="B37" s="139" t="s">
        <v>56</v>
      </c>
      <c r="C37" s="119">
        <v>1300</v>
      </c>
      <c r="D37" s="119"/>
      <c r="E37" s="119">
        <f t="shared" si="0"/>
        <v>0</v>
      </c>
      <c r="F37" s="119"/>
      <c r="G37" s="119"/>
      <c r="H37" s="119"/>
    </row>
    <row r="38" spans="1:8" s="138" customFormat="1" x14ac:dyDescent="0.25">
      <c r="A38" s="139" t="s">
        <v>57</v>
      </c>
      <c r="B38" s="139" t="s">
        <v>58</v>
      </c>
      <c r="C38" s="119">
        <v>240</v>
      </c>
      <c r="D38" s="119"/>
      <c r="E38" s="119">
        <f t="shared" si="0"/>
        <v>0</v>
      </c>
      <c r="F38" s="119"/>
      <c r="G38" s="119"/>
      <c r="H38" s="119"/>
    </row>
    <row r="39" spans="1:8" s="138" customFormat="1" x14ac:dyDescent="0.25">
      <c r="A39" s="139" t="s">
        <v>59</v>
      </c>
      <c r="B39" s="139" t="s">
        <v>60</v>
      </c>
      <c r="C39" s="119"/>
      <c r="D39" s="119"/>
      <c r="E39" s="119">
        <f t="shared" si="0"/>
        <v>0</v>
      </c>
      <c r="F39" s="119"/>
      <c r="G39" s="119"/>
      <c r="H39" s="119"/>
    </row>
    <row r="40" spans="1:8" s="138" customFormat="1" x14ac:dyDescent="0.25">
      <c r="A40" s="139" t="s">
        <v>61</v>
      </c>
      <c r="B40" s="139" t="s">
        <v>62</v>
      </c>
      <c r="C40" s="119"/>
      <c r="D40" s="119"/>
      <c r="E40" s="119">
        <f t="shared" si="0"/>
        <v>0</v>
      </c>
      <c r="F40" s="119"/>
      <c r="G40" s="119"/>
      <c r="H40" s="119"/>
    </row>
    <row r="41" spans="1:8" s="138" customFormat="1" x14ac:dyDescent="0.25">
      <c r="A41" s="547" t="s">
        <v>63</v>
      </c>
      <c r="B41" s="139" t="s">
        <v>64</v>
      </c>
      <c r="C41" s="119"/>
      <c r="D41" s="119"/>
      <c r="E41" s="119">
        <f t="shared" si="0"/>
        <v>0</v>
      </c>
      <c r="F41" s="119"/>
      <c r="G41" s="119"/>
      <c r="H41" s="119"/>
    </row>
    <row r="42" spans="1:8" s="138" customFormat="1" x14ac:dyDescent="0.25">
      <c r="A42" s="547"/>
      <c r="B42" s="139" t="s">
        <v>65</v>
      </c>
      <c r="C42" s="119"/>
      <c r="D42" s="119"/>
      <c r="E42" s="119">
        <f t="shared" si="0"/>
        <v>0</v>
      </c>
      <c r="F42" s="119"/>
      <c r="G42" s="119"/>
      <c r="H42" s="119"/>
    </row>
    <row r="43" spans="1:8" s="138" customFormat="1" x14ac:dyDescent="0.25">
      <c r="A43" s="139" t="s">
        <v>66</v>
      </c>
      <c r="B43" s="139" t="s">
        <v>67</v>
      </c>
      <c r="C43" s="119">
        <v>1495</v>
      </c>
      <c r="D43" s="119"/>
      <c r="E43" s="119">
        <f t="shared" si="0"/>
        <v>0</v>
      </c>
      <c r="F43" s="145"/>
      <c r="G43" s="119"/>
      <c r="H43" s="119"/>
    </row>
    <row r="44" spans="1:8" s="138" customFormat="1" x14ac:dyDescent="0.25">
      <c r="A44" s="139" t="s">
        <v>68</v>
      </c>
      <c r="B44" s="139" t="s">
        <v>69</v>
      </c>
      <c r="C44" s="119"/>
      <c r="D44" s="119"/>
      <c r="E44" s="119">
        <f t="shared" si="0"/>
        <v>0</v>
      </c>
      <c r="F44" s="119"/>
      <c r="G44" s="119"/>
      <c r="H44" s="119"/>
    </row>
    <row r="45" spans="1:8" s="138" customFormat="1" ht="15" customHeight="1" x14ac:dyDescent="0.25">
      <c r="A45" s="547" t="s">
        <v>70</v>
      </c>
      <c r="B45" s="139" t="s">
        <v>71</v>
      </c>
      <c r="C45" s="119">
        <v>836</v>
      </c>
      <c r="D45" s="119"/>
      <c r="E45" s="119">
        <f t="shared" si="0"/>
        <v>0</v>
      </c>
      <c r="F45" s="119"/>
      <c r="G45" s="119"/>
      <c r="H45" s="119">
        <v>121</v>
      </c>
    </row>
    <row r="46" spans="1:8" s="138" customFormat="1" ht="18" customHeight="1" x14ac:dyDescent="0.25">
      <c r="A46" s="547"/>
      <c r="B46" s="139" t="s">
        <v>72</v>
      </c>
      <c r="C46" s="119"/>
      <c r="D46" s="119"/>
      <c r="E46" s="119">
        <f t="shared" si="0"/>
        <v>0</v>
      </c>
      <c r="F46" s="119"/>
      <c r="G46" s="119"/>
      <c r="H46" s="119"/>
    </row>
    <row r="47" spans="1:8" s="138" customFormat="1" x14ac:dyDescent="0.25">
      <c r="A47" s="139" t="s">
        <v>73</v>
      </c>
      <c r="B47" s="139" t="s">
        <v>74</v>
      </c>
      <c r="C47" s="119">
        <v>520</v>
      </c>
      <c r="D47" s="119"/>
      <c r="E47" s="119">
        <f t="shared" si="0"/>
        <v>0</v>
      </c>
      <c r="F47" s="119"/>
      <c r="G47" s="119"/>
      <c r="H47" s="119"/>
    </row>
    <row r="48" spans="1:8" s="138" customFormat="1" x14ac:dyDescent="0.25">
      <c r="A48" s="141" t="s">
        <v>75</v>
      </c>
      <c r="B48" s="141" t="s">
        <v>76</v>
      </c>
      <c r="C48" s="119">
        <v>2098</v>
      </c>
      <c r="D48" s="119"/>
      <c r="E48" s="119">
        <f t="shared" si="0"/>
        <v>0</v>
      </c>
      <c r="F48" s="119"/>
      <c r="G48" s="119"/>
      <c r="H48" s="119"/>
    </row>
    <row r="49" spans="1:8" s="138" customFormat="1" ht="19.899999999999999" customHeight="1" x14ac:dyDescent="0.25">
      <c r="A49" s="139" t="s">
        <v>77</v>
      </c>
      <c r="B49" s="139" t="s">
        <v>78</v>
      </c>
      <c r="C49" s="119"/>
      <c r="D49" s="119"/>
      <c r="E49" s="119">
        <f t="shared" si="0"/>
        <v>0</v>
      </c>
      <c r="F49" s="119"/>
      <c r="G49" s="119"/>
      <c r="H49" s="119"/>
    </row>
    <row r="50" spans="1:8" s="138" customFormat="1" ht="19.899999999999999" customHeight="1" x14ac:dyDescent="0.25">
      <c r="A50" s="139" t="s">
        <v>79</v>
      </c>
      <c r="B50" s="139" t="s">
        <v>80</v>
      </c>
      <c r="C50" s="119"/>
      <c r="D50" s="119"/>
      <c r="E50" s="119">
        <f t="shared" si="0"/>
        <v>0</v>
      </c>
      <c r="F50" s="119"/>
      <c r="G50" s="119"/>
      <c r="H50" s="119"/>
    </row>
    <row r="51" spans="1:8" s="138" customFormat="1" x14ac:dyDescent="0.25">
      <c r="A51" s="139" t="s">
        <v>81</v>
      </c>
      <c r="B51" s="139" t="s">
        <v>82</v>
      </c>
      <c r="C51" s="119">
        <v>130</v>
      </c>
      <c r="D51" s="119"/>
      <c r="E51" s="119">
        <f t="shared" si="0"/>
        <v>0</v>
      </c>
      <c r="F51" s="119"/>
      <c r="G51" s="119"/>
      <c r="H51" s="119"/>
    </row>
    <row r="52" spans="1:8" ht="31.5" x14ac:dyDescent="0.25">
      <c r="A52" s="62" t="s">
        <v>0</v>
      </c>
      <c r="B52" s="13"/>
      <c r="C52" s="15">
        <f>C6+C7+SUM(C9:C24)+SUM(C28:C51)</f>
        <v>15847</v>
      </c>
      <c r="D52" s="15">
        <f>SUM(D6:D24)+SUM(D28:D51)</f>
        <v>0</v>
      </c>
      <c r="E52" s="14">
        <f t="shared" ref="E52" si="3">F52+G52</f>
        <v>0</v>
      </c>
      <c r="F52" s="15">
        <f>SUM(F6:F24)+SUM(F28:F51)</f>
        <v>0</v>
      </c>
      <c r="G52" s="15">
        <f>SUM(G6:G24)+SUM(G28:G51)</f>
        <v>0</v>
      </c>
      <c r="H52" s="15">
        <f>SUM(H6:H24)+SUM(H28:H51)</f>
        <v>536</v>
      </c>
    </row>
    <row r="53" spans="1:8" x14ac:dyDescent="0.25">
      <c r="A53" s="16"/>
      <c r="B53" s="16"/>
      <c r="C53" s="146"/>
      <c r="D53" s="16"/>
      <c r="E53" s="16"/>
      <c r="F53" s="16"/>
      <c r="G53" s="16"/>
      <c r="H53" s="16"/>
    </row>
    <row r="55" spans="1:8" x14ac:dyDescent="0.25">
      <c r="B55" s="18"/>
    </row>
    <row r="56" spans="1:8" x14ac:dyDescent="0.25">
      <c r="B56" s="18"/>
    </row>
    <row r="57" spans="1:8" x14ac:dyDescent="0.25">
      <c r="B57" s="18"/>
    </row>
    <row r="58" spans="1:8" x14ac:dyDescent="0.25">
      <c r="A58" s="19"/>
      <c r="B58" s="18"/>
    </row>
    <row r="59" spans="1:8" x14ac:dyDescent="0.25">
      <c r="A59" s="19"/>
      <c r="B59" s="20"/>
    </row>
  </sheetData>
  <mergeCells count="14">
    <mergeCell ref="B1:H1"/>
    <mergeCell ref="A24:A27"/>
    <mergeCell ref="C3:C5"/>
    <mergeCell ref="D4:D5"/>
    <mergeCell ref="D3:H3"/>
    <mergeCell ref="E4:G4"/>
    <mergeCell ref="H4:H5"/>
    <mergeCell ref="A28:A30"/>
    <mergeCell ref="A41:A42"/>
    <mergeCell ref="A45:A46"/>
    <mergeCell ref="B3:B5"/>
    <mergeCell ref="A3:A5"/>
    <mergeCell ref="A6:A9"/>
    <mergeCell ref="A21:A22"/>
  </mergeCells>
  <pageMargins left="0.7" right="0.7" top="0.75" bottom="0.75" header="0.3" footer="0.3"/>
  <pageSetup paperSize="9" scale="5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9"/>
  <sheetViews>
    <sheetView view="pageBreakPreview" topLeftCell="A31" zoomScale="60" zoomScaleNormal="60" workbookViewId="0">
      <selection activeCell="B3" sqref="B3:B5"/>
    </sheetView>
  </sheetViews>
  <sheetFormatPr defaultRowHeight="15.75" x14ac:dyDescent="0.25"/>
  <cols>
    <col min="1" max="1" width="30.7109375" style="2" customWidth="1"/>
    <col min="2" max="2" width="35.140625" style="2" customWidth="1"/>
    <col min="3" max="3" width="18.5703125" customWidth="1"/>
    <col min="4" max="4" width="28" customWidth="1"/>
    <col min="5" max="5" width="10.5703125" customWidth="1"/>
    <col min="6" max="6" width="12.28515625" customWidth="1"/>
    <col min="7" max="7" width="15.28515625" customWidth="1"/>
    <col min="8" max="8" width="18" customWidth="1"/>
    <col min="222" max="222" width="34" customWidth="1"/>
    <col min="223" max="223" width="11.28515625" customWidth="1"/>
    <col min="224" max="224" width="11" customWidth="1"/>
    <col min="232" max="233" width="10.7109375" customWidth="1"/>
    <col min="235" max="235" width="11.5703125" customWidth="1"/>
    <col min="236" max="236" width="13.7109375" customWidth="1"/>
    <col min="237" max="240" width="9.28515625" customWidth="1"/>
    <col min="478" max="478" width="34" customWidth="1"/>
    <col min="479" max="479" width="11.28515625" customWidth="1"/>
    <col min="480" max="480" width="11" customWidth="1"/>
    <col min="488" max="489" width="10.7109375" customWidth="1"/>
    <col min="491" max="491" width="11.5703125" customWidth="1"/>
    <col min="492" max="492" width="13.7109375" customWidth="1"/>
    <col min="493" max="496" width="9.28515625" customWidth="1"/>
    <col min="734" max="734" width="34" customWidth="1"/>
    <col min="735" max="735" width="11.28515625" customWidth="1"/>
    <col min="736" max="736" width="11" customWidth="1"/>
    <col min="744" max="745" width="10.7109375" customWidth="1"/>
    <col min="747" max="747" width="11.5703125" customWidth="1"/>
    <col min="748" max="748" width="13.7109375" customWidth="1"/>
    <col min="749" max="752" width="9.28515625" customWidth="1"/>
    <col min="990" max="990" width="34" customWidth="1"/>
    <col min="991" max="991" width="11.28515625" customWidth="1"/>
    <col min="992" max="992" width="11" customWidth="1"/>
    <col min="1000" max="1001" width="10.7109375" customWidth="1"/>
    <col min="1003" max="1003" width="11.5703125" customWidth="1"/>
    <col min="1004" max="1004" width="13.7109375" customWidth="1"/>
    <col min="1005" max="1008" width="9.28515625" customWidth="1"/>
    <col min="1246" max="1246" width="34" customWidth="1"/>
    <col min="1247" max="1247" width="11.28515625" customWidth="1"/>
    <col min="1248" max="1248" width="11" customWidth="1"/>
    <col min="1256" max="1257" width="10.7109375" customWidth="1"/>
    <col min="1259" max="1259" width="11.5703125" customWidth="1"/>
    <col min="1260" max="1260" width="13.7109375" customWidth="1"/>
    <col min="1261" max="1264" width="9.28515625" customWidth="1"/>
    <col min="1502" max="1502" width="34" customWidth="1"/>
    <col min="1503" max="1503" width="11.28515625" customWidth="1"/>
    <col min="1504" max="1504" width="11" customWidth="1"/>
    <col min="1512" max="1513" width="10.7109375" customWidth="1"/>
    <col min="1515" max="1515" width="11.5703125" customWidth="1"/>
    <col min="1516" max="1516" width="13.7109375" customWidth="1"/>
    <col min="1517" max="1520" width="9.28515625" customWidth="1"/>
    <col min="1758" max="1758" width="34" customWidth="1"/>
    <col min="1759" max="1759" width="11.28515625" customWidth="1"/>
    <col min="1760" max="1760" width="11" customWidth="1"/>
    <col min="1768" max="1769" width="10.7109375" customWidth="1"/>
    <col min="1771" max="1771" width="11.5703125" customWidth="1"/>
    <col min="1772" max="1772" width="13.7109375" customWidth="1"/>
    <col min="1773" max="1776" width="9.28515625" customWidth="1"/>
    <col min="2014" max="2014" width="34" customWidth="1"/>
    <col min="2015" max="2015" width="11.28515625" customWidth="1"/>
    <col min="2016" max="2016" width="11" customWidth="1"/>
    <col min="2024" max="2025" width="10.7109375" customWidth="1"/>
    <col min="2027" max="2027" width="11.5703125" customWidth="1"/>
    <col min="2028" max="2028" width="13.7109375" customWidth="1"/>
    <col min="2029" max="2032" width="9.28515625" customWidth="1"/>
    <col min="2270" max="2270" width="34" customWidth="1"/>
    <col min="2271" max="2271" width="11.28515625" customWidth="1"/>
    <col min="2272" max="2272" width="11" customWidth="1"/>
    <col min="2280" max="2281" width="10.7109375" customWidth="1"/>
    <col min="2283" max="2283" width="11.5703125" customWidth="1"/>
    <col min="2284" max="2284" width="13.7109375" customWidth="1"/>
    <col min="2285" max="2288" width="9.28515625" customWidth="1"/>
    <col min="2526" max="2526" width="34" customWidth="1"/>
    <col min="2527" max="2527" width="11.28515625" customWidth="1"/>
    <col min="2528" max="2528" width="11" customWidth="1"/>
    <col min="2536" max="2537" width="10.7109375" customWidth="1"/>
    <col min="2539" max="2539" width="11.5703125" customWidth="1"/>
    <col min="2540" max="2540" width="13.7109375" customWidth="1"/>
    <col min="2541" max="2544" width="9.28515625" customWidth="1"/>
    <col min="2782" max="2782" width="34" customWidth="1"/>
    <col min="2783" max="2783" width="11.28515625" customWidth="1"/>
    <col min="2784" max="2784" width="11" customWidth="1"/>
    <col min="2792" max="2793" width="10.7109375" customWidth="1"/>
    <col min="2795" max="2795" width="11.5703125" customWidth="1"/>
    <col min="2796" max="2796" width="13.7109375" customWidth="1"/>
    <col min="2797" max="2800" width="9.28515625" customWidth="1"/>
    <col min="3038" max="3038" width="34" customWidth="1"/>
    <col min="3039" max="3039" width="11.28515625" customWidth="1"/>
    <col min="3040" max="3040" width="11" customWidth="1"/>
    <col min="3048" max="3049" width="10.7109375" customWidth="1"/>
    <col min="3051" max="3051" width="11.5703125" customWidth="1"/>
    <col min="3052" max="3052" width="13.7109375" customWidth="1"/>
    <col min="3053" max="3056" width="9.28515625" customWidth="1"/>
    <col min="3294" max="3294" width="34" customWidth="1"/>
    <col min="3295" max="3295" width="11.28515625" customWidth="1"/>
    <col min="3296" max="3296" width="11" customWidth="1"/>
    <col min="3304" max="3305" width="10.7109375" customWidth="1"/>
    <col min="3307" max="3307" width="11.5703125" customWidth="1"/>
    <col min="3308" max="3308" width="13.7109375" customWidth="1"/>
    <col min="3309" max="3312" width="9.28515625" customWidth="1"/>
    <col min="3550" max="3550" width="34" customWidth="1"/>
    <col min="3551" max="3551" width="11.28515625" customWidth="1"/>
    <col min="3552" max="3552" width="11" customWidth="1"/>
    <col min="3560" max="3561" width="10.7109375" customWidth="1"/>
    <col min="3563" max="3563" width="11.5703125" customWidth="1"/>
    <col min="3564" max="3564" width="13.7109375" customWidth="1"/>
    <col min="3565" max="3568" width="9.28515625" customWidth="1"/>
    <col min="3806" max="3806" width="34" customWidth="1"/>
    <col min="3807" max="3807" width="11.28515625" customWidth="1"/>
    <col min="3808" max="3808" width="11" customWidth="1"/>
    <col min="3816" max="3817" width="10.7109375" customWidth="1"/>
    <col min="3819" max="3819" width="11.5703125" customWidth="1"/>
    <col min="3820" max="3820" width="13.7109375" customWidth="1"/>
    <col min="3821" max="3824" width="9.28515625" customWidth="1"/>
    <col min="4062" max="4062" width="34" customWidth="1"/>
    <col min="4063" max="4063" width="11.28515625" customWidth="1"/>
    <col min="4064" max="4064" width="11" customWidth="1"/>
    <col min="4072" max="4073" width="10.7109375" customWidth="1"/>
    <col min="4075" max="4075" width="11.5703125" customWidth="1"/>
    <col min="4076" max="4076" width="13.7109375" customWidth="1"/>
    <col min="4077" max="4080" width="9.28515625" customWidth="1"/>
    <col min="4318" max="4318" width="34" customWidth="1"/>
    <col min="4319" max="4319" width="11.28515625" customWidth="1"/>
    <col min="4320" max="4320" width="11" customWidth="1"/>
    <col min="4328" max="4329" width="10.7109375" customWidth="1"/>
    <col min="4331" max="4331" width="11.5703125" customWidth="1"/>
    <col min="4332" max="4332" width="13.7109375" customWidth="1"/>
    <col min="4333" max="4336" width="9.28515625" customWidth="1"/>
    <col min="4574" max="4574" width="34" customWidth="1"/>
    <col min="4575" max="4575" width="11.28515625" customWidth="1"/>
    <col min="4576" max="4576" width="11" customWidth="1"/>
    <col min="4584" max="4585" width="10.7109375" customWidth="1"/>
    <col min="4587" max="4587" width="11.5703125" customWidth="1"/>
    <col min="4588" max="4588" width="13.7109375" customWidth="1"/>
    <col min="4589" max="4592" width="9.28515625" customWidth="1"/>
    <col min="4830" max="4830" width="34" customWidth="1"/>
    <col min="4831" max="4831" width="11.28515625" customWidth="1"/>
    <col min="4832" max="4832" width="11" customWidth="1"/>
    <col min="4840" max="4841" width="10.7109375" customWidth="1"/>
    <col min="4843" max="4843" width="11.5703125" customWidth="1"/>
    <col min="4844" max="4844" width="13.7109375" customWidth="1"/>
    <col min="4845" max="4848" width="9.28515625" customWidth="1"/>
    <col min="5086" max="5086" width="34" customWidth="1"/>
    <col min="5087" max="5087" width="11.28515625" customWidth="1"/>
    <col min="5088" max="5088" width="11" customWidth="1"/>
    <col min="5096" max="5097" width="10.7109375" customWidth="1"/>
    <col min="5099" max="5099" width="11.5703125" customWidth="1"/>
    <col min="5100" max="5100" width="13.7109375" customWidth="1"/>
    <col min="5101" max="5104" width="9.28515625" customWidth="1"/>
    <col min="5342" max="5342" width="34" customWidth="1"/>
    <col min="5343" max="5343" width="11.28515625" customWidth="1"/>
    <col min="5344" max="5344" width="11" customWidth="1"/>
    <col min="5352" max="5353" width="10.7109375" customWidth="1"/>
    <col min="5355" max="5355" width="11.5703125" customWidth="1"/>
    <col min="5356" max="5356" width="13.7109375" customWidth="1"/>
    <col min="5357" max="5360" width="9.28515625" customWidth="1"/>
    <col min="5598" max="5598" width="34" customWidth="1"/>
    <col min="5599" max="5599" width="11.28515625" customWidth="1"/>
    <col min="5600" max="5600" width="11" customWidth="1"/>
    <col min="5608" max="5609" width="10.7109375" customWidth="1"/>
    <col min="5611" max="5611" width="11.5703125" customWidth="1"/>
    <col min="5612" max="5612" width="13.7109375" customWidth="1"/>
    <col min="5613" max="5616" width="9.28515625" customWidth="1"/>
    <col min="5854" max="5854" width="34" customWidth="1"/>
    <col min="5855" max="5855" width="11.28515625" customWidth="1"/>
    <col min="5856" max="5856" width="11" customWidth="1"/>
    <col min="5864" max="5865" width="10.7109375" customWidth="1"/>
    <col min="5867" max="5867" width="11.5703125" customWidth="1"/>
    <col min="5868" max="5868" width="13.7109375" customWidth="1"/>
    <col min="5869" max="5872" width="9.28515625" customWidth="1"/>
    <col min="6110" max="6110" width="34" customWidth="1"/>
    <col min="6111" max="6111" width="11.28515625" customWidth="1"/>
    <col min="6112" max="6112" width="11" customWidth="1"/>
    <col min="6120" max="6121" width="10.7109375" customWidth="1"/>
    <col min="6123" max="6123" width="11.5703125" customWidth="1"/>
    <col min="6124" max="6124" width="13.7109375" customWidth="1"/>
    <col min="6125" max="6128" width="9.28515625" customWidth="1"/>
    <col min="6366" max="6366" width="34" customWidth="1"/>
    <col min="6367" max="6367" width="11.28515625" customWidth="1"/>
    <col min="6368" max="6368" width="11" customWidth="1"/>
    <col min="6376" max="6377" width="10.7109375" customWidth="1"/>
    <col min="6379" max="6379" width="11.5703125" customWidth="1"/>
    <col min="6380" max="6380" width="13.7109375" customWidth="1"/>
    <col min="6381" max="6384" width="9.28515625" customWidth="1"/>
    <col min="6622" max="6622" width="34" customWidth="1"/>
    <col min="6623" max="6623" width="11.28515625" customWidth="1"/>
    <col min="6624" max="6624" width="11" customWidth="1"/>
    <col min="6632" max="6633" width="10.7109375" customWidth="1"/>
    <col min="6635" max="6635" width="11.5703125" customWidth="1"/>
    <col min="6636" max="6636" width="13.7109375" customWidth="1"/>
    <col min="6637" max="6640" width="9.28515625" customWidth="1"/>
    <col min="6878" max="6878" width="34" customWidth="1"/>
    <col min="6879" max="6879" width="11.28515625" customWidth="1"/>
    <col min="6880" max="6880" width="11" customWidth="1"/>
    <col min="6888" max="6889" width="10.7109375" customWidth="1"/>
    <col min="6891" max="6891" width="11.5703125" customWidth="1"/>
    <col min="6892" max="6892" width="13.7109375" customWidth="1"/>
    <col min="6893" max="6896" width="9.28515625" customWidth="1"/>
    <col min="7134" max="7134" width="34" customWidth="1"/>
    <col min="7135" max="7135" width="11.28515625" customWidth="1"/>
    <col min="7136" max="7136" width="11" customWidth="1"/>
    <col min="7144" max="7145" width="10.7109375" customWidth="1"/>
    <col min="7147" max="7147" width="11.5703125" customWidth="1"/>
    <col min="7148" max="7148" width="13.7109375" customWidth="1"/>
    <col min="7149" max="7152" width="9.28515625" customWidth="1"/>
    <col min="7390" max="7390" width="34" customWidth="1"/>
    <col min="7391" max="7391" width="11.28515625" customWidth="1"/>
    <col min="7392" max="7392" width="11" customWidth="1"/>
    <col min="7400" max="7401" width="10.7109375" customWidth="1"/>
    <col min="7403" max="7403" width="11.5703125" customWidth="1"/>
    <col min="7404" max="7404" width="13.7109375" customWidth="1"/>
    <col min="7405" max="7408" width="9.28515625" customWidth="1"/>
    <col min="7646" max="7646" width="34" customWidth="1"/>
    <col min="7647" max="7647" width="11.28515625" customWidth="1"/>
    <col min="7648" max="7648" width="11" customWidth="1"/>
    <col min="7656" max="7657" width="10.7109375" customWidth="1"/>
    <col min="7659" max="7659" width="11.5703125" customWidth="1"/>
    <col min="7660" max="7660" width="13.7109375" customWidth="1"/>
    <col min="7661" max="7664" width="9.28515625" customWidth="1"/>
    <col min="7902" max="7902" width="34" customWidth="1"/>
    <col min="7903" max="7903" width="11.28515625" customWidth="1"/>
    <col min="7904" max="7904" width="11" customWidth="1"/>
    <col min="7912" max="7913" width="10.7109375" customWidth="1"/>
    <col min="7915" max="7915" width="11.5703125" customWidth="1"/>
    <col min="7916" max="7916" width="13.7109375" customWidth="1"/>
    <col min="7917" max="7920" width="9.28515625" customWidth="1"/>
    <col min="8158" max="8158" width="34" customWidth="1"/>
    <col min="8159" max="8159" width="11.28515625" customWidth="1"/>
    <col min="8160" max="8160" width="11" customWidth="1"/>
    <col min="8168" max="8169" width="10.7109375" customWidth="1"/>
    <col min="8171" max="8171" width="11.5703125" customWidth="1"/>
    <col min="8172" max="8172" width="13.7109375" customWidth="1"/>
    <col min="8173" max="8176" width="9.28515625" customWidth="1"/>
    <col min="8414" max="8414" width="34" customWidth="1"/>
    <col min="8415" max="8415" width="11.28515625" customWidth="1"/>
    <col min="8416" max="8416" width="11" customWidth="1"/>
    <col min="8424" max="8425" width="10.7109375" customWidth="1"/>
    <col min="8427" max="8427" width="11.5703125" customWidth="1"/>
    <col min="8428" max="8428" width="13.7109375" customWidth="1"/>
    <col min="8429" max="8432" width="9.28515625" customWidth="1"/>
    <col min="8670" max="8670" width="34" customWidth="1"/>
    <col min="8671" max="8671" width="11.28515625" customWidth="1"/>
    <col min="8672" max="8672" width="11" customWidth="1"/>
    <col min="8680" max="8681" width="10.7109375" customWidth="1"/>
    <col min="8683" max="8683" width="11.5703125" customWidth="1"/>
    <col min="8684" max="8684" width="13.7109375" customWidth="1"/>
    <col min="8685" max="8688" width="9.28515625" customWidth="1"/>
    <col min="8926" max="8926" width="34" customWidth="1"/>
    <col min="8927" max="8927" width="11.28515625" customWidth="1"/>
    <col min="8928" max="8928" width="11" customWidth="1"/>
    <col min="8936" max="8937" width="10.7109375" customWidth="1"/>
    <col min="8939" max="8939" width="11.5703125" customWidth="1"/>
    <col min="8940" max="8940" width="13.7109375" customWidth="1"/>
    <col min="8941" max="8944" width="9.28515625" customWidth="1"/>
    <col min="9182" max="9182" width="34" customWidth="1"/>
    <col min="9183" max="9183" width="11.28515625" customWidth="1"/>
    <col min="9184" max="9184" width="11" customWidth="1"/>
    <col min="9192" max="9193" width="10.7109375" customWidth="1"/>
    <col min="9195" max="9195" width="11.5703125" customWidth="1"/>
    <col min="9196" max="9196" width="13.7109375" customWidth="1"/>
    <col min="9197" max="9200" width="9.28515625" customWidth="1"/>
    <col min="9438" max="9438" width="34" customWidth="1"/>
    <col min="9439" max="9439" width="11.28515625" customWidth="1"/>
    <col min="9440" max="9440" width="11" customWidth="1"/>
    <col min="9448" max="9449" width="10.7109375" customWidth="1"/>
    <col min="9451" max="9451" width="11.5703125" customWidth="1"/>
    <col min="9452" max="9452" width="13.7109375" customWidth="1"/>
    <col min="9453" max="9456" width="9.28515625" customWidth="1"/>
    <col min="9694" max="9694" width="34" customWidth="1"/>
    <col min="9695" max="9695" width="11.28515625" customWidth="1"/>
    <col min="9696" max="9696" width="11" customWidth="1"/>
    <col min="9704" max="9705" width="10.7109375" customWidth="1"/>
    <col min="9707" max="9707" width="11.5703125" customWidth="1"/>
    <col min="9708" max="9708" width="13.7109375" customWidth="1"/>
    <col min="9709" max="9712" width="9.28515625" customWidth="1"/>
    <col min="9950" max="9950" width="34" customWidth="1"/>
    <col min="9951" max="9951" width="11.28515625" customWidth="1"/>
    <col min="9952" max="9952" width="11" customWidth="1"/>
    <col min="9960" max="9961" width="10.7109375" customWidth="1"/>
    <col min="9963" max="9963" width="11.5703125" customWidth="1"/>
    <col min="9964" max="9964" width="13.7109375" customWidth="1"/>
    <col min="9965" max="9968" width="9.28515625" customWidth="1"/>
    <col min="10206" max="10206" width="34" customWidth="1"/>
    <col min="10207" max="10207" width="11.28515625" customWidth="1"/>
    <col min="10208" max="10208" width="11" customWidth="1"/>
    <col min="10216" max="10217" width="10.7109375" customWidth="1"/>
    <col min="10219" max="10219" width="11.5703125" customWidth="1"/>
    <col min="10220" max="10220" width="13.7109375" customWidth="1"/>
    <col min="10221" max="10224" width="9.28515625" customWidth="1"/>
    <col min="10462" max="10462" width="34" customWidth="1"/>
    <col min="10463" max="10463" width="11.28515625" customWidth="1"/>
    <col min="10464" max="10464" width="11" customWidth="1"/>
    <col min="10472" max="10473" width="10.7109375" customWidth="1"/>
    <col min="10475" max="10475" width="11.5703125" customWidth="1"/>
    <col min="10476" max="10476" width="13.7109375" customWidth="1"/>
    <col min="10477" max="10480" width="9.28515625" customWidth="1"/>
    <col min="10718" max="10718" width="34" customWidth="1"/>
    <col min="10719" max="10719" width="11.28515625" customWidth="1"/>
    <col min="10720" max="10720" width="11" customWidth="1"/>
    <col min="10728" max="10729" width="10.7109375" customWidth="1"/>
    <col min="10731" max="10731" width="11.5703125" customWidth="1"/>
    <col min="10732" max="10732" width="13.7109375" customWidth="1"/>
    <col min="10733" max="10736" width="9.28515625" customWidth="1"/>
    <col min="10974" max="10974" width="34" customWidth="1"/>
    <col min="10975" max="10975" width="11.28515625" customWidth="1"/>
    <col min="10976" max="10976" width="11" customWidth="1"/>
    <col min="10984" max="10985" width="10.7109375" customWidth="1"/>
    <col min="10987" max="10987" width="11.5703125" customWidth="1"/>
    <col min="10988" max="10988" width="13.7109375" customWidth="1"/>
    <col min="10989" max="10992" width="9.28515625" customWidth="1"/>
    <col min="11230" max="11230" width="34" customWidth="1"/>
    <col min="11231" max="11231" width="11.28515625" customWidth="1"/>
    <col min="11232" max="11232" width="11" customWidth="1"/>
    <col min="11240" max="11241" width="10.7109375" customWidth="1"/>
    <col min="11243" max="11243" width="11.5703125" customWidth="1"/>
    <col min="11244" max="11244" width="13.7109375" customWidth="1"/>
    <col min="11245" max="11248" width="9.28515625" customWidth="1"/>
    <col min="11486" max="11486" width="34" customWidth="1"/>
    <col min="11487" max="11487" width="11.28515625" customWidth="1"/>
    <col min="11488" max="11488" width="11" customWidth="1"/>
    <col min="11496" max="11497" width="10.7109375" customWidth="1"/>
    <col min="11499" max="11499" width="11.5703125" customWidth="1"/>
    <col min="11500" max="11500" width="13.7109375" customWidth="1"/>
    <col min="11501" max="11504" width="9.28515625" customWidth="1"/>
    <col min="11742" max="11742" width="34" customWidth="1"/>
    <col min="11743" max="11743" width="11.28515625" customWidth="1"/>
    <col min="11744" max="11744" width="11" customWidth="1"/>
    <col min="11752" max="11753" width="10.7109375" customWidth="1"/>
    <col min="11755" max="11755" width="11.5703125" customWidth="1"/>
    <col min="11756" max="11756" width="13.7109375" customWidth="1"/>
    <col min="11757" max="11760" width="9.28515625" customWidth="1"/>
    <col min="11998" max="11998" width="34" customWidth="1"/>
    <col min="11999" max="11999" width="11.28515625" customWidth="1"/>
    <col min="12000" max="12000" width="11" customWidth="1"/>
    <col min="12008" max="12009" width="10.7109375" customWidth="1"/>
    <col min="12011" max="12011" width="11.5703125" customWidth="1"/>
    <col min="12012" max="12012" width="13.7109375" customWidth="1"/>
    <col min="12013" max="12016" width="9.28515625" customWidth="1"/>
    <col min="12254" max="12254" width="34" customWidth="1"/>
    <col min="12255" max="12255" width="11.28515625" customWidth="1"/>
    <col min="12256" max="12256" width="11" customWidth="1"/>
    <col min="12264" max="12265" width="10.7109375" customWidth="1"/>
    <col min="12267" max="12267" width="11.5703125" customWidth="1"/>
    <col min="12268" max="12268" width="13.7109375" customWidth="1"/>
    <col min="12269" max="12272" width="9.28515625" customWidth="1"/>
    <col min="12510" max="12510" width="34" customWidth="1"/>
    <col min="12511" max="12511" width="11.28515625" customWidth="1"/>
    <col min="12512" max="12512" width="11" customWidth="1"/>
    <col min="12520" max="12521" width="10.7109375" customWidth="1"/>
    <col min="12523" max="12523" width="11.5703125" customWidth="1"/>
    <col min="12524" max="12524" width="13.7109375" customWidth="1"/>
    <col min="12525" max="12528" width="9.28515625" customWidth="1"/>
    <col min="12766" max="12766" width="34" customWidth="1"/>
    <col min="12767" max="12767" width="11.28515625" customWidth="1"/>
    <col min="12768" max="12768" width="11" customWidth="1"/>
    <col min="12776" max="12777" width="10.7109375" customWidth="1"/>
    <col min="12779" max="12779" width="11.5703125" customWidth="1"/>
    <col min="12780" max="12780" width="13.7109375" customWidth="1"/>
    <col min="12781" max="12784" width="9.28515625" customWidth="1"/>
    <col min="13022" max="13022" width="34" customWidth="1"/>
    <col min="13023" max="13023" width="11.28515625" customWidth="1"/>
    <col min="13024" max="13024" width="11" customWidth="1"/>
    <col min="13032" max="13033" width="10.7109375" customWidth="1"/>
    <col min="13035" max="13035" width="11.5703125" customWidth="1"/>
    <col min="13036" max="13036" width="13.7109375" customWidth="1"/>
    <col min="13037" max="13040" width="9.28515625" customWidth="1"/>
    <col min="13278" max="13278" width="34" customWidth="1"/>
    <col min="13279" max="13279" width="11.28515625" customWidth="1"/>
    <col min="13280" max="13280" width="11" customWidth="1"/>
    <col min="13288" max="13289" width="10.7109375" customWidth="1"/>
    <col min="13291" max="13291" width="11.5703125" customWidth="1"/>
    <col min="13292" max="13292" width="13.7109375" customWidth="1"/>
    <col min="13293" max="13296" width="9.28515625" customWidth="1"/>
    <col min="13534" max="13534" width="34" customWidth="1"/>
    <col min="13535" max="13535" width="11.28515625" customWidth="1"/>
    <col min="13536" max="13536" width="11" customWidth="1"/>
    <col min="13544" max="13545" width="10.7109375" customWidth="1"/>
    <col min="13547" max="13547" width="11.5703125" customWidth="1"/>
    <col min="13548" max="13548" width="13.7109375" customWidth="1"/>
    <col min="13549" max="13552" width="9.28515625" customWidth="1"/>
    <col min="13790" max="13790" width="34" customWidth="1"/>
    <col min="13791" max="13791" width="11.28515625" customWidth="1"/>
    <col min="13792" max="13792" width="11" customWidth="1"/>
    <col min="13800" max="13801" width="10.7109375" customWidth="1"/>
    <col min="13803" max="13803" width="11.5703125" customWidth="1"/>
    <col min="13804" max="13804" width="13.7109375" customWidth="1"/>
    <col min="13805" max="13808" width="9.28515625" customWidth="1"/>
    <col min="14046" max="14046" width="34" customWidth="1"/>
    <col min="14047" max="14047" width="11.28515625" customWidth="1"/>
    <col min="14048" max="14048" width="11" customWidth="1"/>
    <col min="14056" max="14057" width="10.7109375" customWidth="1"/>
    <col min="14059" max="14059" width="11.5703125" customWidth="1"/>
    <col min="14060" max="14060" width="13.7109375" customWidth="1"/>
    <col min="14061" max="14064" width="9.28515625" customWidth="1"/>
    <col min="14302" max="14302" width="34" customWidth="1"/>
    <col min="14303" max="14303" width="11.28515625" customWidth="1"/>
    <col min="14304" max="14304" width="11" customWidth="1"/>
    <col min="14312" max="14313" width="10.7109375" customWidth="1"/>
    <col min="14315" max="14315" width="11.5703125" customWidth="1"/>
    <col min="14316" max="14316" width="13.7109375" customWidth="1"/>
    <col min="14317" max="14320" width="9.28515625" customWidth="1"/>
    <col min="14558" max="14558" width="34" customWidth="1"/>
    <col min="14559" max="14559" width="11.28515625" customWidth="1"/>
    <col min="14560" max="14560" width="11" customWidth="1"/>
    <col min="14568" max="14569" width="10.7109375" customWidth="1"/>
    <col min="14571" max="14571" width="11.5703125" customWidth="1"/>
    <col min="14572" max="14572" width="13.7109375" customWidth="1"/>
    <col min="14573" max="14576" width="9.28515625" customWidth="1"/>
    <col min="14814" max="14814" width="34" customWidth="1"/>
    <col min="14815" max="14815" width="11.28515625" customWidth="1"/>
    <col min="14816" max="14816" width="11" customWidth="1"/>
    <col min="14824" max="14825" width="10.7109375" customWidth="1"/>
    <col min="14827" max="14827" width="11.5703125" customWidth="1"/>
    <col min="14828" max="14828" width="13.7109375" customWidth="1"/>
    <col min="14829" max="14832" width="9.28515625" customWidth="1"/>
    <col min="15070" max="15070" width="34" customWidth="1"/>
    <col min="15071" max="15071" width="11.28515625" customWidth="1"/>
    <col min="15072" max="15072" width="11" customWidth="1"/>
    <col min="15080" max="15081" width="10.7109375" customWidth="1"/>
    <col min="15083" max="15083" width="11.5703125" customWidth="1"/>
    <col min="15084" max="15084" width="13.7109375" customWidth="1"/>
    <col min="15085" max="15088" width="9.28515625" customWidth="1"/>
    <col min="15326" max="15326" width="34" customWidth="1"/>
    <col min="15327" max="15327" width="11.28515625" customWidth="1"/>
    <col min="15328" max="15328" width="11" customWidth="1"/>
    <col min="15336" max="15337" width="10.7109375" customWidth="1"/>
    <col min="15339" max="15339" width="11.5703125" customWidth="1"/>
    <col min="15340" max="15340" width="13.7109375" customWidth="1"/>
    <col min="15341" max="15344" width="9.28515625" customWidth="1"/>
    <col min="15582" max="15582" width="34" customWidth="1"/>
    <col min="15583" max="15583" width="11.28515625" customWidth="1"/>
    <col min="15584" max="15584" width="11" customWidth="1"/>
    <col min="15592" max="15593" width="10.7109375" customWidth="1"/>
    <col min="15595" max="15595" width="11.5703125" customWidth="1"/>
    <col min="15596" max="15596" width="13.7109375" customWidth="1"/>
    <col min="15597" max="15600" width="9.28515625" customWidth="1"/>
    <col min="15838" max="15838" width="34" customWidth="1"/>
    <col min="15839" max="15839" width="11.28515625" customWidth="1"/>
    <col min="15840" max="15840" width="11" customWidth="1"/>
    <col min="15848" max="15849" width="10.7109375" customWidth="1"/>
    <col min="15851" max="15851" width="11.5703125" customWidth="1"/>
    <col min="15852" max="15852" width="13.7109375" customWidth="1"/>
    <col min="15853" max="15856" width="9.28515625" customWidth="1"/>
    <col min="16094" max="16094" width="34" customWidth="1"/>
    <col min="16095" max="16095" width="11.28515625" customWidth="1"/>
    <col min="16096" max="16096" width="11" customWidth="1"/>
    <col min="16104" max="16105" width="10.7109375" customWidth="1"/>
    <col min="16107" max="16107" width="11.5703125" customWidth="1"/>
    <col min="16108" max="16108" width="13.7109375" customWidth="1"/>
    <col min="16109" max="16112" width="9.28515625" customWidth="1"/>
  </cols>
  <sheetData>
    <row r="1" spans="1:8" ht="44.45" customHeight="1" x14ac:dyDescent="0.3">
      <c r="B1" s="530" t="s">
        <v>119</v>
      </c>
      <c r="C1" s="530"/>
      <c r="D1" s="530"/>
      <c r="E1" s="530"/>
      <c r="F1" s="530"/>
      <c r="G1" s="530"/>
      <c r="H1" s="530"/>
    </row>
    <row r="2" spans="1:8" ht="32.25" customHeight="1" thickBot="1" x14ac:dyDescent="0.3">
      <c r="A2" s="3" t="s">
        <v>83</v>
      </c>
      <c r="B2" s="553" t="s">
        <v>87</v>
      </c>
      <c r="C2" s="554"/>
      <c r="D2" s="554"/>
      <c r="E2" s="554"/>
      <c r="F2" s="554"/>
      <c r="G2" s="554"/>
      <c r="H2" s="554"/>
    </row>
    <row r="3" spans="1:8" ht="15.6" customHeight="1" x14ac:dyDescent="0.25">
      <c r="A3" s="534" t="s">
        <v>1</v>
      </c>
      <c r="B3" s="531" t="s">
        <v>2</v>
      </c>
      <c r="C3" s="436" t="s">
        <v>120</v>
      </c>
      <c r="D3" s="555" t="s">
        <v>91</v>
      </c>
      <c r="E3" s="555"/>
      <c r="F3" s="555"/>
      <c r="G3" s="555"/>
      <c r="H3" s="556"/>
    </row>
    <row r="4" spans="1:8" ht="52.9" customHeight="1" x14ac:dyDescent="0.25">
      <c r="A4" s="535"/>
      <c r="B4" s="532"/>
      <c r="C4" s="427"/>
      <c r="D4" s="427" t="s">
        <v>92</v>
      </c>
      <c r="E4" s="427" t="s">
        <v>115</v>
      </c>
      <c r="F4" s="427"/>
      <c r="G4" s="427"/>
      <c r="H4" s="431" t="s">
        <v>93</v>
      </c>
    </row>
    <row r="5" spans="1:8" ht="55.9" customHeight="1" thickBot="1" x14ac:dyDescent="0.3">
      <c r="A5" s="536"/>
      <c r="B5" s="533"/>
      <c r="C5" s="428"/>
      <c r="D5" s="428"/>
      <c r="E5" s="102" t="s">
        <v>109</v>
      </c>
      <c r="F5" s="102" t="s">
        <v>110</v>
      </c>
      <c r="G5" s="102" t="s">
        <v>111</v>
      </c>
      <c r="H5" s="432"/>
    </row>
    <row r="6" spans="1:8" ht="31.15" customHeight="1" x14ac:dyDescent="0.25">
      <c r="A6" s="540" t="s">
        <v>3</v>
      </c>
      <c r="B6" s="56" t="s">
        <v>4</v>
      </c>
      <c r="C6" s="114">
        <v>7</v>
      </c>
      <c r="D6" s="114"/>
      <c r="E6" s="114">
        <v>0</v>
      </c>
      <c r="F6" s="114"/>
      <c r="G6" s="114"/>
      <c r="H6" s="114"/>
    </row>
    <row r="7" spans="1:8" ht="34.15" customHeight="1" x14ac:dyDescent="0.25">
      <c r="A7" s="540"/>
      <c r="B7" s="63" t="s">
        <v>5</v>
      </c>
      <c r="C7" s="115">
        <v>7</v>
      </c>
      <c r="D7" s="115"/>
      <c r="E7" s="115">
        <v>0</v>
      </c>
      <c r="F7" s="115"/>
      <c r="G7" s="115"/>
      <c r="H7" s="115"/>
    </row>
    <row r="8" spans="1:8" ht="34.15" customHeight="1" x14ac:dyDescent="0.25">
      <c r="A8" s="540"/>
      <c r="B8" s="7" t="s">
        <v>121</v>
      </c>
      <c r="C8" s="127"/>
      <c r="D8" s="127"/>
      <c r="E8" s="127">
        <v>0</v>
      </c>
      <c r="F8" s="127"/>
      <c r="G8" s="127"/>
      <c r="H8" s="127"/>
    </row>
    <row r="9" spans="1:8" ht="26.45" customHeight="1" x14ac:dyDescent="0.25">
      <c r="A9" s="541"/>
      <c r="B9" s="63" t="s">
        <v>6</v>
      </c>
      <c r="C9" s="115">
        <v>339</v>
      </c>
      <c r="D9" s="115"/>
      <c r="E9" s="115">
        <v>0</v>
      </c>
      <c r="F9" s="115"/>
      <c r="G9" s="115"/>
      <c r="H9" s="115"/>
    </row>
    <row r="10" spans="1:8" ht="32.450000000000003" customHeight="1" x14ac:dyDescent="0.25">
      <c r="A10" s="63" t="s">
        <v>7</v>
      </c>
      <c r="B10" s="63" t="s">
        <v>8</v>
      </c>
      <c r="C10" s="115"/>
      <c r="D10" s="115"/>
      <c r="E10" s="115">
        <v>0</v>
      </c>
      <c r="F10" s="115"/>
      <c r="G10" s="115"/>
      <c r="H10" s="115"/>
    </row>
    <row r="11" spans="1:8" x14ac:dyDescent="0.25">
      <c r="A11" s="63" t="s">
        <v>9</v>
      </c>
      <c r="B11" s="63" t="s">
        <v>10</v>
      </c>
      <c r="C11" s="115"/>
      <c r="D11" s="115"/>
      <c r="E11" s="115">
        <v>0</v>
      </c>
      <c r="F11" s="115"/>
      <c r="G11" s="115"/>
      <c r="H11" s="115"/>
    </row>
    <row r="12" spans="1:8" x14ac:dyDescent="0.25">
      <c r="A12" s="63" t="s">
        <v>11</v>
      </c>
      <c r="B12" s="63" t="s">
        <v>12</v>
      </c>
      <c r="C12" s="115"/>
      <c r="D12" s="115"/>
      <c r="E12" s="115">
        <v>0</v>
      </c>
      <c r="F12" s="115"/>
      <c r="G12" s="115"/>
      <c r="H12" s="115"/>
    </row>
    <row r="13" spans="1:8" x14ac:dyDescent="0.25">
      <c r="A13" s="63" t="s">
        <v>13</v>
      </c>
      <c r="B13" s="63" t="s">
        <v>14</v>
      </c>
      <c r="C13" s="115"/>
      <c r="D13" s="115"/>
      <c r="E13" s="115">
        <v>0</v>
      </c>
      <c r="F13" s="115"/>
      <c r="G13" s="115"/>
      <c r="H13" s="115"/>
    </row>
    <row r="14" spans="1:8" x14ac:dyDescent="0.25">
      <c r="A14" s="5" t="s">
        <v>15</v>
      </c>
      <c r="B14" s="5" t="s">
        <v>16</v>
      </c>
      <c r="C14" s="115"/>
      <c r="D14" s="115"/>
      <c r="E14" s="115">
        <v>0</v>
      </c>
      <c r="F14" s="115"/>
      <c r="G14" s="115"/>
      <c r="H14" s="115"/>
    </row>
    <row r="15" spans="1:8" x14ac:dyDescent="0.25">
      <c r="A15" s="63" t="s">
        <v>17</v>
      </c>
      <c r="B15" s="63" t="s">
        <v>18</v>
      </c>
      <c r="C15" s="115"/>
      <c r="D15" s="115"/>
      <c r="E15" s="115">
        <v>0</v>
      </c>
      <c r="F15" s="115"/>
      <c r="G15" s="115"/>
      <c r="H15" s="115"/>
    </row>
    <row r="16" spans="1:8" x14ac:dyDescent="0.25">
      <c r="A16" s="63" t="s">
        <v>19</v>
      </c>
      <c r="B16" s="63" t="s">
        <v>20</v>
      </c>
      <c r="C16" s="115"/>
      <c r="D16" s="115"/>
      <c r="E16" s="115">
        <v>0</v>
      </c>
      <c r="F16" s="115"/>
      <c r="G16" s="115"/>
      <c r="H16" s="115"/>
    </row>
    <row r="17" spans="1:8" ht="24.6" customHeight="1" x14ac:dyDescent="0.25">
      <c r="A17" s="63" t="s">
        <v>21</v>
      </c>
      <c r="B17" s="63" t="s">
        <v>22</v>
      </c>
      <c r="C17" s="115"/>
      <c r="D17" s="115"/>
      <c r="E17" s="115">
        <v>0</v>
      </c>
      <c r="F17" s="115"/>
      <c r="G17" s="115"/>
      <c r="H17" s="115"/>
    </row>
    <row r="18" spans="1:8" x14ac:dyDescent="0.25">
      <c r="A18" s="63" t="s">
        <v>23</v>
      </c>
      <c r="B18" s="63" t="s">
        <v>24</v>
      </c>
      <c r="C18" s="115"/>
      <c r="D18" s="115"/>
      <c r="E18" s="115">
        <v>0</v>
      </c>
      <c r="F18" s="115"/>
      <c r="G18" s="115"/>
      <c r="H18" s="115"/>
    </row>
    <row r="19" spans="1:8" x14ac:dyDescent="0.25">
      <c r="A19" s="63" t="s">
        <v>25</v>
      </c>
      <c r="B19" s="63" t="s">
        <v>26</v>
      </c>
      <c r="C19" s="115"/>
      <c r="D19" s="115"/>
      <c r="E19" s="115">
        <v>0</v>
      </c>
      <c r="F19" s="115"/>
      <c r="G19" s="115"/>
      <c r="H19" s="115"/>
    </row>
    <row r="20" spans="1:8" ht="16.149999999999999" customHeight="1" x14ac:dyDescent="0.25">
      <c r="A20" s="5" t="s">
        <v>27</v>
      </c>
      <c r="B20" s="5" t="s">
        <v>28</v>
      </c>
      <c r="C20" s="115"/>
      <c r="D20" s="115"/>
      <c r="E20" s="115">
        <v>0</v>
      </c>
      <c r="F20" s="115"/>
      <c r="G20" s="115"/>
      <c r="H20" s="115"/>
    </row>
    <row r="21" spans="1:8" ht="16.149999999999999" customHeight="1" x14ac:dyDescent="0.25">
      <c r="A21" s="542" t="s">
        <v>29</v>
      </c>
      <c r="B21" s="63" t="s">
        <v>30</v>
      </c>
      <c r="C21" s="115"/>
      <c r="D21" s="115"/>
      <c r="E21" s="115">
        <v>0</v>
      </c>
      <c r="F21" s="115"/>
      <c r="G21" s="115"/>
      <c r="H21" s="115"/>
    </row>
    <row r="22" spans="1:8" ht="43.9" customHeight="1" x14ac:dyDescent="0.25">
      <c r="A22" s="543"/>
      <c r="B22" s="6" t="s">
        <v>31</v>
      </c>
      <c r="C22" s="115"/>
      <c r="D22" s="115"/>
      <c r="E22" s="115">
        <v>0</v>
      </c>
      <c r="F22" s="115"/>
      <c r="G22" s="115"/>
      <c r="H22" s="115"/>
    </row>
    <row r="23" spans="1:8" x14ac:dyDescent="0.25">
      <c r="A23" s="63" t="s">
        <v>32</v>
      </c>
      <c r="B23" s="63" t="s">
        <v>33</v>
      </c>
      <c r="C23" s="115"/>
      <c r="D23" s="115"/>
      <c r="E23" s="115">
        <v>0</v>
      </c>
      <c r="F23" s="115"/>
      <c r="G23" s="115"/>
      <c r="H23" s="115"/>
    </row>
    <row r="24" spans="1:8" x14ac:dyDescent="0.25">
      <c r="A24" s="542" t="s">
        <v>34</v>
      </c>
      <c r="B24" s="63" t="s">
        <v>35</v>
      </c>
      <c r="C24" s="127">
        <f t="shared" ref="C24:D24" si="0">C25+C26+C27</f>
        <v>0</v>
      </c>
      <c r="D24" s="127">
        <f t="shared" si="0"/>
        <v>0</v>
      </c>
      <c r="E24" s="127">
        <f t="shared" ref="E24" si="1">F24+G24</f>
        <v>0</v>
      </c>
      <c r="F24" s="127">
        <f t="shared" ref="F24:H24" si="2">F25+F26+F27</f>
        <v>0</v>
      </c>
      <c r="G24" s="127">
        <f t="shared" si="2"/>
        <v>0</v>
      </c>
      <c r="H24" s="127">
        <f t="shared" si="2"/>
        <v>0</v>
      </c>
    </row>
    <row r="25" spans="1:8" x14ac:dyDescent="0.25">
      <c r="A25" s="544"/>
      <c r="B25" s="7" t="s">
        <v>36</v>
      </c>
      <c r="C25" s="115"/>
      <c r="D25" s="115"/>
      <c r="E25" s="115">
        <v>0</v>
      </c>
      <c r="F25" s="115"/>
      <c r="G25" s="115"/>
      <c r="H25" s="115"/>
    </row>
    <row r="26" spans="1:8" ht="83.45" customHeight="1" x14ac:dyDescent="0.25">
      <c r="A26" s="544"/>
      <c r="B26" s="7" t="s">
        <v>37</v>
      </c>
      <c r="C26" s="115"/>
      <c r="D26" s="115"/>
      <c r="E26" s="115">
        <v>0</v>
      </c>
      <c r="F26" s="115"/>
      <c r="G26" s="115"/>
      <c r="H26" s="115"/>
    </row>
    <row r="27" spans="1:8" ht="78.75" x14ac:dyDescent="0.25">
      <c r="A27" s="543"/>
      <c r="B27" s="7" t="s">
        <v>38</v>
      </c>
      <c r="C27" s="115"/>
      <c r="D27" s="115"/>
      <c r="E27" s="115">
        <v>0</v>
      </c>
      <c r="F27" s="115"/>
      <c r="G27" s="115"/>
      <c r="H27" s="115"/>
    </row>
    <row r="28" spans="1:8" x14ac:dyDescent="0.25">
      <c r="A28" s="545" t="s">
        <v>39</v>
      </c>
      <c r="B28" s="63" t="s">
        <v>40</v>
      </c>
      <c r="C28" s="115">
        <v>399</v>
      </c>
      <c r="D28" s="115"/>
      <c r="E28" s="115">
        <v>0</v>
      </c>
      <c r="F28" s="115"/>
      <c r="G28" s="115"/>
      <c r="H28" s="115"/>
    </row>
    <row r="29" spans="1:8" ht="47.25" x14ac:dyDescent="0.25">
      <c r="A29" s="545"/>
      <c r="B29" s="63" t="s">
        <v>41</v>
      </c>
      <c r="C29" s="115"/>
      <c r="D29" s="115"/>
      <c r="E29" s="115">
        <v>0</v>
      </c>
      <c r="F29" s="115"/>
      <c r="G29" s="115"/>
      <c r="H29" s="115"/>
    </row>
    <row r="30" spans="1:8" x14ac:dyDescent="0.25">
      <c r="A30" s="545"/>
      <c r="B30" s="8" t="s">
        <v>42</v>
      </c>
      <c r="C30" s="115"/>
      <c r="D30" s="115"/>
      <c r="E30" s="115">
        <v>0</v>
      </c>
      <c r="F30" s="115"/>
      <c r="G30" s="115"/>
      <c r="H30" s="115"/>
    </row>
    <row r="31" spans="1:8" x14ac:dyDescent="0.25">
      <c r="A31" s="63" t="s">
        <v>43</v>
      </c>
      <c r="B31" s="63" t="s">
        <v>44</v>
      </c>
      <c r="C31" s="115"/>
      <c r="D31" s="115"/>
      <c r="E31" s="115">
        <v>0</v>
      </c>
      <c r="F31" s="115"/>
      <c r="G31" s="115"/>
      <c r="H31" s="115"/>
    </row>
    <row r="32" spans="1:8" ht="31.5" x14ac:dyDescent="0.25">
      <c r="A32" s="9" t="s">
        <v>45</v>
      </c>
      <c r="B32" s="10" t="s">
        <v>46</v>
      </c>
      <c r="C32" s="115"/>
      <c r="D32" s="115"/>
      <c r="E32" s="115">
        <v>0</v>
      </c>
      <c r="F32" s="115"/>
      <c r="G32" s="115"/>
      <c r="H32" s="115"/>
    </row>
    <row r="33" spans="1:8" ht="16.149999999999999" customHeight="1" x14ac:dyDescent="0.25">
      <c r="A33" s="63" t="s">
        <v>47</v>
      </c>
      <c r="B33" s="63" t="s">
        <v>48</v>
      </c>
      <c r="C33" s="115"/>
      <c r="D33" s="115"/>
      <c r="E33" s="115">
        <v>0</v>
      </c>
      <c r="F33" s="115"/>
      <c r="G33" s="115"/>
      <c r="H33" s="115"/>
    </row>
    <row r="34" spans="1:8" x14ac:dyDescent="0.25">
      <c r="A34" s="5" t="s">
        <v>49</v>
      </c>
      <c r="B34" s="5" t="s">
        <v>50</v>
      </c>
      <c r="C34" s="115"/>
      <c r="D34" s="115"/>
      <c r="E34" s="115">
        <v>0</v>
      </c>
      <c r="F34" s="115"/>
      <c r="G34" s="115"/>
      <c r="H34" s="115"/>
    </row>
    <row r="35" spans="1:8" x14ac:dyDescent="0.25">
      <c r="A35" s="5" t="s">
        <v>51</v>
      </c>
      <c r="B35" s="5" t="s">
        <v>52</v>
      </c>
      <c r="C35" s="115"/>
      <c r="D35" s="115"/>
      <c r="E35" s="115">
        <v>0</v>
      </c>
      <c r="F35" s="115"/>
      <c r="G35" s="115"/>
      <c r="H35" s="115"/>
    </row>
    <row r="36" spans="1:8" x14ac:dyDescent="0.25">
      <c r="A36" s="63" t="s">
        <v>53</v>
      </c>
      <c r="B36" s="63" t="s">
        <v>54</v>
      </c>
      <c r="C36" s="115"/>
      <c r="D36" s="115"/>
      <c r="E36" s="115">
        <v>0</v>
      </c>
      <c r="F36" s="115"/>
      <c r="G36" s="115"/>
      <c r="H36" s="115"/>
    </row>
    <row r="37" spans="1:8" x14ac:dyDescent="0.25">
      <c r="A37" s="63" t="s">
        <v>55</v>
      </c>
      <c r="B37" s="63" t="s">
        <v>56</v>
      </c>
      <c r="C37" s="115">
        <v>332</v>
      </c>
      <c r="D37" s="115"/>
      <c r="E37" s="115">
        <v>0</v>
      </c>
      <c r="F37" s="115"/>
      <c r="G37" s="115"/>
      <c r="H37" s="115"/>
    </row>
    <row r="38" spans="1:8" x14ac:dyDescent="0.25">
      <c r="A38" s="63" t="s">
        <v>57</v>
      </c>
      <c r="B38" s="63" t="s">
        <v>58</v>
      </c>
      <c r="C38" s="115"/>
      <c r="D38" s="115"/>
      <c r="E38" s="115">
        <v>0</v>
      </c>
      <c r="F38" s="115"/>
      <c r="G38" s="115"/>
      <c r="H38" s="115"/>
    </row>
    <row r="39" spans="1:8" x14ac:dyDescent="0.25">
      <c r="A39" s="63" t="s">
        <v>59</v>
      </c>
      <c r="B39" s="63" t="s">
        <v>60</v>
      </c>
      <c r="C39" s="115"/>
      <c r="D39" s="115"/>
      <c r="E39" s="115">
        <v>0</v>
      </c>
      <c r="F39" s="115"/>
      <c r="G39" s="115"/>
      <c r="H39" s="115"/>
    </row>
    <row r="40" spans="1:8" x14ac:dyDescent="0.25">
      <c r="A40" s="63" t="s">
        <v>61</v>
      </c>
      <c r="B40" s="63" t="s">
        <v>62</v>
      </c>
      <c r="C40" s="115"/>
      <c r="D40" s="115"/>
      <c r="E40" s="115">
        <v>0</v>
      </c>
      <c r="F40" s="115"/>
      <c r="G40" s="115"/>
      <c r="H40" s="115"/>
    </row>
    <row r="41" spans="1:8" x14ac:dyDescent="0.25">
      <c r="A41" s="539" t="s">
        <v>63</v>
      </c>
      <c r="B41" s="63" t="s">
        <v>64</v>
      </c>
      <c r="C41" s="115"/>
      <c r="D41" s="115"/>
      <c r="E41" s="115">
        <v>0</v>
      </c>
      <c r="F41" s="115"/>
      <c r="G41" s="115"/>
      <c r="H41" s="115"/>
    </row>
    <row r="42" spans="1:8" x14ac:dyDescent="0.25">
      <c r="A42" s="539"/>
      <c r="B42" s="63" t="s">
        <v>65</v>
      </c>
      <c r="C42" s="115"/>
      <c r="D42" s="115"/>
      <c r="E42" s="115">
        <v>0</v>
      </c>
      <c r="F42" s="115"/>
      <c r="G42" s="115"/>
      <c r="H42" s="115"/>
    </row>
    <row r="43" spans="1:8" x14ac:dyDescent="0.25">
      <c r="A43" s="63" t="s">
        <v>66</v>
      </c>
      <c r="B43" s="63" t="s">
        <v>67</v>
      </c>
      <c r="C43" s="115">
        <v>558</v>
      </c>
      <c r="D43" s="115"/>
      <c r="E43" s="115">
        <v>0</v>
      </c>
      <c r="F43" s="116"/>
      <c r="G43" s="115"/>
      <c r="H43" s="115"/>
    </row>
    <row r="44" spans="1:8" x14ac:dyDescent="0.25">
      <c r="A44" s="63" t="s">
        <v>68</v>
      </c>
      <c r="B44" s="63" t="s">
        <v>69</v>
      </c>
      <c r="C44" s="115"/>
      <c r="D44" s="115"/>
      <c r="E44" s="115">
        <v>0</v>
      </c>
      <c r="F44" s="115"/>
      <c r="G44" s="115"/>
      <c r="H44" s="115"/>
    </row>
    <row r="45" spans="1:8" ht="15" customHeight="1" x14ac:dyDescent="0.25">
      <c r="A45" s="539" t="s">
        <v>70</v>
      </c>
      <c r="B45" s="63" t="s">
        <v>71</v>
      </c>
      <c r="C45" s="115"/>
      <c r="D45" s="115"/>
      <c r="E45" s="115">
        <v>0</v>
      </c>
      <c r="F45" s="115"/>
      <c r="G45" s="115"/>
      <c r="H45" s="115"/>
    </row>
    <row r="46" spans="1:8" ht="18" customHeight="1" x14ac:dyDescent="0.25">
      <c r="A46" s="539"/>
      <c r="B46" s="63" t="s">
        <v>72</v>
      </c>
      <c r="C46" s="115"/>
      <c r="D46" s="115"/>
      <c r="E46" s="115">
        <v>0</v>
      </c>
      <c r="F46" s="115"/>
      <c r="G46" s="115"/>
      <c r="H46" s="115"/>
    </row>
    <row r="47" spans="1:8" x14ac:dyDescent="0.25">
      <c r="A47" s="63" t="s">
        <v>73</v>
      </c>
      <c r="B47" s="63" t="s">
        <v>74</v>
      </c>
      <c r="C47" s="115"/>
      <c r="D47" s="115"/>
      <c r="E47" s="115">
        <v>0</v>
      </c>
      <c r="F47" s="115"/>
      <c r="G47" s="115"/>
      <c r="H47" s="115"/>
    </row>
    <row r="48" spans="1:8" x14ac:dyDescent="0.25">
      <c r="A48" s="12" t="s">
        <v>75</v>
      </c>
      <c r="B48" s="5" t="s">
        <v>76</v>
      </c>
      <c r="C48" s="115">
        <v>495</v>
      </c>
      <c r="D48" s="115"/>
      <c r="E48" s="115">
        <v>0</v>
      </c>
      <c r="F48" s="115"/>
      <c r="G48" s="115"/>
      <c r="H48" s="115"/>
    </row>
    <row r="49" spans="1:8" ht="19.899999999999999" customHeight="1" x14ac:dyDescent="0.25">
      <c r="A49" s="63" t="s">
        <v>77</v>
      </c>
      <c r="B49" s="63" t="s">
        <v>78</v>
      </c>
      <c r="C49" s="115"/>
      <c r="D49" s="115"/>
      <c r="E49" s="115">
        <v>0</v>
      </c>
      <c r="F49" s="115"/>
      <c r="G49" s="115"/>
      <c r="H49" s="115"/>
    </row>
    <row r="50" spans="1:8" ht="19.899999999999999" customHeight="1" x14ac:dyDescent="0.25">
      <c r="A50" s="63" t="s">
        <v>79</v>
      </c>
      <c r="B50" s="63" t="s">
        <v>80</v>
      </c>
      <c r="C50" s="115"/>
      <c r="D50" s="115"/>
      <c r="E50" s="115">
        <v>0</v>
      </c>
      <c r="F50" s="115"/>
      <c r="G50" s="115"/>
      <c r="H50" s="115"/>
    </row>
    <row r="51" spans="1:8" x14ac:dyDescent="0.25">
      <c r="A51" s="63" t="s">
        <v>81</v>
      </c>
      <c r="B51" s="63" t="s">
        <v>82</v>
      </c>
      <c r="C51" s="115"/>
      <c r="D51" s="115"/>
      <c r="E51" s="115">
        <v>0</v>
      </c>
      <c r="F51" s="115"/>
      <c r="G51" s="115"/>
      <c r="H51" s="115"/>
    </row>
    <row r="52" spans="1:8" ht="31.5" x14ac:dyDescent="0.25">
      <c r="A52" s="62" t="s">
        <v>0</v>
      </c>
      <c r="B52" s="13"/>
      <c r="C52" s="15">
        <f>C6+C7+SUM(C9:C24)+SUM(C28:C51)</f>
        <v>2137</v>
      </c>
      <c r="D52" s="15">
        <f>SUM(D6:D24)+SUM(D28:D51)</f>
        <v>0</v>
      </c>
      <c r="E52" s="14">
        <f t="shared" ref="E52" si="3">F52+G52</f>
        <v>0</v>
      </c>
      <c r="F52" s="15">
        <f>SUM(F6:F24)+SUM(F28:F51)</f>
        <v>0</v>
      </c>
      <c r="G52" s="15">
        <f>SUM(G6:G24)+SUM(G28:G51)</f>
        <v>0</v>
      </c>
      <c r="H52" s="15">
        <f>SUM(H6:H24)+SUM(H28:H51)</f>
        <v>0</v>
      </c>
    </row>
    <row r="53" spans="1:8" x14ac:dyDescent="0.25">
      <c r="A53" s="16"/>
      <c r="B53" s="16"/>
      <c r="C53" s="146"/>
      <c r="D53" s="16"/>
      <c r="E53" s="16"/>
      <c r="F53" s="16"/>
      <c r="G53" s="16"/>
      <c r="H53" s="16"/>
    </row>
    <row r="55" spans="1:8" x14ac:dyDescent="0.25">
      <c r="B55" s="18"/>
    </row>
    <row r="56" spans="1:8" x14ac:dyDescent="0.25">
      <c r="B56" s="18"/>
    </row>
    <row r="57" spans="1:8" x14ac:dyDescent="0.25">
      <c r="B57" s="18"/>
    </row>
    <row r="58" spans="1:8" x14ac:dyDescent="0.25">
      <c r="A58" s="19"/>
      <c r="B58" s="18"/>
    </row>
    <row r="59" spans="1:8" x14ac:dyDescent="0.25">
      <c r="A59" s="19"/>
      <c r="B59" s="20"/>
    </row>
  </sheetData>
  <mergeCells count="15">
    <mergeCell ref="B1:H1"/>
    <mergeCell ref="B2:H2"/>
    <mergeCell ref="C3:C5"/>
    <mergeCell ref="D4:D5"/>
    <mergeCell ref="D3:H3"/>
    <mergeCell ref="E4:G4"/>
    <mergeCell ref="H4:H5"/>
    <mergeCell ref="A24:A27"/>
    <mergeCell ref="A28:A30"/>
    <mergeCell ref="A41:A42"/>
    <mergeCell ref="A45:A46"/>
    <mergeCell ref="B3:B5"/>
    <mergeCell ref="A3:A5"/>
    <mergeCell ref="A6:A9"/>
    <mergeCell ref="A21:A22"/>
  </mergeCells>
  <pageMargins left="0.7" right="0.7" top="0.36" bottom="0.45" header="0.24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42</vt:i4>
      </vt:variant>
      <vt:variant>
        <vt:lpstr>Именованные диапазоны</vt:lpstr>
      </vt:variant>
      <vt:variant>
        <vt:i4>26</vt:i4>
      </vt:variant>
    </vt:vector>
  </HeadingPairs>
  <TitlesOfParts>
    <vt:vector size="68" baseType="lpstr">
      <vt:lpstr>СВОД КС</vt:lpstr>
      <vt:lpstr>СВОД ДС</vt:lpstr>
      <vt:lpstr>СВОД АПП</vt:lpstr>
      <vt:lpstr>СВОД Проф</vt:lpstr>
      <vt:lpstr>СВОД Муд усл</vt:lpstr>
      <vt:lpstr>Свод СМП</vt:lpstr>
      <vt:lpstr>Вичуга КС</vt:lpstr>
      <vt:lpstr>Кинешма КС</vt:lpstr>
      <vt:lpstr>Родники КС</vt:lpstr>
      <vt:lpstr>Тейково КС</vt:lpstr>
      <vt:lpstr>Фурманов КС</vt:lpstr>
      <vt:lpstr>Шуя КС</vt:lpstr>
      <vt:lpstr>1 ГКБ КС</vt:lpstr>
      <vt:lpstr>Куваевых КС</vt:lpstr>
      <vt:lpstr>3 ГКБ КС</vt:lpstr>
      <vt:lpstr>4 ГКБ КС</vt:lpstr>
      <vt:lpstr>7 ГКБ КС </vt:lpstr>
      <vt:lpstr>8ГКБ КС</vt:lpstr>
      <vt:lpstr>5ДГКБ КС</vt:lpstr>
      <vt:lpstr>РД№4 КС</vt:lpstr>
      <vt:lpstr>ДОКБ КС</vt:lpstr>
      <vt:lpstr>ОКБ КС</vt:lpstr>
      <vt:lpstr>НИИ КС</vt:lpstr>
      <vt:lpstr>Решма КС </vt:lpstr>
      <vt:lpstr>РЖД Медицина КС</vt:lpstr>
      <vt:lpstr>РЖД ДС</vt:lpstr>
      <vt:lpstr>Кохма АПП </vt:lpstr>
      <vt:lpstr>4 ГКБ АПП </vt:lpstr>
      <vt:lpstr>ОКБ АПП </vt:lpstr>
      <vt:lpstr>4 ГКБ Пров </vt:lpstr>
      <vt:lpstr>Кохма Мед усл</vt:lpstr>
      <vt:lpstr>1 ГКБ Мед усл</vt:lpstr>
      <vt:lpstr>7 ГКБ Мед усл</vt:lpstr>
      <vt:lpstr>ОКБ Мед усл</vt:lpstr>
      <vt:lpstr>ОКД Мед усл</vt:lpstr>
      <vt:lpstr>ООД Мед усл</vt:lpstr>
      <vt:lpstr>нефросовет Мед усд</vt:lpstr>
      <vt:lpstr>нефросовет Иваново Мед усл</vt:lpstr>
      <vt:lpstr>33МедикАл Мед усл</vt:lpstr>
      <vt:lpstr>Авиценна Мед усл</vt:lpstr>
      <vt:lpstr>Кинешма СМП</vt:lpstr>
      <vt:lpstr>Иваново СкПом </vt:lpstr>
      <vt:lpstr>'СВОД АПП'!Заголовки_для_печати</vt:lpstr>
      <vt:lpstr>'СВОД ДС'!Заголовки_для_печати</vt:lpstr>
      <vt:lpstr>'СВОД Муд усл'!Заголовки_для_печати</vt:lpstr>
      <vt:lpstr>'1 ГКБ КС'!Область_печати</vt:lpstr>
      <vt:lpstr>'3 ГКБ КС'!Область_печати</vt:lpstr>
      <vt:lpstr>'4 ГКБ КС'!Область_печати</vt:lpstr>
      <vt:lpstr>'5ДГКБ КС'!Область_печати</vt:lpstr>
      <vt:lpstr>'7 ГКБ КС '!Область_печати</vt:lpstr>
      <vt:lpstr>'8ГКБ КС'!Область_печати</vt:lpstr>
      <vt:lpstr>'Вичуга КС'!Область_печати</vt:lpstr>
      <vt:lpstr>'ДОКБ КС'!Область_печати</vt:lpstr>
      <vt:lpstr>'Кинешма КС'!Область_печати</vt:lpstr>
      <vt:lpstr>'Куваевых КС'!Область_печати</vt:lpstr>
      <vt:lpstr>'НИИ КС'!Область_печати</vt:lpstr>
      <vt:lpstr>'ОКБ КС'!Область_печати</vt:lpstr>
      <vt:lpstr>'РД№4 КС'!Область_печати</vt:lpstr>
      <vt:lpstr>'Решма КС '!Область_печати</vt:lpstr>
      <vt:lpstr>'РЖД ДС'!Область_печати</vt:lpstr>
      <vt:lpstr>'РЖД Медицина КС'!Область_печати</vt:lpstr>
      <vt:lpstr>'Родники КС'!Область_печати</vt:lpstr>
      <vt:lpstr>'СВОД ДС'!Область_печати</vt:lpstr>
      <vt:lpstr>'СВОД КС'!Область_печати</vt:lpstr>
      <vt:lpstr>'СВОД Муд усл'!Область_печати</vt:lpstr>
      <vt:lpstr>'Тейково КС'!Область_печати</vt:lpstr>
      <vt:lpstr>'Фурманов КС'!Область_печати</vt:lpstr>
      <vt:lpstr>'Шуя КС'!Область_печати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Богомолов</dc:creator>
  <cp:lastModifiedBy>Сухова Елена Юрьевна</cp:lastModifiedBy>
  <cp:lastPrinted>2021-12-30T08:59:27Z</cp:lastPrinted>
  <dcterms:created xsi:type="dcterms:W3CDTF">2017-11-24T13:12:45Z</dcterms:created>
  <dcterms:modified xsi:type="dcterms:W3CDTF">2021-12-30T13:37:23Z</dcterms:modified>
</cp:coreProperties>
</file>