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320" windowHeight="15000" firstSheet="2" activeTab="4"/>
  </bookViews>
  <sheets>
    <sheet name="НИИ 2018" sheetId="31" state="hidden" r:id="rId1"/>
    <sheet name="ИГМА 2018" sheetId="32" state="hidden" r:id="rId2"/>
    <sheet name="ИГМА" sheetId="36" r:id="rId3"/>
    <sheet name="НИИ" sheetId="35" r:id="rId4"/>
    <sheet name="Решма" sheetId="33" r:id="rId5"/>
  </sheets>
  <definedNames>
    <definedName name="_xlnm.Print_Area" localSheetId="1">'ИГМА 2018'!$A$1:$E$44</definedName>
    <definedName name="_xlnm.Print_Area" localSheetId="3">НИИ!$A$1:$G$27</definedName>
    <definedName name="_xlnm.Print_Area" localSheetId="0">'НИИ 2018'!$A$1:$E$64</definedName>
    <definedName name="_xlnm.Print_Area" localSheetId="4">Решма!$A$1:$G$53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" i="32" l="1"/>
  <c r="C20" i="32"/>
  <c r="C6" i="32"/>
  <c r="C36" i="31"/>
  <c r="E15" i="31" l="1"/>
  <c r="D15" i="31"/>
  <c r="D9" i="31"/>
  <c r="E7" i="31"/>
  <c r="E6" i="31"/>
  <c r="C8" i="31"/>
  <c r="E9" i="31" l="1"/>
  <c r="B36" i="31" l="1"/>
  <c r="E38" i="32" l="1"/>
  <c r="D38" i="32"/>
  <c r="B37" i="32"/>
  <c r="C37" i="32" l="1"/>
  <c r="G39" i="32"/>
  <c r="G31" i="32"/>
  <c r="G17" i="32"/>
  <c r="F39" i="32"/>
  <c r="F31" i="32"/>
  <c r="F17" i="32"/>
  <c r="E28" i="32"/>
  <c r="E25" i="32"/>
  <c r="E22" i="32"/>
  <c r="E19" i="32"/>
  <c r="D28" i="32"/>
  <c r="D25" i="32"/>
  <c r="D22" i="32"/>
  <c r="D19" i="32"/>
  <c r="C28" i="32"/>
  <c r="C25" i="32"/>
  <c r="C22" i="32"/>
  <c r="C19" i="32"/>
  <c r="B28" i="32"/>
  <c r="B25" i="32"/>
  <c r="B22" i="32"/>
  <c r="B19" i="32"/>
  <c r="C13" i="32"/>
  <c r="B13" i="32"/>
  <c r="E8" i="32"/>
  <c r="D8" i="32"/>
  <c r="G58" i="31"/>
  <c r="G50" i="31"/>
  <c r="G55" i="31" s="1"/>
  <c r="F58" i="31"/>
  <c r="F50" i="31"/>
  <c r="F55" i="31" s="1"/>
  <c r="E57" i="31"/>
  <c r="E47" i="31"/>
  <c r="E38" i="31"/>
  <c r="E35" i="31"/>
  <c r="E32" i="31"/>
  <c r="E29" i="31"/>
  <c r="D57" i="31"/>
  <c r="D47" i="31"/>
  <c r="D38" i="31"/>
  <c r="D35" i="31"/>
  <c r="D32" i="31"/>
  <c r="D29" i="31"/>
  <c r="C56" i="31"/>
  <c r="C47" i="31"/>
  <c r="B47" i="31"/>
  <c r="C38" i="31"/>
  <c r="C35" i="31"/>
  <c r="C32" i="31"/>
  <c r="C29" i="31"/>
  <c r="F29" i="31"/>
  <c r="G29" i="31"/>
  <c r="B56" i="31"/>
  <c r="B38" i="31"/>
  <c r="B35" i="31"/>
  <c r="B32" i="31"/>
  <c r="B29" i="31"/>
  <c r="C20" i="31"/>
  <c r="B20" i="31"/>
  <c r="C9" i="31"/>
  <c r="B9" i="31"/>
  <c r="E55" i="31" l="1"/>
  <c r="C55" i="31"/>
  <c r="G36" i="32"/>
  <c r="B36" i="32"/>
  <c r="E36" i="32"/>
  <c r="D36" i="32"/>
  <c r="C36" i="32"/>
  <c r="F36" i="32"/>
  <c r="D55" i="31"/>
  <c r="B55" i="31"/>
  <c r="C7" i="32"/>
  <c r="C8" i="32"/>
  <c r="B8" i="32"/>
  <c r="B59" i="31" l="1"/>
  <c r="B60" i="31" s="1"/>
  <c r="B40" i="32"/>
  <c r="B41" i="32" s="1"/>
  <c r="G60" i="31" l="1"/>
</calcChain>
</file>

<file path=xl/comments1.xml><?xml version="1.0" encoding="utf-8"?>
<comments xmlns="http://schemas.openxmlformats.org/spreadsheetml/2006/main">
  <authors>
    <author>Надюкова</author>
  </authors>
  <commentList>
    <comment ref="B36" authorId="0">
      <text>
        <r>
          <rPr>
            <b/>
            <sz val="8"/>
            <color indexed="81"/>
            <rFont val="Tahoma"/>
            <family val="2"/>
            <charset val="204"/>
          </rPr>
          <t>Надюкова:</t>
        </r>
        <r>
          <rPr>
            <sz val="8"/>
            <color indexed="81"/>
            <rFont val="Tahoma"/>
            <family val="2"/>
            <charset val="204"/>
          </rPr>
          <t xml:space="preserve">
в т.ч. мед услуги, т.к. выделены в ТП ОМС как сверхбазовые</t>
        </r>
      </text>
    </comment>
    <comment ref="C36" authorId="0">
      <text>
        <r>
          <rPr>
            <b/>
            <sz val="8"/>
            <color indexed="81"/>
            <rFont val="Tahoma"/>
            <family val="2"/>
            <charset val="204"/>
          </rPr>
          <t>Надюкова:</t>
        </r>
        <r>
          <rPr>
            <sz val="8"/>
            <color indexed="81"/>
            <rFont val="Tahoma"/>
            <family val="2"/>
            <charset val="204"/>
          </rPr>
          <t xml:space="preserve">
в т.ч. мед услуги, т.к. выделены в ТП ОМС как сверхбазовые</t>
        </r>
      </text>
    </comment>
  </commentList>
</comments>
</file>

<file path=xl/comments2.xml><?xml version="1.0" encoding="utf-8"?>
<comments xmlns="http://schemas.openxmlformats.org/spreadsheetml/2006/main">
  <authors>
    <author>Надюкова</author>
  </authors>
  <commentList>
    <comment ref="C20" authorId="0">
      <text>
        <r>
          <rPr>
            <sz val="8"/>
            <color indexed="81"/>
            <rFont val="Tahoma"/>
            <family val="2"/>
            <charset val="204"/>
          </rPr>
          <t>в т.ч. Нагрузочное ЭКГ-тестирование (велоэргометрия)</t>
        </r>
      </text>
    </comment>
    <comment ref="C26" authorId="0">
      <text>
        <r>
          <rPr>
            <sz val="8"/>
            <color indexed="81"/>
            <rFont val="Tahoma"/>
            <family val="2"/>
            <charset val="204"/>
          </rPr>
          <t xml:space="preserve">в т.ч. Компьютерная томография 
</t>
        </r>
      </text>
    </comment>
  </commentList>
</comments>
</file>

<file path=xl/sharedStrings.xml><?xml version="1.0" encoding="utf-8"?>
<sst xmlns="http://schemas.openxmlformats.org/spreadsheetml/2006/main" count="245" uniqueCount="88">
  <si>
    <t>Круглосуточный стационар</t>
  </si>
  <si>
    <t>Стоимость, руб.</t>
  </si>
  <si>
    <t>Всего</t>
  </si>
  <si>
    <t>Дневной стационар</t>
  </si>
  <si>
    <t>Амбулаторно-поликлиническая помощь</t>
  </si>
  <si>
    <t>Объемы медицинской помощи, посещения</t>
  </si>
  <si>
    <t>Стоимость обращений по заболеваниям, руб.</t>
  </si>
  <si>
    <t>проф прием</t>
  </si>
  <si>
    <t>обращение по заболеванию</t>
  </si>
  <si>
    <t>Всего по медицинской организации</t>
  </si>
  <si>
    <t>Объемы медицинской помощи, обращения</t>
  </si>
  <si>
    <t>Объемы медицинской помощи, койко-дни</t>
  </si>
  <si>
    <t>Объемы медицинской помощи, случаи госпитализации</t>
  </si>
  <si>
    <t>в т.ч. ВМП</t>
  </si>
  <si>
    <t xml:space="preserve">неотложная помощь </t>
  </si>
  <si>
    <t>офтальмолог 65</t>
  </si>
  <si>
    <t>терапия 97</t>
  </si>
  <si>
    <t>Скорая медицинская помощь</t>
  </si>
  <si>
    <t>Объемы медицинской помощи, вызовы</t>
  </si>
  <si>
    <t>по заболеванию</t>
  </si>
  <si>
    <t>Стоимость, руб. (условно равна стоимости по случаям)</t>
  </si>
  <si>
    <t>Объемы медицинской помощи, случаи лечения</t>
  </si>
  <si>
    <t>Х</t>
  </si>
  <si>
    <t>Объемы медицинской помощи, медицинские услуги</t>
  </si>
  <si>
    <t>Стоимость медицинских услкуг, руб.</t>
  </si>
  <si>
    <t>медицинские услуги</t>
  </si>
  <si>
    <t>КТ-исследование без контрастирования(медицинская услуга)</t>
  </si>
  <si>
    <t>неонатальный скрининг новорожденных (медицинская услуга)</t>
  </si>
  <si>
    <t>пренатальная (дородовая) диагностика у беременных женщин (медицинская услуга)</t>
  </si>
  <si>
    <t>КТ- исследование с контрастированием (медицинская услуга)</t>
  </si>
  <si>
    <t>Нагрузочное ЭКГ-тестирование (велоэргометрия) (медицинская услуга)</t>
  </si>
  <si>
    <t>Стоимость медицинских услуг, руб.</t>
  </si>
  <si>
    <t>койки патологии беременности 127</t>
  </si>
  <si>
    <t>кардиология 29</t>
  </si>
  <si>
    <t>реабилитация (терапия, неврология, кардиология) 158</t>
  </si>
  <si>
    <t>генетика 13</t>
  </si>
  <si>
    <t>рентгенология 78</t>
  </si>
  <si>
    <t xml:space="preserve">Объемы и стоимость медицинской помощи ФГБУ "Ив НИИ М и Д им. В.Н. Городкова" Минздрава России на 2018 год </t>
  </si>
  <si>
    <t>Наименование должности специалиста</t>
  </si>
  <si>
    <t xml:space="preserve">Объемы и стоимость медицинской помощи ФГБОУ ВО ИвГМА Минздрава России на 2018 год </t>
  </si>
  <si>
    <t>Профиль медицинской помощи</t>
  </si>
  <si>
    <t xml:space="preserve"> Медицинская реабилитация 158</t>
  </si>
  <si>
    <t>Медицинская реабилитация 158</t>
  </si>
  <si>
    <t>Объемы медицинской помощи, посещения в неотложной форме</t>
  </si>
  <si>
    <t>Фельдшер (самостоятельный прием) 42</t>
  </si>
  <si>
    <t>Акушерство и гинекология 136, 184</t>
  </si>
  <si>
    <t xml:space="preserve">Приложение
к протоколу Комиссии
по разработке территориальной
программы обязательного
 медицинского страхования
 от ____________________ № ___
</t>
  </si>
  <si>
    <t>Неонатология 55,68</t>
  </si>
  <si>
    <t>Акушерство и гинекология (ЭКО) 137</t>
  </si>
  <si>
    <t>Скорая медицинская помощь 84</t>
  </si>
  <si>
    <t>Врач-аллерголог-иммунолог 4</t>
  </si>
  <si>
    <t>Врач-уролог 108</t>
  </si>
  <si>
    <t>Врач-акушер-гинеколог 136</t>
  </si>
  <si>
    <t>Врач-невролог 53</t>
  </si>
  <si>
    <t>Врач-стоматолог 85</t>
  </si>
  <si>
    <t xml:space="preserve">Приложение 
к протоколу Комиссии
по разработке территориальной
программы обязательного
 медицинского страхования
 от __________________ № ___
</t>
  </si>
  <si>
    <t>Врач-терапевт 97</t>
  </si>
  <si>
    <t>Врач-кардиолог 29</t>
  </si>
  <si>
    <t>Врач-эндокринолог 122</t>
  </si>
  <si>
    <t>Врач-педиатр участковый 68</t>
  </si>
  <si>
    <t>Врач-терапевт-участковый  97</t>
  </si>
  <si>
    <t>Врач-офтальмолог 65</t>
  </si>
  <si>
    <t>Врач-хирург 112</t>
  </si>
  <si>
    <t>Врач-генетик 13</t>
  </si>
  <si>
    <t>Врач-рентгенолог 78</t>
  </si>
  <si>
    <t xml:space="preserve">нагрузочное ЭКГ-тестирование (велоэргометрия) </t>
  </si>
  <si>
    <t>компьютерная томография без контрастирования</t>
  </si>
  <si>
    <t>Акушер (самостоятельный прием) 3</t>
  </si>
  <si>
    <t>Врач-стоматолог детский 86</t>
  </si>
  <si>
    <t>Врач ультразвуковой диагностики 106</t>
  </si>
  <si>
    <t xml:space="preserve">Объемы и стоимость медицинской помощи ФГБОУ ВО ИвГМА Минздрава России на 2022 год </t>
  </si>
  <si>
    <t xml:space="preserve">Объемы и стоимость медицинской помощи ФГБУ "Ив НИИ М и Д им. В.Н. Городкова" Минздрава России на 2022 год </t>
  </si>
  <si>
    <t>Объемы и стоимость медицинской помощи ФГБУЗ МЦ "Решма" ФМБА России на 2022 год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</si>
  <si>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</si>
  <si>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</si>
  <si>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эхокардиография</t>
  </si>
  <si>
    <t>рентгеноденситометрия одной области</t>
  </si>
  <si>
    <t>рентгеноденситометрия двух областей</t>
  </si>
  <si>
    <t>Врач-стоматолог-терапевт 89</t>
  </si>
  <si>
    <t>Обращение по заболеванию при оказании медицинской помощи по профилю  «Медицинская реабилитация», обращения</t>
  </si>
  <si>
    <t>Стоимость обращенийпо заболеванию при оказании медицинской помощи по профилю  «Медицинская реабилитация», руб.</t>
  </si>
  <si>
    <t>Врач-невролог  (медицинская реабилитация) 158</t>
  </si>
  <si>
    <t>Врач-терапевт (медицинская реабилитация) 158</t>
  </si>
  <si>
    <t>Врач-травматолог-ортопед (медицинская реабилитация) 158</t>
  </si>
  <si>
    <t>Акушерство и гинекология 136</t>
  </si>
  <si>
    <t xml:space="preserve">Приложение 3
к протоколу Комиссии
по разработке территориальной
программы обязательного
 медицинского страхования
 от 22.02.2022 № 4
</t>
  </si>
  <si>
    <t xml:space="preserve">Приложение 4
к протоколу Комиссии
по разработке территориальной
программы обязательного
 медицинского страхования
 от 22.02.2022 № 4
</t>
  </si>
  <si>
    <t xml:space="preserve">Приложение 2
к протоколу Комиссии
по разработке территориальной
программы обязательного
 медицинского страхования
 от 22.02.2022 № 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</si>
</sst>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_-;\-* #,##0.00_-;_-* &quot;-&quot;??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232">
    <xf numFmtId="0" fontId="0" fillId="0" borderId="0" xfId="0"/>
    <xf numFmtId="0" fontId="3" fillId="0" borderId="0" xfId="0" applyFont="1"/>
    <xf numFmtId="0" fontId="3" fillId="0" borderId="0" xfId="0" applyFont="1" applyBorder="1"/>
    <xf numFmtId="165" fontId="3" fillId="0" borderId="0" xfId="1" applyNumberFormat="1" applyFont="1" applyBorder="1"/>
    <xf numFmtId="0" fontId="3" fillId="0" borderId="0" xfId="0" applyFont="1" applyBorder="1" applyAlignment="1">
      <alignment horizontal="center" vertical="center"/>
    </xf>
    <xf numFmtId="43" fontId="3" fillId="0" borderId="0" xfId="1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165" fontId="3" fillId="0" borderId="0" xfId="1" applyNumberFormat="1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43" fontId="3" fillId="0" borderId="0" xfId="0" applyNumberFormat="1" applyFont="1"/>
    <xf numFmtId="165" fontId="3" fillId="0" borderId="0" xfId="0" applyNumberFormat="1" applyFont="1"/>
    <xf numFmtId="0" fontId="3" fillId="0" borderId="0" xfId="0" applyFont="1" applyBorder="1" applyAlignment="1">
      <alignment horizontal="right"/>
    </xf>
    <xf numFmtId="165" fontId="4" fillId="0" borderId="7" xfId="1" applyNumberFormat="1" applyFont="1" applyBorder="1" applyAlignment="1">
      <alignment vertical="center"/>
    </xf>
    <xf numFmtId="0" fontId="3" fillId="0" borderId="30" xfId="0" applyFont="1" applyBorder="1" applyAlignment="1">
      <alignment horizontal="right"/>
    </xf>
    <xf numFmtId="43" fontId="3" fillId="0" borderId="0" xfId="1" applyNumberFormat="1" applyFont="1" applyBorder="1"/>
    <xf numFmtId="0" fontId="7" fillId="0" borderId="0" xfId="0" applyFont="1"/>
    <xf numFmtId="43" fontId="6" fillId="0" borderId="18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3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165" fontId="3" fillId="0" borderId="9" xfId="1" applyNumberFormat="1" applyFont="1" applyBorder="1" applyAlignment="1">
      <alignment vertical="center"/>
    </xf>
    <xf numFmtId="43" fontId="2" fillId="0" borderId="10" xfId="1" applyNumberFormat="1" applyFont="1" applyBorder="1" applyAlignment="1">
      <alignment vertical="center"/>
    </xf>
    <xf numFmtId="43" fontId="2" fillId="0" borderId="8" xfId="1" applyNumberFormat="1" applyFont="1" applyBorder="1" applyAlignment="1">
      <alignment vertical="center"/>
    </xf>
    <xf numFmtId="43" fontId="2" fillId="0" borderId="8" xfId="1" applyFont="1" applyBorder="1" applyAlignment="1">
      <alignment vertical="center"/>
    </xf>
    <xf numFmtId="0" fontId="2" fillId="0" borderId="35" xfId="0" applyFont="1" applyBorder="1" applyAlignment="1">
      <alignment horizontal="center" vertical="center" wrapText="1"/>
    </xf>
    <xf numFmtId="43" fontId="2" fillId="0" borderId="23" xfId="1" applyNumberFormat="1" applyFont="1" applyBorder="1" applyAlignment="1">
      <alignment vertical="center"/>
    </xf>
    <xf numFmtId="43" fontId="2" fillId="0" borderId="13" xfId="1" applyNumberFormat="1" applyFont="1" applyBorder="1" applyAlignment="1">
      <alignment vertical="center"/>
    </xf>
    <xf numFmtId="43" fontId="2" fillId="0" borderId="15" xfId="1" applyNumberFormat="1" applyFont="1" applyBorder="1" applyAlignment="1">
      <alignment vertical="center"/>
    </xf>
    <xf numFmtId="43" fontId="2" fillId="0" borderId="4" xfId="1" applyNumberFormat="1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43" fontId="2" fillId="0" borderId="23" xfId="1" applyFont="1" applyBorder="1" applyAlignment="1">
      <alignment vertical="center"/>
    </xf>
    <xf numFmtId="43" fontId="2" fillId="0" borderId="15" xfId="1" applyFont="1" applyBorder="1" applyAlignment="1">
      <alignment vertical="center"/>
    </xf>
    <xf numFmtId="43" fontId="2" fillId="0" borderId="4" xfId="1" applyNumberFormat="1" applyFont="1" applyBorder="1" applyAlignment="1">
      <alignment vertical="center"/>
    </xf>
    <xf numFmtId="165" fontId="2" fillId="0" borderId="4" xfId="1" applyNumberFormat="1" applyFont="1" applyBorder="1" applyAlignment="1">
      <alignment vertical="center"/>
    </xf>
    <xf numFmtId="165" fontId="2" fillId="0" borderId="23" xfId="1" applyNumberFormat="1" applyFont="1" applyBorder="1" applyAlignment="1">
      <alignment vertical="center"/>
    </xf>
    <xf numFmtId="165" fontId="2" fillId="0" borderId="13" xfId="1" applyNumberFormat="1" applyFont="1" applyBorder="1" applyAlignment="1">
      <alignment vertical="center"/>
    </xf>
    <xf numFmtId="165" fontId="2" fillId="0" borderId="15" xfId="1" applyNumberFormat="1" applyFont="1" applyBorder="1" applyAlignment="1">
      <alignment vertical="center"/>
    </xf>
    <xf numFmtId="165" fontId="2" fillId="0" borderId="4" xfId="1" applyNumberFormat="1" applyFont="1" applyFill="1" applyBorder="1" applyAlignment="1">
      <alignment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3" fontId="3" fillId="0" borderId="0" xfId="1" applyFont="1" applyBorder="1" applyAlignment="1">
      <alignment vertical="center"/>
    </xf>
    <xf numFmtId="0" fontId="3" fillId="0" borderId="27" xfId="0" applyFont="1" applyBorder="1" applyAlignment="1">
      <alignment horizontal="right" vertical="center"/>
    </xf>
    <xf numFmtId="165" fontId="2" fillId="0" borderId="11" xfId="1" applyNumberFormat="1" applyFont="1" applyBorder="1" applyAlignment="1">
      <alignment vertical="center"/>
    </xf>
    <xf numFmtId="165" fontId="2" fillId="0" borderId="14" xfId="1" applyNumberFormat="1" applyFont="1" applyBorder="1" applyAlignment="1">
      <alignment vertical="center"/>
    </xf>
    <xf numFmtId="0" fontId="3" fillId="0" borderId="31" xfId="0" applyFont="1" applyBorder="1" applyAlignment="1">
      <alignment horizontal="right" vertical="center"/>
    </xf>
    <xf numFmtId="0" fontId="2" fillId="0" borderId="32" xfId="0" applyFont="1" applyBorder="1" applyAlignment="1">
      <alignment horizontal="center" vertical="center" wrapText="1"/>
    </xf>
    <xf numFmtId="165" fontId="2" fillId="0" borderId="33" xfId="1" applyNumberFormat="1" applyFont="1" applyBorder="1" applyAlignment="1">
      <alignment vertical="center"/>
    </xf>
    <xf numFmtId="43" fontId="2" fillId="0" borderId="6" xfId="1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165" fontId="3" fillId="0" borderId="14" xfId="1" applyNumberFormat="1" applyFont="1" applyBorder="1" applyAlignment="1">
      <alignment vertical="center"/>
    </xf>
    <xf numFmtId="43" fontId="3" fillId="0" borderId="9" xfId="1" applyNumberFormat="1" applyFont="1" applyBorder="1" applyAlignment="1">
      <alignment vertical="center"/>
    </xf>
    <xf numFmtId="43" fontId="3" fillId="0" borderId="10" xfId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23" xfId="0" applyFont="1" applyBorder="1" applyAlignment="1">
      <alignment vertical="center" wrapText="1"/>
    </xf>
    <xf numFmtId="165" fontId="4" fillId="0" borderId="24" xfId="1" applyNumberFormat="1" applyFont="1" applyBorder="1" applyAlignment="1">
      <alignment vertical="center"/>
    </xf>
    <xf numFmtId="43" fontId="4" fillId="0" borderId="3" xfId="1" applyNumberFormat="1" applyFont="1" applyBorder="1" applyAlignment="1">
      <alignment vertical="center"/>
    </xf>
    <xf numFmtId="165" fontId="4" fillId="0" borderId="3" xfId="1" applyNumberFormat="1" applyFont="1" applyBorder="1" applyAlignment="1">
      <alignment vertical="center"/>
    </xf>
    <xf numFmtId="43" fontId="4" fillId="0" borderId="25" xfId="1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165" fontId="4" fillId="0" borderId="11" xfId="1" applyNumberFormat="1" applyFont="1" applyBorder="1" applyAlignment="1">
      <alignment vertical="center"/>
    </xf>
    <xf numFmtId="43" fontId="4" fillId="0" borderId="7" xfId="1" applyNumberFormat="1" applyFont="1" applyBorder="1" applyAlignment="1">
      <alignment vertical="center"/>
    </xf>
    <xf numFmtId="43" fontId="4" fillId="0" borderId="8" xfId="1" applyFont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43" fontId="4" fillId="2" borderId="3" xfId="1" applyNumberFormat="1" applyFont="1" applyFill="1" applyBorder="1" applyAlignment="1">
      <alignment vertical="center"/>
    </xf>
    <xf numFmtId="165" fontId="4" fillId="0" borderId="25" xfId="1" applyNumberFormat="1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43" fontId="7" fillId="0" borderId="18" xfId="1" applyNumberFormat="1" applyFont="1" applyBorder="1" applyAlignment="1">
      <alignment vertical="center"/>
    </xf>
    <xf numFmtId="43" fontId="6" fillId="0" borderId="19" xfId="1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14" xfId="1" applyNumberFormat="1" applyFont="1" applyBorder="1" applyAlignment="1">
      <alignment horizontal="center" vertical="center"/>
    </xf>
    <xf numFmtId="43" fontId="2" fillId="0" borderId="9" xfId="1" applyNumberFormat="1" applyFont="1" applyBorder="1" applyAlignment="1">
      <alignment horizontal="center" vertical="center"/>
    </xf>
    <xf numFmtId="165" fontId="2" fillId="0" borderId="35" xfId="1" applyNumberFormat="1" applyFont="1" applyBorder="1" applyAlignment="1">
      <alignment horizontal="center" vertical="center"/>
    </xf>
    <xf numFmtId="165" fontId="2" fillId="0" borderId="36" xfId="1" applyNumberFormat="1" applyFont="1" applyBorder="1" applyAlignment="1">
      <alignment horizontal="center" vertical="center"/>
    </xf>
    <xf numFmtId="165" fontId="3" fillId="0" borderId="14" xfId="1" applyNumberFormat="1" applyFont="1" applyBorder="1" applyAlignment="1">
      <alignment horizontal="left" vertical="center"/>
    </xf>
    <xf numFmtId="43" fontId="3" fillId="0" borderId="9" xfId="1" applyNumberFormat="1" applyFont="1" applyBorder="1" applyAlignment="1">
      <alignment horizontal="left" vertical="center"/>
    </xf>
    <xf numFmtId="165" fontId="3" fillId="0" borderId="9" xfId="1" applyNumberFormat="1" applyFont="1" applyBorder="1" applyAlignment="1">
      <alignment horizontal="left" vertical="center"/>
    </xf>
    <xf numFmtId="43" fontId="3" fillId="0" borderId="10" xfId="1" applyNumberFormat="1" applyFont="1" applyBorder="1" applyAlignment="1">
      <alignment horizontal="left" vertical="center"/>
    </xf>
    <xf numFmtId="0" fontId="5" fillId="0" borderId="23" xfId="0" applyFont="1" applyBorder="1" applyAlignment="1">
      <alignment vertical="center" wrapText="1"/>
    </xf>
    <xf numFmtId="165" fontId="4" fillId="0" borderId="16" xfId="1" applyNumberFormat="1" applyFont="1" applyBorder="1" applyAlignment="1">
      <alignment vertical="center"/>
    </xf>
    <xf numFmtId="43" fontId="3" fillId="0" borderId="14" xfId="1" applyNumberFormat="1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165" fontId="4" fillId="0" borderId="2" xfId="1" applyNumberFormat="1" applyFont="1" applyBorder="1" applyAlignment="1">
      <alignment vertical="center"/>
    </xf>
    <xf numFmtId="43" fontId="4" fillId="0" borderId="1" xfId="1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0" fontId="4" fillId="0" borderId="27" xfId="0" applyFont="1" applyBorder="1" applyAlignment="1">
      <alignment vertical="center" wrapText="1"/>
    </xf>
    <xf numFmtId="43" fontId="4" fillId="0" borderId="28" xfId="1" applyNumberFormat="1" applyFont="1" applyBorder="1" applyAlignment="1">
      <alignment vertical="center"/>
    </xf>
    <xf numFmtId="165" fontId="4" fillId="0" borderId="28" xfId="1" applyNumberFormat="1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43" fontId="4" fillId="0" borderId="5" xfId="1" applyNumberFormat="1" applyFont="1" applyBorder="1" applyAlignment="1">
      <alignment vertical="center"/>
    </xf>
    <xf numFmtId="165" fontId="2" fillId="0" borderId="9" xfId="1" applyNumberFormat="1" applyFont="1" applyBorder="1" applyAlignment="1">
      <alignment vertical="center"/>
    </xf>
    <xf numFmtId="43" fontId="2" fillId="2" borderId="9" xfId="0" applyNumberFormat="1" applyFont="1" applyFill="1" applyBorder="1" applyAlignment="1">
      <alignment horizontal="center" vertical="center"/>
    </xf>
    <xf numFmtId="43" fontId="3" fillId="0" borderId="0" xfId="1" applyFont="1" applyAlignment="1">
      <alignment vertical="center"/>
    </xf>
    <xf numFmtId="43" fontId="3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2" fillId="0" borderId="14" xfId="1" applyNumberFormat="1" applyFont="1" applyFill="1" applyBorder="1" applyAlignment="1">
      <alignment horizontal="center" vertical="center"/>
    </xf>
    <xf numFmtId="43" fontId="2" fillId="0" borderId="35" xfId="1" applyNumberFormat="1" applyFont="1" applyFill="1" applyBorder="1" applyAlignment="1">
      <alignment horizontal="center" vertical="center"/>
    </xf>
    <xf numFmtId="165" fontId="2" fillId="0" borderId="42" xfId="1" applyNumberFormat="1" applyFont="1" applyBorder="1" applyAlignment="1">
      <alignment vertical="center"/>
    </xf>
    <xf numFmtId="165" fontId="4" fillId="0" borderId="41" xfId="1" applyNumberFormat="1" applyFont="1" applyBorder="1" applyAlignment="1">
      <alignment vertical="center"/>
    </xf>
    <xf numFmtId="165" fontId="4" fillId="0" borderId="34" xfId="1" applyNumberFormat="1" applyFont="1" applyBorder="1" applyAlignment="1">
      <alignment vertical="center"/>
    </xf>
    <xf numFmtId="165" fontId="4" fillId="0" borderId="40" xfId="1" applyNumberFormat="1" applyFont="1" applyBorder="1" applyAlignment="1">
      <alignment vertical="center"/>
    </xf>
    <xf numFmtId="165" fontId="2" fillId="0" borderId="45" xfId="1" applyNumberFormat="1" applyFont="1" applyBorder="1" applyAlignment="1">
      <alignment horizontal="center" vertical="center"/>
    </xf>
    <xf numFmtId="43" fontId="2" fillId="0" borderId="46" xfId="1" applyFont="1" applyBorder="1" applyAlignment="1">
      <alignment horizontal="center" vertical="center"/>
    </xf>
    <xf numFmtId="165" fontId="2" fillId="0" borderId="24" xfId="1" applyNumberFormat="1" applyFont="1" applyBorder="1" applyAlignment="1">
      <alignment horizontal="center" vertical="center"/>
    </xf>
    <xf numFmtId="43" fontId="2" fillId="0" borderId="3" xfId="1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5" fontId="2" fillId="0" borderId="11" xfId="1" applyNumberFormat="1" applyFont="1" applyBorder="1" applyAlignment="1">
      <alignment horizontal="center" vertical="center"/>
    </xf>
    <xf numFmtId="43" fontId="2" fillId="0" borderId="28" xfId="1" applyNumberFormat="1" applyFont="1" applyBorder="1" applyAlignment="1">
      <alignment horizontal="center" vertical="center"/>
    </xf>
    <xf numFmtId="165" fontId="2" fillId="0" borderId="38" xfId="1" applyNumberFormat="1" applyFont="1" applyBorder="1" applyAlignment="1">
      <alignment horizontal="center" vertical="center"/>
    </xf>
    <xf numFmtId="43" fontId="2" fillId="0" borderId="25" xfId="1" applyNumberFormat="1" applyFont="1" applyBorder="1" applyAlignment="1">
      <alignment horizontal="center" vertical="center"/>
    </xf>
    <xf numFmtId="43" fontId="2" fillId="0" borderId="8" xfId="1" applyNumberFormat="1" applyFont="1" applyBorder="1" applyAlignment="1">
      <alignment horizontal="center" vertical="center"/>
    </xf>
    <xf numFmtId="43" fontId="2" fillId="0" borderId="10" xfId="1" applyNumberFormat="1" applyFont="1" applyBorder="1" applyAlignment="1">
      <alignment horizontal="center" vertical="center"/>
    </xf>
    <xf numFmtId="43" fontId="2" fillId="0" borderId="14" xfId="1" applyNumberFormat="1" applyFont="1" applyBorder="1" applyAlignment="1">
      <alignment vertical="center"/>
    </xf>
    <xf numFmtId="0" fontId="2" fillId="0" borderId="49" xfId="0" applyFont="1" applyBorder="1" applyAlignment="1">
      <alignment horizontal="center" vertical="center" wrapText="1"/>
    </xf>
    <xf numFmtId="43" fontId="4" fillId="0" borderId="36" xfId="1" applyFont="1" applyBorder="1" applyAlignment="1">
      <alignment vertical="center"/>
    </xf>
    <xf numFmtId="43" fontId="4" fillId="0" borderId="38" xfId="1" applyFont="1" applyBorder="1" applyAlignment="1">
      <alignment vertical="center"/>
    </xf>
    <xf numFmtId="43" fontId="3" fillId="0" borderId="35" xfId="1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43" fontId="4" fillId="0" borderId="37" xfId="1" applyFont="1" applyBorder="1" applyAlignment="1">
      <alignment vertical="center"/>
    </xf>
    <xf numFmtId="43" fontId="4" fillId="0" borderId="39" xfId="1" applyFont="1" applyBorder="1" applyAlignment="1">
      <alignment vertical="center"/>
    </xf>
    <xf numFmtId="165" fontId="4" fillId="0" borderId="36" xfId="1" applyNumberFormat="1" applyFont="1" applyBorder="1" applyAlignment="1">
      <alignment vertical="center"/>
    </xf>
    <xf numFmtId="43" fontId="4" fillId="0" borderId="37" xfId="1" applyNumberFormat="1" applyFont="1" applyBorder="1" applyAlignment="1">
      <alignment vertical="center"/>
    </xf>
    <xf numFmtId="165" fontId="3" fillId="0" borderId="1" xfId="1" applyNumberFormat="1" applyFont="1" applyBorder="1" applyAlignment="1">
      <alignment vertical="center"/>
    </xf>
    <xf numFmtId="43" fontId="3" fillId="0" borderId="5" xfId="1" applyFont="1" applyBorder="1" applyAlignment="1">
      <alignment vertical="center"/>
    </xf>
    <xf numFmtId="165" fontId="3" fillId="0" borderId="28" xfId="1" applyNumberFormat="1" applyFont="1" applyBorder="1" applyAlignment="1">
      <alignment vertical="center"/>
    </xf>
    <xf numFmtId="43" fontId="3" fillId="0" borderId="29" xfId="1" applyFont="1" applyBorder="1" applyAlignment="1">
      <alignment vertical="center"/>
    </xf>
    <xf numFmtId="0" fontId="2" fillId="0" borderId="47" xfId="0" applyFont="1" applyBorder="1" applyAlignment="1">
      <alignment vertical="center" wrapText="1"/>
    </xf>
    <xf numFmtId="43" fontId="3" fillId="0" borderId="10" xfId="1" applyNumberFormat="1" applyFont="1" applyBorder="1" applyAlignment="1">
      <alignment vertical="center"/>
    </xf>
    <xf numFmtId="43" fontId="2" fillId="0" borderId="19" xfId="1" applyNumberFormat="1" applyFont="1" applyBorder="1" applyAlignment="1">
      <alignment vertical="center"/>
    </xf>
    <xf numFmtId="43" fontId="3" fillId="0" borderId="5" xfId="1" applyNumberFormat="1" applyFont="1" applyBorder="1" applyAlignment="1">
      <alignment vertical="center"/>
    </xf>
    <xf numFmtId="43" fontId="2" fillId="0" borderId="9" xfId="1" applyNumberFormat="1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43" fontId="2" fillId="0" borderId="51" xfId="1" applyNumberFormat="1" applyFont="1" applyBorder="1" applyAlignment="1">
      <alignment horizontal="center" vertical="center"/>
    </xf>
    <xf numFmtId="43" fontId="2" fillId="0" borderId="52" xfId="1" applyNumberFormat="1" applyFont="1" applyBorder="1" applyAlignment="1">
      <alignment horizontal="center" vertical="center"/>
    </xf>
    <xf numFmtId="165" fontId="4" fillId="0" borderId="43" xfId="1" applyNumberFormat="1" applyFont="1" applyBorder="1" applyAlignment="1">
      <alignment vertical="center"/>
    </xf>
    <xf numFmtId="43" fontId="4" fillId="0" borderId="53" xfId="1" applyNumberFormat="1" applyFont="1" applyBorder="1" applyAlignment="1">
      <alignment vertical="center"/>
    </xf>
    <xf numFmtId="165" fontId="3" fillId="0" borderId="19" xfId="1" applyNumberFormat="1" applyFont="1" applyBorder="1" applyAlignment="1">
      <alignment vertical="center"/>
    </xf>
    <xf numFmtId="43" fontId="4" fillId="0" borderId="40" xfId="1" applyNumberFormat="1" applyFon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3" fillId="0" borderId="42" xfId="1" applyNumberFormat="1" applyFont="1" applyBorder="1" applyAlignment="1">
      <alignment vertical="center"/>
    </xf>
    <xf numFmtId="165" fontId="4" fillId="0" borderId="48" xfId="1" applyNumberFormat="1" applyFont="1" applyBorder="1" applyAlignment="1">
      <alignment vertical="center"/>
    </xf>
    <xf numFmtId="165" fontId="4" fillId="0" borderId="54" xfId="1" applyNumberFormat="1" applyFont="1" applyBorder="1" applyAlignment="1">
      <alignment vertical="center"/>
    </xf>
    <xf numFmtId="165" fontId="4" fillId="0" borderId="44" xfId="1" applyNumberFormat="1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3" fontId="4" fillId="0" borderId="1" xfId="1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43" fontId="4" fillId="0" borderId="1" xfId="1" applyFont="1" applyBorder="1" applyAlignment="1">
      <alignment vertical="center"/>
    </xf>
    <xf numFmtId="43" fontId="4" fillId="0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165" fontId="2" fillId="0" borderId="1" xfId="1" applyNumberFormat="1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vertical="center"/>
    </xf>
    <xf numFmtId="43" fontId="3" fillId="0" borderId="1" xfId="1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43" fontId="3" fillId="0" borderId="1" xfId="1" applyFont="1" applyFill="1" applyBorder="1" applyAlignment="1">
      <alignment vertical="center"/>
    </xf>
    <xf numFmtId="0" fontId="10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43" fontId="2" fillId="0" borderId="1" xfId="1" applyNumberFormat="1" applyFont="1" applyFill="1" applyBorder="1" applyAlignment="1">
      <alignment vertical="center"/>
    </xf>
    <xf numFmtId="43" fontId="2" fillId="0" borderId="1" xfId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43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43" fontId="2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vertical="center" wrapText="1"/>
    </xf>
    <xf numFmtId="43" fontId="3" fillId="0" borderId="1" xfId="1" applyNumberFormat="1" applyFont="1" applyBorder="1" applyAlignment="1">
      <alignment vertical="center"/>
    </xf>
    <xf numFmtId="43" fontId="3" fillId="0" borderId="1" xfId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left" vertical="center"/>
    </xf>
    <xf numFmtId="43" fontId="3" fillId="0" borderId="1" xfId="1" applyNumberFormat="1" applyFont="1" applyBorder="1" applyAlignment="1">
      <alignment horizontal="left" vertical="center"/>
    </xf>
    <xf numFmtId="43" fontId="2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43" fontId="6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43" fontId="2" fillId="0" borderId="50" xfId="1" applyNumberFormat="1" applyFont="1" applyBorder="1" applyAlignment="1">
      <alignment vertical="center"/>
    </xf>
    <xf numFmtId="43" fontId="2" fillId="0" borderId="51" xfId="1" applyNumberFormat="1" applyFont="1" applyBorder="1" applyAlignment="1">
      <alignment vertical="center"/>
    </xf>
    <xf numFmtId="43" fontId="2" fillId="0" borderId="52" xfId="1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165" fontId="2" fillId="0" borderId="32" xfId="1" applyNumberFormat="1" applyFont="1" applyBorder="1" applyAlignment="1">
      <alignment horizontal="center" vertical="center"/>
    </xf>
    <xf numFmtId="165" fontId="2" fillId="0" borderId="48" xfId="1" applyNumberFormat="1" applyFont="1" applyBorder="1" applyAlignment="1">
      <alignment horizontal="center" vertical="center"/>
    </xf>
    <xf numFmtId="43" fontId="2" fillId="0" borderId="22" xfId="1" applyFont="1" applyBorder="1" applyAlignment="1">
      <alignment horizontal="center" vertical="center"/>
    </xf>
    <xf numFmtId="43" fontId="2" fillId="0" borderId="25" xfId="1" applyFont="1" applyBorder="1" applyAlignment="1">
      <alignment horizontal="center" vertical="center"/>
    </xf>
    <xf numFmtId="165" fontId="2" fillId="0" borderId="32" xfId="1" applyNumberFormat="1" applyFont="1" applyFill="1" applyBorder="1" applyAlignment="1">
      <alignment horizontal="center" vertical="center"/>
    </xf>
    <xf numFmtId="165" fontId="2" fillId="0" borderId="44" xfId="1" applyNumberFormat="1" applyFont="1" applyFill="1" applyBorder="1" applyAlignment="1">
      <alignment horizontal="center" vertical="center"/>
    </xf>
    <xf numFmtId="165" fontId="2" fillId="0" borderId="45" xfId="1" applyNumberFormat="1" applyFont="1" applyFill="1" applyBorder="1" applyAlignment="1">
      <alignment horizontal="center" vertical="center"/>
    </xf>
    <xf numFmtId="43" fontId="2" fillId="0" borderId="22" xfId="1" applyNumberFormat="1" applyFont="1" applyFill="1" applyBorder="1" applyAlignment="1">
      <alignment horizontal="center" vertical="center"/>
    </xf>
    <xf numFmtId="43" fontId="2" fillId="0" borderId="29" xfId="1" applyNumberFormat="1" applyFont="1" applyFill="1" applyBorder="1" applyAlignment="1">
      <alignment horizontal="center" vertical="center"/>
    </xf>
    <xf numFmtId="43" fontId="2" fillId="0" borderId="46" xfId="1" applyNumberFormat="1" applyFont="1" applyFill="1" applyBorder="1" applyAlignment="1">
      <alignment horizontal="center" vertical="center"/>
    </xf>
    <xf numFmtId="43" fontId="6" fillId="0" borderId="17" xfId="1" applyFont="1" applyBorder="1" applyAlignment="1">
      <alignment horizontal="center" vertical="center"/>
    </xf>
    <xf numFmtId="43" fontId="6" fillId="0" borderId="18" xfId="1" applyFont="1" applyBorder="1" applyAlignment="1">
      <alignment horizontal="center" vertical="center"/>
    </xf>
    <xf numFmtId="43" fontId="6" fillId="0" borderId="19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3" fontId="2" fillId="0" borderId="50" xfId="1" applyNumberFormat="1" applyFont="1" applyBorder="1" applyAlignment="1">
      <alignment horizontal="center" vertical="center"/>
    </xf>
    <xf numFmtId="43" fontId="2" fillId="0" borderId="51" xfId="1" applyNumberFormat="1" applyFont="1" applyBorder="1" applyAlignment="1">
      <alignment horizontal="center" vertical="center"/>
    </xf>
    <xf numFmtId="43" fontId="2" fillId="0" borderId="52" xfId="1" applyNumberFormat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43" fontId="6" fillId="0" borderId="1" xfId="1" applyNumberFormat="1" applyFont="1" applyBorder="1" applyAlignment="1">
      <alignment vertical="center"/>
    </xf>
    <xf numFmtId="43" fontId="2" fillId="0" borderId="1" xfId="1" applyNumberFormat="1" applyFont="1" applyBorder="1" applyAlignment="1">
      <alignment vertical="center"/>
    </xf>
    <xf numFmtId="43" fontId="2" fillId="0" borderId="1" xfId="1" applyNumberFormat="1" applyFont="1" applyFill="1" applyBorder="1" applyAlignment="1">
      <alignment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view="pageBreakPreview" topLeftCell="A23" zoomScale="80" zoomScaleNormal="100" zoomScaleSheetLayoutView="80" workbookViewId="0">
      <selection activeCell="L31" sqref="L31"/>
    </sheetView>
  </sheetViews>
  <sheetFormatPr defaultRowHeight="15.75" x14ac:dyDescent="0.25"/>
  <cols>
    <col min="1" max="1" width="48.28515625" style="1" customWidth="1"/>
    <col min="2" max="2" width="20.85546875" style="1" customWidth="1"/>
    <col min="3" max="3" width="20.28515625" style="1" customWidth="1"/>
    <col min="4" max="4" width="21.5703125" style="1" customWidth="1"/>
    <col min="5" max="5" width="24" style="1" customWidth="1"/>
    <col min="6" max="6" width="19.28515625" style="1" hidden="1" customWidth="1"/>
    <col min="7" max="7" width="22.7109375" style="1" hidden="1" customWidth="1"/>
    <col min="8" max="8" width="22.42578125" style="1" customWidth="1"/>
    <col min="9" max="9" width="22.7109375" style="1" customWidth="1"/>
    <col min="10" max="16384" width="9.140625" style="1"/>
  </cols>
  <sheetData>
    <row r="1" spans="1:9" ht="114.75" customHeight="1" x14ac:dyDescent="0.25">
      <c r="D1" s="201" t="s">
        <v>46</v>
      </c>
      <c r="E1" s="201"/>
      <c r="F1" s="141"/>
      <c r="G1" s="141"/>
    </row>
    <row r="2" spans="1:9" ht="37.5" customHeight="1" x14ac:dyDescent="0.25">
      <c r="A2" s="208" t="s">
        <v>37</v>
      </c>
      <c r="B2" s="208"/>
      <c r="C2" s="208"/>
      <c r="D2" s="208"/>
      <c r="E2" s="208"/>
    </row>
    <row r="3" spans="1:9" ht="6.75" hidden="1" customHeight="1" x14ac:dyDescent="0.25"/>
    <row r="4" spans="1:9" ht="24" customHeight="1" thickBot="1" x14ac:dyDescent="0.3">
      <c r="A4" s="207" t="s">
        <v>0</v>
      </c>
      <c r="B4" s="207"/>
      <c r="C4" s="207"/>
      <c r="D4" s="207"/>
      <c r="E4" s="207"/>
    </row>
    <row r="5" spans="1:9" ht="67.5" customHeight="1" thickBot="1" x14ac:dyDescent="0.3">
      <c r="A5" s="19" t="s">
        <v>40</v>
      </c>
      <c r="B5" s="20" t="s">
        <v>11</v>
      </c>
      <c r="C5" s="32" t="s">
        <v>20</v>
      </c>
      <c r="D5" s="19" t="s">
        <v>12</v>
      </c>
      <c r="E5" s="19" t="s">
        <v>1</v>
      </c>
    </row>
    <row r="6" spans="1:9" s="24" customFormat="1" ht="19.5" customHeight="1" x14ac:dyDescent="0.25">
      <c r="A6" s="23" t="s">
        <v>45</v>
      </c>
      <c r="B6" s="210" t="s">
        <v>22</v>
      </c>
      <c r="C6" s="212" t="s">
        <v>22</v>
      </c>
      <c r="D6" s="42">
        <v>6521</v>
      </c>
      <c r="E6" s="38">
        <f>107355208.59+E12</f>
        <v>130322918.59</v>
      </c>
      <c r="H6" s="102"/>
      <c r="I6" s="102"/>
    </row>
    <row r="7" spans="1:9" s="24" customFormat="1" ht="39.75" customHeight="1" x14ac:dyDescent="0.25">
      <c r="A7" s="26" t="s">
        <v>47</v>
      </c>
      <c r="B7" s="211"/>
      <c r="C7" s="213"/>
      <c r="D7" s="43">
        <v>320</v>
      </c>
      <c r="E7" s="35">
        <f>3497232.84+E14</f>
        <v>72720690.840000004</v>
      </c>
      <c r="H7" s="103"/>
      <c r="I7" s="102"/>
    </row>
    <row r="8" spans="1:9" s="24" customFormat="1" ht="23.25" customHeight="1" thickBot="1" x14ac:dyDescent="0.3">
      <c r="A8" s="27" t="s">
        <v>42</v>
      </c>
      <c r="B8" s="111">
        <v>4651</v>
      </c>
      <c r="C8" s="112">
        <f>E8</f>
        <v>16216921.5</v>
      </c>
      <c r="D8" s="44">
        <v>280</v>
      </c>
      <c r="E8" s="39">
        <v>16216921.5</v>
      </c>
    </row>
    <row r="9" spans="1:9" s="24" customFormat="1" ht="24" customHeight="1" thickBot="1" x14ac:dyDescent="0.3">
      <c r="A9" s="37" t="s">
        <v>2</v>
      </c>
      <c r="B9" s="105">
        <f>B8</f>
        <v>4651</v>
      </c>
      <c r="C9" s="106">
        <f>C8</f>
        <v>16216921.5</v>
      </c>
      <c r="D9" s="41">
        <f>SUM(D6:D8)</f>
        <v>7121</v>
      </c>
      <c r="E9" s="40">
        <f>SUM(E6:E8)</f>
        <v>219260530.93000001</v>
      </c>
    </row>
    <row r="10" spans="1:9" ht="20.25" customHeight="1" thickBot="1" x14ac:dyDescent="0.3">
      <c r="A10" s="207" t="s">
        <v>13</v>
      </c>
      <c r="B10" s="207"/>
      <c r="C10" s="207"/>
      <c r="D10" s="207"/>
      <c r="E10" s="207"/>
    </row>
    <row r="11" spans="1:9" ht="67.5" customHeight="1" thickBot="1" x14ac:dyDescent="0.3">
      <c r="A11" s="19" t="s">
        <v>40</v>
      </c>
      <c r="B11" s="20" t="s">
        <v>11</v>
      </c>
      <c r="C11" s="32" t="s">
        <v>20</v>
      </c>
      <c r="D11" s="19" t="s">
        <v>12</v>
      </c>
      <c r="E11" s="19" t="s">
        <v>1</v>
      </c>
    </row>
    <row r="12" spans="1:9" s="24" customFormat="1" x14ac:dyDescent="0.25">
      <c r="A12" s="23" t="s">
        <v>45</v>
      </c>
      <c r="B12" s="214" t="s">
        <v>22</v>
      </c>
      <c r="C12" s="217" t="s">
        <v>22</v>
      </c>
      <c r="D12" s="42">
        <v>170</v>
      </c>
      <c r="E12" s="33">
        <v>22967710</v>
      </c>
    </row>
    <row r="13" spans="1:9" s="24" customFormat="1" hidden="1" x14ac:dyDescent="0.25">
      <c r="A13" s="25" t="s">
        <v>32</v>
      </c>
      <c r="B13" s="215"/>
      <c r="C13" s="218"/>
      <c r="D13" s="43"/>
      <c r="E13" s="34"/>
    </row>
    <row r="14" spans="1:9" s="24" customFormat="1" ht="37.5" customHeight="1" thickBot="1" x14ac:dyDescent="0.3">
      <c r="A14" s="27" t="s">
        <v>47</v>
      </c>
      <c r="B14" s="215"/>
      <c r="C14" s="218"/>
      <c r="D14" s="44">
        <v>270</v>
      </c>
      <c r="E14" s="35">
        <v>69223458</v>
      </c>
    </row>
    <row r="15" spans="1:9" s="24" customFormat="1" ht="16.5" thickBot="1" x14ac:dyDescent="0.3">
      <c r="A15" s="37" t="s">
        <v>2</v>
      </c>
      <c r="B15" s="216"/>
      <c r="C15" s="219"/>
      <c r="D15" s="45">
        <f>SUM(D12:D14)</f>
        <v>440</v>
      </c>
      <c r="E15" s="36">
        <f>SUM(E12:E14)</f>
        <v>92191168</v>
      </c>
    </row>
    <row r="16" spans="1:9" x14ac:dyDescent="0.25">
      <c r="A16" s="2"/>
      <c r="B16" s="3"/>
      <c r="C16" s="4"/>
      <c r="D16" s="5"/>
      <c r="E16" s="5"/>
    </row>
    <row r="17" spans="1:7" ht="19.5" thickBot="1" x14ac:dyDescent="0.3">
      <c r="A17" s="209" t="s">
        <v>3</v>
      </c>
      <c r="B17" s="209"/>
      <c r="C17" s="209"/>
      <c r="D17" s="104"/>
      <c r="E17" s="104"/>
    </row>
    <row r="18" spans="1:7" ht="70.5" customHeight="1" x14ac:dyDescent="0.25">
      <c r="A18" s="77" t="s">
        <v>40</v>
      </c>
      <c r="B18" s="46" t="s">
        <v>21</v>
      </c>
      <c r="C18" s="47" t="s">
        <v>1</v>
      </c>
      <c r="D18" s="6"/>
      <c r="E18" s="6"/>
    </row>
    <row r="19" spans="1:7" s="24" customFormat="1" ht="16.5" thickBot="1" x14ac:dyDescent="0.3">
      <c r="A19" s="49" t="s">
        <v>48</v>
      </c>
      <c r="B19" s="50">
        <v>611</v>
      </c>
      <c r="C19" s="31">
        <v>75087900.180000007</v>
      </c>
      <c r="D19" s="48"/>
      <c r="E19" s="48"/>
    </row>
    <row r="20" spans="1:7" s="24" customFormat="1" ht="16.5" thickBot="1" x14ac:dyDescent="0.3">
      <c r="A20" s="37" t="s">
        <v>2</v>
      </c>
      <c r="B20" s="51">
        <f>SUM(B19:B19)</f>
        <v>611</v>
      </c>
      <c r="C20" s="122">
        <f>SUM(C19:C19)</f>
        <v>75087900.180000007</v>
      </c>
      <c r="D20" s="48"/>
      <c r="E20" s="48"/>
    </row>
    <row r="21" spans="1:7" x14ac:dyDescent="0.25">
      <c r="A21" s="13"/>
      <c r="B21" s="3"/>
      <c r="C21" s="5"/>
      <c r="D21" s="5"/>
      <c r="E21" s="5"/>
    </row>
    <row r="22" spans="1:7" ht="19.5" thickBot="1" x14ac:dyDescent="0.3">
      <c r="A22" s="209" t="s">
        <v>17</v>
      </c>
      <c r="B22" s="209"/>
      <c r="C22" s="209"/>
      <c r="D22" s="5"/>
      <c r="E22" s="5"/>
    </row>
    <row r="23" spans="1:7" ht="47.25" x14ac:dyDescent="0.25">
      <c r="A23" s="15"/>
      <c r="B23" s="53" t="s">
        <v>18</v>
      </c>
      <c r="C23" s="47" t="s">
        <v>1</v>
      </c>
      <c r="D23" s="5"/>
      <c r="E23" s="5"/>
    </row>
    <row r="24" spans="1:7" s="24" customFormat="1" ht="19.5" customHeight="1" thickBot="1" x14ac:dyDescent="0.3">
      <c r="A24" s="52" t="s">
        <v>49</v>
      </c>
      <c r="B24" s="54">
        <v>200</v>
      </c>
      <c r="C24" s="55">
        <v>1225242</v>
      </c>
      <c r="D24" s="48"/>
      <c r="E24" s="48"/>
    </row>
    <row r="25" spans="1:7" x14ac:dyDescent="0.25">
      <c r="A25" s="13"/>
      <c r="B25" s="3"/>
      <c r="C25" s="5"/>
      <c r="D25" s="5"/>
      <c r="E25" s="5"/>
    </row>
    <row r="26" spans="1:7" ht="18.75" x14ac:dyDescent="0.25">
      <c r="A26" s="207" t="s">
        <v>4</v>
      </c>
      <c r="B26" s="207"/>
      <c r="C26" s="207"/>
      <c r="D26" s="207"/>
      <c r="E26" s="207"/>
    </row>
    <row r="27" spans="1:7" ht="16.5" thickBot="1" x14ac:dyDescent="0.3">
      <c r="A27" s="104"/>
      <c r="B27" s="104"/>
      <c r="C27" s="104"/>
      <c r="D27" s="104"/>
      <c r="E27" s="104"/>
    </row>
    <row r="28" spans="1:7" s="24" customFormat="1" ht="84.75" customHeight="1" thickBot="1" x14ac:dyDescent="0.3">
      <c r="A28" s="77" t="s">
        <v>38</v>
      </c>
      <c r="B28" s="53" t="s">
        <v>5</v>
      </c>
      <c r="C28" s="78" t="s">
        <v>1</v>
      </c>
      <c r="D28" s="78" t="s">
        <v>10</v>
      </c>
      <c r="E28" s="123" t="s">
        <v>6</v>
      </c>
      <c r="F28" s="78" t="s">
        <v>23</v>
      </c>
      <c r="G28" s="47" t="s">
        <v>24</v>
      </c>
    </row>
    <row r="29" spans="1:7" s="60" customFormat="1" ht="16.5" thickBot="1" x14ac:dyDescent="0.3">
      <c r="A29" s="56" t="s">
        <v>50</v>
      </c>
      <c r="B29" s="149">
        <f>B30</f>
        <v>2628</v>
      </c>
      <c r="C29" s="90">
        <f>C30</f>
        <v>1019238.84</v>
      </c>
      <c r="D29" s="57">
        <f>D31</f>
        <v>0</v>
      </c>
      <c r="E29" s="57">
        <f>E31</f>
        <v>0</v>
      </c>
      <c r="F29" s="57">
        <f t="shared" ref="F29:G29" si="0">F30</f>
        <v>0</v>
      </c>
      <c r="G29" s="146">
        <f t="shared" si="0"/>
        <v>0</v>
      </c>
    </row>
    <row r="30" spans="1:7" s="24" customFormat="1" x14ac:dyDescent="0.25">
      <c r="A30" s="61" t="s">
        <v>7</v>
      </c>
      <c r="B30" s="150">
        <v>2628</v>
      </c>
      <c r="C30" s="63">
        <v>1019238.84</v>
      </c>
      <c r="D30" s="64"/>
      <c r="E30" s="124"/>
      <c r="F30" s="64"/>
      <c r="G30" s="65"/>
    </row>
    <row r="31" spans="1:7" s="24" customFormat="1" ht="16.5" thickBot="1" x14ac:dyDescent="0.3">
      <c r="A31" s="66" t="s">
        <v>19</v>
      </c>
      <c r="B31" s="151"/>
      <c r="C31" s="68"/>
      <c r="D31" s="14"/>
      <c r="E31" s="125"/>
      <c r="F31" s="14"/>
      <c r="G31" s="69">
        <v>0</v>
      </c>
    </row>
    <row r="32" spans="1:7" s="60" customFormat="1" ht="16.5" thickBot="1" x14ac:dyDescent="0.3">
      <c r="A32" s="56" t="s">
        <v>51</v>
      </c>
      <c r="B32" s="149">
        <f>B33</f>
        <v>1993</v>
      </c>
      <c r="C32" s="90">
        <f>C33</f>
        <v>352721.14</v>
      </c>
      <c r="D32" s="28">
        <f>D34</f>
        <v>0</v>
      </c>
      <c r="E32" s="126">
        <f>E34</f>
        <v>0</v>
      </c>
      <c r="F32" s="28">
        <v>0</v>
      </c>
      <c r="G32" s="59">
        <v>0</v>
      </c>
    </row>
    <row r="33" spans="1:7" s="24" customFormat="1" x14ac:dyDescent="0.25">
      <c r="A33" s="61" t="s">
        <v>7</v>
      </c>
      <c r="B33" s="150">
        <v>1993</v>
      </c>
      <c r="C33" s="63">
        <v>352721.14</v>
      </c>
      <c r="D33" s="64"/>
      <c r="E33" s="124"/>
      <c r="F33" s="64"/>
      <c r="G33" s="65"/>
    </row>
    <row r="34" spans="1:7" s="24" customFormat="1" ht="16.5" thickBot="1" x14ac:dyDescent="0.3">
      <c r="A34" s="66" t="s">
        <v>19</v>
      </c>
      <c r="B34" s="151"/>
      <c r="C34" s="68"/>
      <c r="D34" s="14"/>
      <c r="E34" s="125">
        <v>0</v>
      </c>
      <c r="F34" s="14"/>
      <c r="G34" s="69">
        <v>0</v>
      </c>
    </row>
    <row r="35" spans="1:7" s="60" customFormat="1" ht="16.5" thickBot="1" x14ac:dyDescent="0.3">
      <c r="A35" s="56" t="s">
        <v>52</v>
      </c>
      <c r="B35" s="149">
        <f>B36</f>
        <v>26673</v>
      </c>
      <c r="C35" s="58">
        <f>C36</f>
        <v>15170334.369999999</v>
      </c>
      <c r="D35" s="28">
        <f>D37</f>
        <v>3300</v>
      </c>
      <c r="E35" s="126">
        <f>E37</f>
        <v>3431843.72</v>
      </c>
      <c r="F35" s="28">
        <v>0</v>
      </c>
      <c r="G35" s="59">
        <v>0</v>
      </c>
    </row>
    <row r="36" spans="1:7" s="24" customFormat="1" x14ac:dyDescent="0.25">
      <c r="A36" s="61" t="s">
        <v>7</v>
      </c>
      <c r="B36" s="150">
        <f>9634+9067+7972</f>
        <v>26673</v>
      </c>
      <c r="C36" s="63">
        <f>2749809.41+3000934.19+9419590.77</f>
        <v>15170334.369999999</v>
      </c>
      <c r="D36" s="64"/>
      <c r="E36" s="124"/>
      <c r="F36" s="64"/>
      <c r="G36" s="65"/>
    </row>
    <row r="37" spans="1:7" s="24" customFormat="1" ht="16.5" thickBot="1" x14ac:dyDescent="0.3">
      <c r="A37" s="66" t="s">
        <v>19</v>
      </c>
      <c r="B37" s="151"/>
      <c r="C37" s="68"/>
      <c r="D37" s="14">
        <v>3300</v>
      </c>
      <c r="E37" s="125">
        <v>3431843.72</v>
      </c>
      <c r="F37" s="14"/>
      <c r="G37" s="69"/>
    </row>
    <row r="38" spans="1:7" s="60" customFormat="1" ht="16.5" thickBot="1" x14ac:dyDescent="0.3">
      <c r="A38" s="56" t="s">
        <v>53</v>
      </c>
      <c r="B38" s="149">
        <f>B39</f>
        <v>1722</v>
      </c>
      <c r="C38" s="58">
        <f>C39</f>
        <v>418721.5</v>
      </c>
      <c r="D38" s="28">
        <f>D40</f>
        <v>0</v>
      </c>
      <c r="E38" s="126">
        <f>E40</f>
        <v>0</v>
      </c>
      <c r="F38" s="28">
        <v>0</v>
      </c>
      <c r="G38" s="59">
        <v>0</v>
      </c>
    </row>
    <row r="39" spans="1:7" s="24" customFormat="1" x14ac:dyDescent="0.25">
      <c r="A39" s="61" t="s">
        <v>7</v>
      </c>
      <c r="B39" s="150">
        <v>1722</v>
      </c>
      <c r="C39" s="63">
        <v>418721.5</v>
      </c>
      <c r="D39" s="64"/>
      <c r="E39" s="124"/>
      <c r="F39" s="64"/>
      <c r="G39" s="65"/>
    </row>
    <row r="40" spans="1:7" s="24" customFormat="1" ht="16.5" thickBot="1" x14ac:dyDescent="0.3">
      <c r="A40" s="66" t="s">
        <v>19</v>
      </c>
      <c r="B40" s="151"/>
      <c r="C40" s="68"/>
      <c r="D40" s="14"/>
      <c r="E40" s="125">
        <v>0</v>
      </c>
      <c r="F40" s="14"/>
      <c r="G40" s="69">
        <v>0</v>
      </c>
    </row>
    <row r="41" spans="1:7" s="60" customFormat="1" ht="16.5" hidden="1" thickBot="1" x14ac:dyDescent="0.3">
      <c r="A41" s="56" t="s">
        <v>16</v>
      </c>
      <c r="B41" s="149">
        <v>0</v>
      </c>
      <c r="C41" s="58">
        <v>0</v>
      </c>
      <c r="D41" s="28">
        <v>0</v>
      </c>
      <c r="E41" s="126">
        <v>0</v>
      </c>
      <c r="F41" s="28">
        <v>0</v>
      </c>
      <c r="G41" s="59">
        <v>0</v>
      </c>
    </row>
    <row r="42" spans="1:7" s="24" customFormat="1" hidden="1" x14ac:dyDescent="0.25">
      <c r="A42" s="61" t="s">
        <v>7</v>
      </c>
      <c r="B42" s="150"/>
      <c r="C42" s="63"/>
      <c r="D42" s="64"/>
      <c r="E42" s="124">
        <v>0</v>
      </c>
      <c r="F42" s="64"/>
      <c r="G42" s="65"/>
    </row>
    <row r="43" spans="1:7" s="24" customFormat="1" ht="16.5" hidden="1" thickBot="1" x14ac:dyDescent="0.3">
      <c r="A43" s="66" t="s">
        <v>8</v>
      </c>
      <c r="B43" s="151"/>
      <c r="C43" s="68"/>
      <c r="D43" s="14"/>
      <c r="E43" s="125"/>
      <c r="F43" s="14"/>
      <c r="G43" s="69"/>
    </row>
    <row r="44" spans="1:7" s="60" customFormat="1" ht="16.5" hidden="1" thickBot="1" x14ac:dyDescent="0.3">
      <c r="A44" s="56" t="s">
        <v>15</v>
      </c>
      <c r="B44" s="149">
        <v>0</v>
      </c>
      <c r="C44" s="58">
        <v>0</v>
      </c>
      <c r="D44" s="28">
        <v>0</v>
      </c>
      <c r="E44" s="126">
        <v>0</v>
      </c>
      <c r="F44" s="28">
        <v>0</v>
      </c>
      <c r="G44" s="59">
        <v>0</v>
      </c>
    </row>
    <row r="45" spans="1:7" s="24" customFormat="1" hidden="1" x14ac:dyDescent="0.25">
      <c r="A45" s="61" t="s">
        <v>7</v>
      </c>
      <c r="B45" s="150"/>
      <c r="C45" s="63"/>
      <c r="D45" s="64"/>
      <c r="E45" s="124"/>
      <c r="F45" s="64"/>
      <c r="G45" s="65"/>
    </row>
    <row r="46" spans="1:7" s="24" customFormat="1" ht="16.5" hidden="1" thickBot="1" x14ac:dyDescent="0.3">
      <c r="A46" s="66" t="s">
        <v>8</v>
      </c>
      <c r="B46" s="151"/>
      <c r="C46" s="68"/>
      <c r="D46" s="14"/>
      <c r="E46" s="125"/>
      <c r="F46" s="14"/>
      <c r="G46" s="69"/>
    </row>
    <row r="47" spans="1:7" s="60" customFormat="1" ht="16.5" thickBot="1" x14ac:dyDescent="0.3">
      <c r="A47" s="56" t="s">
        <v>54</v>
      </c>
      <c r="B47" s="149">
        <f>B48</f>
        <v>223</v>
      </c>
      <c r="C47" s="58">
        <f>C48</f>
        <v>45601.919999999998</v>
      </c>
      <c r="D47" s="28">
        <f>D49</f>
        <v>346</v>
      </c>
      <c r="E47" s="126">
        <f>E49</f>
        <v>224925.02</v>
      </c>
      <c r="F47" s="28">
        <v>0</v>
      </c>
      <c r="G47" s="59">
        <v>0</v>
      </c>
    </row>
    <row r="48" spans="1:7" s="24" customFormat="1" x14ac:dyDescent="0.25">
      <c r="A48" s="61" t="s">
        <v>7</v>
      </c>
      <c r="B48" s="150">
        <v>223</v>
      </c>
      <c r="C48" s="63">
        <v>45601.919999999998</v>
      </c>
      <c r="D48" s="64"/>
      <c r="E48" s="124"/>
      <c r="F48" s="64"/>
      <c r="G48" s="65"/>
    </row>
    <row r="49" spans="1:7" s="24" customFormat="1" ht="16.5" thickBot="1" x14ac:dyDescent="0.3">
      <c r="A49" s="66" t="s">
        <v>19</v>
      </c>
      <c r="B49" s="151"/>
      <c r="C49" s="68"/>
      <c r="D49" s="14">
        <v>346</v>
      </c>
      <c r="E49" s="125">
        <v>224925.02</v>
      </c>
      <c r="F49" s="14"/>
      <c r="G49" s="69"/>
    </row>
    <row r="50" spans="1:7" s="60" customFormat="1" ht="16.5" hidden="1" thickBot="1" x14ac:dyDescent="0.3">
      <c r="A50" s="56" t="s">
        <v>35</v>
      </c>
      <c r="B50" s="149">
        <v>0</v>
      </c>
      <c r="C50" s="58">
        <v>0</v>
      </c>
      <c r="D50" s="28">
        <v>0</v>
      </c>
      <c r="E50" s="126">
        <v>0</v>
      </c>
      <c r="F50" s="28">
        <f>F53+F54</f>
        <v>0</v>
      </c>
      <c r="G50" s="137">
        <f>G53+G54</f>
        <v>0</v>
      </c>
    </row>
    <row r="51" spans="1:7" s="24" customFormat="1" hidden="1" x14ac:dyDescent="0.25">
      <c r="A51" s="61" t="s">
        <v>7</v>
      </c>
      <c r="B51" s="150"/>
      <c r="C51" s="63"/>
      <c r="D51" s="64"/>
      <c r="E51" s="124"/>
      <c r="F51" s="64"/>
      <c r="G51" s="65"/>
    </row>
    <row r="52" spans="1:7" s="24" customFormat="1" hidden="1" x14ac:dyDescent="0.25">
      <c r="A52" s="66" t="s">
        <v>8</v>
      </c>
      <c r="B52" s="151"/>
      <c r="C52" s="68"/>
      <c r="D52" s="14"/>
      <c r="E52" s="125"/>
      <c r="F52" s="14"/>
      <c r="G52" s="69"/>
    </row>
    <row r="53" spans="1:7" s="24" customFormat="1" ht="34.5" hidden="1" customHeight="1" x14ac:dyDescent="0.25">
      <c r="A53" s="91" t="s">
        <v>27</v>
      </c>
      <c r="B53" s="109"/>
      <c r="C53" s="93"/>
      <c r="D53" s="94"/>
      <c r="E53" s="128"/>
      <c r="F53" s="132"/>
      <c r="G53" s="133"/>
    </row>
    <row r="54" spans="1:7" s="24" customFormat="1" ht="32.25" hidden="1" thickBot="1" x14ac:dyDescent="0.3">
      <c r="A54" s="95" t="s">
        <v>28</v>
      </c>
      <c r="B54" s="152"/>
      <c r="C54" s="96"/>
      <c r="D54" s="97"/>
      <c r="E54" s="129"/>
      <c r="F54" s="134"/>
      <c r="G54" s="135"/>
    </row>
    <row r="55" spans="1:7" s="24" customFormat="1" ht="16.5" thickBot="1" x14ac:dyDescent="0.3">
      <c r="A55" s="37" t="s">
        <v>2</v>
      </c>
      <c r="B55" s="107">
        <f>B29+B32+B35+B38+B47+B50</f>
        <v>33239</v>
      </c>
      <c r="C55" s="101">
        <f>C29+C32+C35+C38+C47+C50</f>
        <v>17006617.770000003</v>
      </c>
      <c r="D55" s="100">
        <f>D29+D32+D35+D38+D47+D50</f>
        <v>3646</v>
      </c>
      <c r="E55" s="140">
        <f>E29+E32+E35+E38+E47+E50</f>
        <v>3656768.74</v>
      </c>
      <c r="F55" s="100">
        <f>F50</f>
        <v>0</v>
      </c>
      <c r="G55" s="29">
        <f>G50</f>
        <v>0</v>
      </c>
    </row>
    <row r="56" spans="1:7" s="24" customFormat="1" x14ac:dyDescent="0.25">
      <c r="A56" s="70" t="s">
        <v>7</v>
      </c>
      <c r="B56" s="150">
        <f>B30+B33+B36+B39+B48</f>
        <v>33239</v>
      </c>
      <c r="C56" s="71">
        <f>C30+C33+C36+C39+C48</f>
        <v>17006617.770000003</v>
      </c>
      <c r="D56" s="64">
        <v>0</v>
      </c>
      <c r="E56" s="130"/>
      <c r="F56" s="64">
        <v>0</v>
      </c>
      <c r="G56" s="72"/>
    </row>
    <row r="57" spans="1:7" s="24" customFormat="1" x14ac:dyDescent="0.25">
      <c r="A57" s="98" t="s">
        <v>19</v>
      </c>
      <c r="B57" s="109">
        <v>0</v>
      </c>
      <c r="C57" s="93">
        <v>0</v>
      </c>
      <c r="D57" s="94">
        <f>D31+D34+D37+D40+D49</f>
        <v>3646</v>
      </c>
      <c r="E57" s="131">
        <f>E31+E34+E37+E40+E49</f>
        <v>3656768.74</v>
      </c>
      <c r="F57" s="94">
        <v>0</v>
      </c>
      <c r="G57" s="99">
        <v>0</v>
      </c>
    </row>
    <row r="58" spans="1:7" s="24" customFormat="1" hidden="1" x14ac:dyDescent="0.25">
      <c r="A58" s="98" t="s">
        <v>25</v>
      </c>
      <c r="B58" s="109"/>
      <c r="C58" s="93"/>
      <c r="D58" s="94"/>
      <c r="E58" s="93"/>
      <c r="F58" s="132">
        <f>F53+F54</f>
        <v>0</v>
      </c>
      <c r="G58" s="139">
        <f>G53+G54</f>
        <v>0</v>
      </c>
    </row>
    <row r="59" spans="1:7" s="24" customFormat="1" ht="16.5" thickBot="1" x14ac:dyDescent="0.3">
      <c r="A59" s="127" t="s">
        <v>2</v>
      </c>
      <c r="B59" s="204">
        <f>C55+E55+G55</f>
        <v>20663386.510000005</v>
      </c>
      <c r="C59" s="205"/>
      <c r="D59" s="205"/>
      <c r="E59" s="205"/>
      <c r="F59" s="205"/>
      <c r="G59" s="206"/>
    </row>
    <row r="60" spans="1:7" s="76" customFormat="1" ht="19.5" thickBot="1" x14ac:dyDescent="0.3">
      <c r="A60" s="73" t="s">
        <v>9</v>
      </c>
      <c r="B60" s="202">
        <f>E9+C20+C24+B59</f>
        <v>316237059.62</v>
      </c>
      <c r="C60" s="203"/>
      <c r="D60" s="203"/>
      <c r="E60" s="203"/>
      <c r="F60" s="74"/>
      <c r="G60" s="75">
        <f>E9+C20+C24+B59</f>
        <v>316237059.62</v>
      </c>
    </row>
  </sheetData>
  <mergeCells count="13">
    <mergeCell ref="D1:E1"/>
    <mergeCell ref="B60:E60"/>
    <mergeCell ref="B59:G59"/>
    <mergeCell ref="A26:E26"/>
    <mergeCell ref="A2:E2"/>
    <mergeCell ref="A4:E4"/>
    <mergeCell ref="A10:E10"/>
    <mergeCell ref="A17:C17"/>
    <mergeCell ref="A22:C22"/>
    <mergeCell ref="B6:B7"/>
    <mergeCell ref="C6:C7"/>
    <mergeCell ref="B12:B15"/>
    <mergeCell ref="C12:C15"/>
  </mergeCells>
  <printOptions horizontalCentered="1"/>
  <pageMargins left="0.39370078740157483" right="0.19685039370078741" top="0.74803149606299213" bottom="0" header="0.31496062992125984" footer="0.31496062992125984"/>
  <pageSetup paperSize="9" scale="62" orientation="portrait" cellComments="asDisplaye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view="pageBreakPreview" topLeftCell="A11" zoomScale="80" zoomScaleNormal="70" zoomScaleSheetLayoutView="80" workbookViewId="0">
      <selection activeCell="E49" sqref="E49"/>
    </sheetView>
  </sheetViews>
  <sheetFormatPr defaultRowHeight="15.75" x14ac:dyDescent="0.25"/>
  <cols>
    <col min="1" max="1" width="52.42578125" style="1" customWidth="1"/>
    <col min="2" max="2" width="20.7109375" style="1" customWidth="1"/>
    <col min="3" max="4" width="22.7109375" style="1" customWidth="1"/>
    <col min="5" max="5" width="24.28515625" style="1" customWidth="1"/>
    <col min="6" max="6" width="24.140625" style="1" hidden="1" customWidth="1"/>
    <col min="7" max="7" width="25.28515625" style="1" hidden="1" customWidth="1"/>
    <col min="8" max="16384" width="9.140625" style="1"/>
  </cols>
  <sheetData>
    <row r="1" spans="1:7" ht="98.25" customHeight="1" x14ac:dyDescent="0.25">
      <c r="D1" s="201" t="s">
        <v>55</v>
      </c>
      <c r="E1" s="201"/>
      <c r="F1" s="201"/>
      <c r="G1" s="201"/>
    </row>
    <row r="2" spans="1:7" ht="33" customHeight="1" x14ac:dyDescent="0.25">
      <c r="A2" s="223" t="s">
        <v>39</v>
      </c>
      <c r="B2" s="223"/>
      <c r="C2" s="223"/>
      <c r="D2" s="223"/>
      <c r="E2" s="223"/>
    </row>
    <row r="3" spans="1:7" hidden="1" x14ac:dyDescent="0.25"/>
    <row r="4" spans="1:7" ht="32.25" customHeight="1" thickBot="1" x14ac:dyDescent="0.3">
      <c r="A4" s="207" t="s">
        <v>0</v>
      </c>
      <c r="B4" s="207"/>
      <c r="C4" s="207"/>
      <c r="D4" s="207"/>
      <c r="E4" s="207"/>
    </row>
    <row r="5" spans="1:7" ht="74.25" customHeight="1" thickBot="1" x14ac:dyDescent="0.3">
      <c r="A5" s="19" t="s">
        <v>40</v>
      </c>
      <c r="B5" s="20" t="s">
        <v>11</v>
      </c>
      <c r="C5" s="21" t="s">
        <v>20</v>
      </c>
      <c r="D5" s="32" t="s">
        <v>12</v>
      </c>
      <c r="E5" s="22" t="s">
        <v>1</v>
      </c>
    </row>
    <row r="6" spans="1:7" ht="33.75" customHeight="1" thickBot="1" x14ac:dyDescent="0.3">
      <c r="A6" s="27" t="s">
        <v>41</v>
      </c>
      <c r="B6" s="113">
        <v>8250</v>
      </c>
      <c r="C6" s="114">
        <f>E6</f>
        <v>14422258.25</v>
      </c>
      <c r="D6" s="83">
        <v>500</v>
      </c>
      <c r="E6" s="119">
        <v>14422258.25</v>
      </c>
    </row>
    <row r="7" spans="1:7" ht="16.5" hidden="1" thickBot="1" x14ac:dyDescent="0.3">
      <c r="A7" s="115"/>
      <c r="B7" s="116"/>
      <c r="C7" s="117">
        <f t="shared" ref="C7:C8" si="0">E7</f>
        <v>0</v>
      </c>
      <c r="D7" s="118"/>
      <c r="E7" s="120"/>
    </row>
    <row r="8" spans="1:7" ht="26.25" customHeight="1" thickBot="1" x14ac:dyDescent="0.3">
      <c r="A8" s="79" t="s">
        <v>2</v>
      </c>
      <c r="B8" s="80">
        <f>B6</f>
        <v>8250</v>
      </c>
      <c r="C8" s="81">
        <f t="shared" si="0"/>
        <v>14422258.25</v>
      </c>
      <c r="D8" s="82">
        <f>D6</f>
        <v>500</v>
      </c>
      <c r="E8" s="121">
        <f>E6</f>
        <v>14422258.25</v>
      </c>
    </row>
    <row r="9" spans="1:7" ht="12.75" customHeight="1" x14ac:dyDescent="0.25">
      <c r="A9" s="2"/>
      <c r="B9" s="3"/>
      <c r="C9" s="4"/>
      <c r="D9" s="3"/>
    </row>
    <row r="10" spans="1:7" ht="31.5" customHeight="1" thickBot="1" x14ac:dyDescent="0.3">
      <c r="A10" s="209" t="s">
        <v>3</v>
      </c>
      <c r="B10" s="209"/>
      <c r="C10" s="209"/>
      <c r="D10" s="104"/>
      <c r="E10" s="104"/>
    </row>
    <row r="11" spans="1:7" ht="71.25" customHeight="1" thickBot="1" x14ac:dyDescent="0.3">
      <c r="A11" s="19" t="s">
        <v>40</v>
      </c>
      <c r="B11" s="20" t="s">
        <v>21</v>
      </c>
      <c r="C11" s="22" t="s">
        <v>1</v>
      </c>
      <c r="D11" s="6"/>
      <c r="E11" s="6"/>
    </row>
    <row r="12" spans="1:7" s="24" customFormat="1" ht="37.5" customHeight="1" thickBot="1" x14ac:dyDescent="0.3">
      <c r="A12" s="27" t="s">
        <v>42</v>
      </c>
      <c r="B12" s="50">
        <v>856</v>
      </c>
      <c r="C12" s="30">
        <v>15448544.619999999</v>
      </c>
      <c r="D12" s="48"/>
      <c r="E12" s="48"/>
    </row>
    <row r="13" spans="1:7" s="24" customFormat="1" ht="24" customHeight="1" thickBot="1" x14ac:dyDescent="0.3">
      <c r="A13" s="37" t="s">
        <v>2</v>
      </c>
      <c r="B13" s="51">
        <f>SUM(B12:B12)</f>
        <v>856</v>
      </c>
      <c r="C13" s="29">
        <f>SUM(C12:C12)</f>
        <v>15448544.619999999</v>
      </c>
      <c r="D13" s="48"/>
      <c r="E13" s="48"/>
    </row>
    <row r="14" spans="1:7" ht="10.5" customHeight="1" x14ac:dyDescent="0.25"/>
    <row r="15" spans="1:7" ht="31.5" customHeight="1" thickBot="1" x14ac:dyDescent="0.3">
      <c r="A15" s="207" t="s">
        <v>4</v>
      </c>
      <c r="B15" s="207"/>
      <c r="C15" s="207"/>
      <c r="D15" s="207"/>
      <c r="E15" s="207"/>
    </row>
    <row r="16" spans="1:7" ht="75" customHeight="1" thickBot="1" x14ac:dyDescent="0.3">
      <c r="A16" s="77" t="s">
        <v>38</v>
      </c>
      <c r="B16" s="46" t="s">
        <v>5</v>
      </c>
      <c r="C16" s="78" t="s">
        <v>1</v>
      </c>
      <c r="D16" s="78" t="s">
        <v>10</v>
      </c>
      <c r="E16" s="47" t="s">
        <v>6</v>
      </c>
      <c r="F16" s="46" t="s">
        <v>23</v>
      </c>
      <c r="G16" s="47" t="s">
        <v>31</v>
      </c>
    </row>
    <row r="17" spans="1:7" s="24" customFormat="1" ht="16.5" hidden="1" thickBot="1" x14ac:dyDescent="0.3">
      <c r="A17" s="56" t="s">
        <v>33</v>
      </c>
      <c r="B17" s="84"/>
      <c r="C17" s="85"/>
      <c r="D17" s="86"/>
      <c r="E17" s="87"/>
      <c r="F17" s="84">
        <f>F18</f>
        <v>0</v>
      </c>
      <c r="G17" s="87">
        <f>G18</f>
        <v>0</v>
      </c>
    </row>
    <row r="18" spans="1:7" s="60" customFormat="1" ht="32.25" hidden="1" thickBot="1" x14ac:dyDescent="0.3">
      <c r="A18" s="61" t="s">
        <v>30</v>
      </c>
      <c r="B18" s="62"/>
      <c r="C18" s="63"/>
      <c r="D18" s="64"/>
      <c r="E18" s="65"/>
      <c r="F18" s="62"/>
      <c r="G18" s="65"/>
    </row>
    <row r="19" spans="1:7" s="24" customFormat="1" ht="16.5" thickBot="1" x14ac:dyDescent="0.3">
      <c r="A19" s="56" t="s">
        <v>56</v>
      </c>
      <c r="B19" s="84">
        <f>B20</f>
        <v>450</v>
      </c>
      <c r="C19" s="85">
        <f>C20</f>
        <v>191358.5</v>
      </c>
      <c r="D19" s="86">
        <f>D21</f>
        <v>590</v>
      </c>
      <c r="E19" s="87">
        <f>E21</f>
        <v>320027.40000000002</v>
      </c>
      <c r="F19" s="84">
        <v>0</v>
      </c>
      <c r="G19" s="87">
        <v>0</v>
      </c>
    </row>
    <row r="20" spans="1:7" s="60" customFormat="1" x14ac:dyDescent="0.25">
      <c r="A20" s="61" t="s">
        <v>7</v>
      </c>
      <c r="B20" s="62">
        <v>450</v>
      </c>
      <c r="C20" s="63">
        <f>91960.35+99398.15</f>
        <v>191358.5</v>
      </c>
      <c r="D20" s="64"/>
      <c r="E20" s="65"/>
      <c r="F20" s="62"/>
      <c r="G20" s="65"/>
    </row>
    <row r="21" spans="1:7" s="60" customFormat="1" ht="16.5" thickBot="1" x14ac:dyDescent="0.3">
      <c r="A21" s="66" t="s">
        <v>19</v>
      </c>
      <c r="B21" s="67"/>
      <c r="C21" s="68"/>
      <c r="D21" s="14">
        <v>590</v>
      </c>
      <c r="E21" s="69">
        <v>320027.40000000002</v>
      </c>
      <c r="F21" s="67"/>
      <c r="G21" s="69"/>
    </row>
    <row r="22" spans="1:7" s="24" customFormat="1" ht="16.5" hidden="1" thickBot="1" x14ac:dyDescent="0.3">
      <c r="A22" s="56" t="s">
        <v>34</v>
      </c>
      <c r="B22" s="57">
        <f>B23</f>
        <v>0</v>
      </c>
      <c r="C22" s="58">
        <f>C23</f>
        <v>0</v>
      </c>
      <c r="D22" s="28">
        <f>D24</f>
        <v>0</v>
      </c>
      <c r="E22" s="59">
        <f>E24</f>
        <v>0</v>
      </c>
      <c r="F22" s="57">
        <v>0</v>
      </c>
      <c r="G22" s="59">
        <v>0</v>
      </c>
    </row>
    <row r="23" spans="1:7" s="60" customFormat="1" hidden="1" x14ac:dyDescent="0.25">
      <c r="A23" s="61" t="s">
        <v>7</v>
      </c>
      <c r="B23" s="62"/>
      <c r="C23" s="63"/>
      <c r="D23" s="64"/>
      <c r="E23" s="65"/>
      <c r="F23" s="62"/>
      <c r="G23" s="65"/>
    </row>
    <row r="24" spans="1:7" s="60" customFormat="1" ht="16.5" hidden="1" thickBot="1" x14ac:dyDescent="0.3">
      <c r="A24" s="66" t="s">
        <v>19</v>
      </c>
      <c r="B24" s="67"/>
      <c r="C24" s="68"/>
      <c r="D24" s="14"/>
      <c r="E24" s="69"/>
      <c r="F24" s="67"/>
      <c r="G24" s="69"/>
    </row>
    <row r="25" spans="1:7" s="24" customFormat="1" ht="16.5" thickBot="1" x14ac:dyDescent="0.3">
      <c r="A25" s="56" t="s">
        <v>53</v>
      </c>
      <c r="B25" s="57">
        <f>B26</f>
        <v>530</v>
      </c>
      <c r="C25" s="58">
        <f>C26</f>
        <v>847381.5</v>
      </c>
      <c r="D25" s="28">
        <f>D27</f>
        <v>785</v>
      </c>
      <c r="E25" s="59">
        <f>E27</f>
        <v>536571.64</v>
      </c>
      <c r="F25" s="57">
        <v>0</v>
      </c>
      <c r="G25" s="59">
        <v>0</v>
      </c>
    </row>
    <row r="26" spans="1:7" s="60" customFormat="1" x14ac:dyDescent="0.25">
      <c r="A26" s="61" t="s">
        <v>7</v>
      </c>
      <c r="B26" s="62">
        <v>530</v>
      </c>
      <c r="C26" s="63">
        <f>129081.5+718300</f>
        <v>847381.5</v>
      </c>
      <c r="D26" s="64"/>
      <c r="E26" s="65"/>
      <c r="F26" s="62"/>
      <c r="G26" s="65"/>
    </row>
    <row r="27" spans="1:7" s="60" customFormat="1" ht="16.5" thickBot="1" x14ac:dyDescent="0.3">
      <c r="A27" s="66" t="s">
        <v>19</v>
      </c>
      <c r="B27" s="67"/>
      <c r="C27" s="68"/>
      <c r="D27" s="14">
        <v>785</v>
      </c>
      <c r="E27" s="69">
        <v>536571.64</v>
      </c>
      <c r="F27" s="67"/>
      <c r="G27" s="69"/>
    </row>
    <row r="28" spans="1:7" s="24" customFormat="1" ht="16.5" thickBot="1" x14ac:dyDescent="0.3">
      <c r="A28" s="56" t="s">
        <v>52</v>
      </c>
      <c r="B28" s="57">
        <f>B29</f>
        <v>220</v>
      </c>
      <c r="C28" s="58">
        <f>C29</f>
        <v>63047.6</v>
      </c>
      <c r="D28" s="28">
        <f>D30</f>
        <v>325</v>
      </c>
      <c r="E28" s="59">
        <f>E30</f>
        <v>338520</v>
      </c>
      <c r="F28" s="57">
        <v>0</v>
      </c>
      <c r="G28" s="59">
        <v>0</v>
      </c>
    </row>
    <row r="29" spans="1:7" s="60" customFormat="1" x14ac:dyDescent="0.25">
      <c r="A29" s="61" t="s">
        <v>7</v>
      </c>
      <c r="B29" s="62">
        <v>220</v>
      </c>
      <c r="C29" s="63">
        <v>63047.6</v>
      </c>
      <c r="D29" s="64"/>
      <c r="E29" s="65"/>
      <c r="F29" s="62"/>
      <c r="G29" s="65"/>
    </row>
    <row r="30" spans="1:7" s="60" customFormat="1" ht="16.5" thickBot="1" x14ac:dyDescent="0.3">
      <c r="A30" s="66" t="s">
        <v>19</v>
      </c>
      <c r="B30" s="67"/>
      <c r="C30" s="68"/>
      <c r="D30" s="14">
        <v>325</v>
      </c>
      <c r="E30" s="69">
        <v>338520</v>
      </c>
      <c r="F30" s="67"/>
      <c r="G30" s="69"/>
    </row>
    <row r="31" spans="1:7" s="60" customFormat="1" ht="16.5" hidden="1" thickBot="1" x14ac:dyDescent="0.3">
      <c r="A31" s="56" t="s">
        <v>36</v>
      </c>
      <c r="B31" s="57">
        <v>0</v>
      </c>
      <c r="C31" s="58">
        <v>0</v>
      </c>
      <c r="D31" s="28">
        <v>0</v>
      </c>
      <c r="E31" s="59">
        <v>0</v>
      </c>
      <c r="F31" s="57">
        <f>F34+F35</f>
        <v>0</v>
      </c>
      <c r="G31" s="137">
        <f>G34+G35</f>
        <v>0</v>
      </c>
    </row>
    <row r="32" spans="1:7" s="60" customFormat="1" hidden="1" x14ac:dyDescent="0.25">
      <c r="A32" s="61" t="s">
        <v>7</v>
      </c>
      <c r="B32" s="62"/>
      <c r="C32" s="63"/>
      <c r="D32" s="64"/>
      <c r="E32" s="65"/>
      <c r="F32" s="62"/>
      <c r="G32" s="65"/>
    </row>
    <row r="33" spans="1:7" s="60" customFormat="1" hidden="1" x14ac:dyDescent="0.25">
      <c r="A33" s="66" t="s">
        <v>19</v>
      </c>
      <c r="B33" s="67"/>
      <c r="C33" s="68"/>
      <c r="D33" s="14"/>
      <c r="E33" s="69"/>
      <c r="F33" s="67"/>
      <c r="G33" s="69"/>
    </row>
    <row r="34" spans="1:7" s="60" customFormat="1" ht="37.5" hidden="1" customHeight="1" x14ac:dyDescent="0.25">
      <c r="A34" s="66" t="s">
        <v>26</v>
      </c>
      <c r="B34" s="67"/>
      <c r="C34" s="68"/>
      <c r="D34" s="14"/>
      <c r="E34" s="69"/>
      <c r="F34" s="67"/>
      <c r="G34" s="69"/>
    </row>
    <row r="35" spans="1:7" s="60" customFormat="1" ht="32.25" hidden="1" thickBot="1" x14ac:dyDescent="0.3">
      <c r="A35" s="66" t="s">
        <v>29</v>
      </c>
      <c r="B35" s="67"/>
      <c r="C35" s="68"/>
      <c r="D35" s="14"/>
      <c r="E35" s="69"/>
      <c r="F35" s="89"/>
      <c r="G35" s="69"/>
    </row>
    <row r="36" spans="1:7" s="24" customFormat="1" ht="16.5" thickBot="1" x14ac:dyDescent="0.3">
      <c r="A36" s="37" t="s">
        <v>2</v>
      </c>
      <c r="B36" s="107">
        <f>B19+B22+B25+B28+B31</f>
        <v>1200</v>
      </c>
      <c r="C36" s="122">
        <f>C19+C22+C25+C28</f>
        <v>1101787.6000000001</v>
      </c>
      <c r="D36" s="51">
        <f>D19+D22+D25+D28</f>
        <v>1700</v>
      </c>
      <c r="E36" s="138">
        <f>E19+E22+E25+E28</f>
        <v>1195119.04</v>
      </c>
      <c r="F36" s="51">
        <f>F17+F31</f>
        <v>0</v>
      </c>
      <c r="G36" s="138">
        <f>G17+G31</f>
        <v>0</v>
      </c>
    </row>
    <row r="37" spans="1:7" s="24" customFormat="1" x14ac:dyDescent="0.25">
      <c r="A37" s="88" t="s">
        <v>7</v>
      </c>
      <c r="B37" s="144">
        <f>B20+B23+B26+B29</f>
        <v>1200</v>
      </c>
      <c r="C37" s="145">
        <f>C20+C23+C26+C29</f>
        <v>1101787.6000000001</v>
      </c>
      <c r="D37" s="62">
        <v>0</v>
      </c>
      <c r="E37" s="108">
        <v>0</v>
      </c>
      <c r="F37" s="62">
        <v>0</v>
      </c>
      <c r="G37" s="108">
        <v>0</v>
      </c>
    </row>
    <row r="38" spans="1:7" s="24" customFormat="1" x14ac:dyDescent="0.25">
      <c r="A38" s="98" t="s">
        <v>19</v>
      </c>
      <c r="B38" s="109">
        <v>0</v>
      </c>
      <c r="C38" s="92">
        <v>0</v>
      </c>
      <c r="D38" s="92">
        <f>D21+D24+D27+D30</f>
        <v>1700</v>
      </c>
      <c r="E38" s="147">
        <f>E21+E24+E27+E30</f>
        <v>1195119.04</v>
      </c>
      <c r="F38" s="92">
        <v>0</v>
      </c>
      <c r="G38" s="110">
        <v>0</v>
      </c>
    </row>
    <row r="39" spans="1:7" s="24" customFormat="1" hidden="1" x14ac:dyDescent="0.25">
      <c r="A39" s="98" t="s">
        <v>25</v>
      </c>
      <c r="B39" s="109"/>
      <c r="C39" s="94"/>
      <c r="D39" s="94"/>
      <c r="E39" s="148"/>
      <c r="F39" s="92">
        <f>F18+F34+F35</f>
        <v>0</v>
      </c>
      <c r="G39" s="99">
        <f>G18+G34+G35</f>
        <v>0</v>
      </c>
    </row>
    <row r="40" spans="1:7" s="24" customFormat="1" ht="26.25" customHeight="1" thickBot="1" x14ac:dyDescent="0.3">
      <c r="A40" s="136" t="s">
        <v>2</v>
      </c>
      <c r="B40" s="224">
        <f>C36+E36+G36</f>
        <v>2296906.64</v>
      </c>
      <c r="C40" s="225"/>
      <c r="D40" s="225"/>
      <c r="E40" s="226"/>
      <c r="F40" s="142"/>
      <c r="G40" s="143"/>
    </row>
    <row r="41" spans="1:7" s="76" customFormat="1" ht="24.75" customHeight="1" thickBot="1" x14ac:dyDescent="0.3">
      <c r="A41" s="73" t="s">
        <v>9</v>
      </c>
      <c r="B41" s="220">
        <f>E8+C13+B40</f>
        <v>32167709.509999998</v>
      </c>
      <c r="C41" s="221"/>
      <c r="D41" s="221"/>
      <c r="E41" s="222"/>
      <c r="F41" s="18"/>
    </row>
    <row r="42" spans="1:7" hidden="1" x14ac:dyDescent="0.25">
      <c r="B42" s="12">
        <v>0</v>
      </c>
      <c r="C42" s="11">
        <v>0</v>
      </c>
      <c r="D42" s="12">
        <v>0</v>
      </c>
    </row>
  </sheetData>
  <mergeCells count="8">
    <mergeCell ref="B41:E41"/>
    <mergeCell ref="F1:G1"/>
    <mergeCell ref="A2:E2"/>
    <mergeCell ref="A4:E4"/>
    <mergeCell ref="A10:C10"/>
    <mergeCell ref="A15:E15"/>
    <mergeCell ref="D1:E1"/>
    <mergeCell ref="B40:E40"/>
  </mergeCells>
  <printOptions horizontalCentered="1"/>
  <pageMargins left="0.39370078740157483" right="0.19685039370078741" top="0.74803149606299213" bottom="0.74803149606299213" header="0.31496062992125984" footer="0.31496062992125984"/>
  <pageSetup paperSize="9" scale="68" orientation="portrait" cellComments="asDisplaye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view="pageBreakPreview" zoomScale="70" zoomScaleNormal="7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3" sqref="J3"/>
    </sheetView>
  </sheetViews>
  <sheetFormatPr defaultRowHeight="15.75" x14ac:dyDescent="0.25"/>
  <cols>
    <col min="1" max="1" width="52.42578125" style="1" customWidth="1"/>
    <col min="2" max="7" width="18.5703125" style="1" customWidth="1"/>
    <col min="8" max="9" width="19.42578125" style="1" customWidth="1"/>
    <col min="10" max="16384" width="9.140625" style="1"/>
  </cols>
  <sheetData>
    <row r="1" spans="1:9" ht="98.25" customHeight="1" x14ac:dyDescent="0.25">
      <c r="H1" s="201" t="s">
        <v>87</v>
      </c>
      <c r="I1" s="201"/>
    </row>
    <row r="2" spans="1:9" ht="33" customHeight="1" x14ac:dyDescent="0.25">
      <c r="A2" s="223" t="s">
        <v>70</v>
      </c>
      <c r="B2" s="223"/>
      <c r="C2" s="223"/>
      <c r="D2" s="223"/>
      <c r="E2" s="223"/>
      <c r="F2" s="223"/>
      <c r="G2" s="223"/>
      <c r="H2" s="223"/>
      <c r="I2" s="223"/>
    </row>
    <row r="4" spans="1:9" ht="31.5" customHeight="1" x14ac:dyDescent="0.25">
      <c r="A4" s="228" t="s">
        <v>4</v>
      </c>
      <c r="B4" s="228"/>
      <c r="C4" s="228"/>
      <c r="D4" s="228"/>
      <c r="E4" s="228"/>
      <c r="F4" s="228"/>
      <c r="G4" s="228"/>
      <c r="H4" s="228"/>
      <c r="I4" s="228"/>
    </row>
    <row r="5" spans="1:9" ht="174.75" customHeight="1" x14ac:dyDescent="0.25">
      <c r="A5" s="162" t="s">
        <v>38</v>
      </c>
      <c r="B5" s="162" t="s">
        <v>5</v>
      </c>
      <c r="C5" s="162" t="s">
        <v>1</v>
      </c>
      <c r="D5" s="162" t="s">
        <v>10</v>
      </c>
      <c r="E5" s="162" t="s">
        <v>6</v>
      </c>
      <c r="F5" s="162" t="s">
        <v>23</v>
      </c>
      <c r="G5" s="162" t="s">
        <v>31</v>
      </c>
      <c r="H5" s="162" t="s">
        <v>79</v>
      </c>
      <c r="I5" s="162" t="s">
        <v>80</v>
      </c>
    </row>
    <row r="6" spans="1:9" s="60" customFormat="1" x14ac:dyDescent="0.25">
      <c r="A6" s="186" t="s">
        <v>64</v>
      </c>
      <c r="B6" s="132">
        <v>0</v>
      </c>
      <c r="C6" s="190">
        <v>0</v>
      </c>
      <c r="D6" s="132">
        <v>0</v>
      </c>
      <c r="E6" s="191">
        <v>0</v>
      </c>
      <c r="F6" s="132">
        <v>1600</v>
      </c>
      <c r="G6" s="190">
        <v>1467307.5</v>
      </c>
      <c r="H6" s="198"/>
      <c r="I6" s="198"/>
    </row>
    <row r="7" spans="1:9" s="60" customFormat="1" ht="31.5" x14ac:dyDescent="0.25">
      <c r="A7" s="189" t="s">
        <v>66</v>
      </c>
      <c r="B7" s="94"/>
      <c r="C7" s="93"/>
      <c r="D7" s="94"/>
      <c r="E7" s="160"/>
      <c r="F7" s="94">
        <v>700</v>
      </c>
      <c r="G7" s="160">
        <v>825090</v>
      </c>
      <c r="H7" s="198"/>
      <c r="I7" s="198"/>
    </row>
    <row r="8" spans="1:9" s="60" customFormat="1" ht="33.75" customHeight="1" x14ac:dyDescent="0.25">
      <c r="A8" s="189" t="s">
        <v>76</v>
      </c>
      <c r="B8" s="94"/>
      <c r="C8" s="93"/>
      <c r="D8" s="94"/>
      <c r="E8" s="160"/>
      <c r="F8" s="94">
        <v>45</v>
      </c>
      <c r="G8" s="160">
        <v>18067.5</v>
      </c>
      <c r="H8" s="198"/>
      <c r="I8" s="198"/>
    </row>
    <row r="9" spans="1:9" s="60" customFormat="1" ht="33.75" customHeight="1" x14ac:dyDescent="0.25">
      <c r="A9" s="189" t="s">
        <v>77</v>
      </c>
      <c r="B9" s="94"/>
      <c r="C9" s="93"/>
      <c r="D9" s="94"/>
      <c r="E9" s="160"/>
      <c r="F9" s="94">
        <v>855</v>
      </c>
      <c r="G9" s="160">
        <v>624150</v>
      </c>
      <c r="H9" s="198"/>
      <c r="I9" s="198"/>
    </row>
    <row r="10" spans="1:9" s="24" customFormat="1" x14ac:dyDescent="0.25">
      <c r="A10" s="186" t="s">
        <v>57</v>
      </c>
      <c r="B10" s="195"/>
      <c r="C10" s="196"/>
      <c r="D10" s="195"/>
      <c r="E10" s="196"/>
      <c r="F10" s="195">
        <v>150</v>
      </c>
      <c r="G10" s="196">
        <v>149100</v>
      </c>
      <c r="H10" s="199"/>
      <c r="I10" s="199"/>
    </row>
    <row r="11" spans="1:9" s="60" customFormat="1" ht="30.75" customHeight="1" x14ac:dyDescent="0.25">
      <c r="A11" s="189" t="s">
        <v>65</v>
      </c>
      <c r="B11" s="94"/>
      <c r="C11" s="93"/>
      <c r="D11" s="94"/>
      <c r="E11" s="160"/>
      <c r="F11" s="94">
        <v>150</v>
      </c>
      <c r="G11" s="160">
        <v>149100</v>
      </c>
      <c r="H11" s="198"/>
      <c r="I11" s="198"/>
    </row>
    <row r="12" spans="1:9" s="60" customFormat="1" ht="20.25" customHeight="1" x14ac:dyDescent="0.25">
      <c r="A12" s="186" t="s">
        <v>69</v>
      </c>
      <c r="B12" s="195"/>
      <c r="C12" s="196"/>
      <c r="D12" s="195"/>
      <c r="E12" s="196"/>
      <c r="F12" s="195">
        <v>2000</v>
      </c>
      <c r="G12" s="196">
        <v>997600</v>
      </c>
      <c r="H12" s="198"/>
      <c r="I12" s="198"/>
    </row>
    <row r="13" spans="1:9" s="60" customFormat="1" ht="30.75" customHeight="1" x14ac:dyDescent="0.25">
      <c r="A13" s="189" t="s">
        <v>75</v>
      </c>
      <c r="B13" s="94"/>
      <c r="C13" s="93"/>
      <c r="D13" s="94"/>
      <c r="E13" s="160"/>
      <c r="F13" s="94">
        <v>2000</v>
      </c>
      <c r="G13" s="160">
        <v>997600</v>
      </c>
      <c r="H13" s="198"/>
      <c r="I13" s="198"/>
    </row>
    <row r="14" spans="1:9" s="60" customFormat="1" ht="30.75" customHeight="1" x14ac:dyDescent="0.25">
      <c r="A14" s="186" t="s">
        <v>81</v>
      </c>
      <c r="B14" s="94"/>
      <c r="C14" s="93"/>
      <c r="D14" s="94"/>
      <c r="E14" s="160"/>
      <c r="F14" s="94"/>
      <c r="G14" s="160"/>
      <c r="H14" s="198"/>
      <c r="I14" s="198"/>
    </row>
    <row r="15" spans="1:9" s="60" customFormat="1" ht="30.75" customHeight="1" x14ac:dyDescent="0.25">
      <c r="A15" s="189" t="s">
        <v>19</v>
      </c>
      <c r="B15" s="94"/>
      <c r="C15" s="93"/>
      <c r="D15" s="94"/>
      <c r="E15" s="160"/>
      <c r="F15" s="94"/>
      <c r="G15" s="160"/>
      <c r="H15" s="198">
        <v>350</v>
      </c>
      <c r="I15" s="200">
        <v>6453440</v>
      </c>
    </row>
    <row r="16" spans="1:9" s="60" customFormat="1" ht="30.75" customHeight="1" x14ac:dyDescent="0.25">
      <c r="A16" s="163" t="s">
        <v>82</v>
      </c>
      <c r="B16" s="94"/>
      <c r="C16" s="93"/>
      <c r="D16" s="94"/>
      <c r="E16" s="160"/>
      <c r="F16" s="94"/>
      <c r="G16" s="160"/>
      <c r="H16" s="198"/>
      <c r="I16" s="198"/>
    </row>
    <row r="17" spans="1:9" s="60" customFormat="1" ht="30.75" customHeight="1" x14ac:dyDescent="0.25">
      <c r="A17" s="189" t="s">
        <v>19</v>
      </c>
      <c r="B17" s="94"/>
      <c r="C17" s="93"/>
      <c r="D17" s="94"/>
      <c r="E17" s="160"/>
      <c r="F17" s="94"/>
      <c r="G17" s="160"/>
      <c r="H17" s="198">
        <v>400</v>
      </c>
      <c r="I17" s="200">
        <v>7375360</v>
      </c>
    </row>
    <row r="18" spans="1:9" s="60" customFormat="1" ht="30.75" customHeight="1" x14ac:dyDescent="0.25">
      <c r="A18" s="163" t="s">
        <v>83</v>
      </c>
      <c r="B18" s="94"/>
      <c r="C18" s="93"/>
      <c r="D18" s="94"/>
      <c r="E18" s="160"/>
      <c r="F18" s="94"/>
      <c r="G18" s="160"/>
      <c r="H18" s="198"/>
      <c r="I18" s="198"/>
    </row>
    <row r="19" spans="1:9" s="60" customFormat="1" ht="30.75" customHeight="1" x14ac:dyDescent="0.25">
      <c r="A19" s="189" t="s">
        <v>19</v>
      </c>
      <c r="B19" s="94"/>
      <c r="C19" s="93"/>
      <c r="D19" s="94"/>
      <c r="E19" s="160"/>
      <c r="F19" s="94"/>
      <c r="G19" s="160"/>
      <c r="H19" s="198">
        <v>50</v>
      </c>
      <c r="I19" s="200">
        <v>921920</v>
      </c>
    </row>
    <row r="20" spans="1:9" s="24" customFormat="1" x14ac:dyDescent="0.25">
      <c r="A20" s="166" t="s">
        <v>2</v>
      </c>
      <c r="B20" s="164">
        <v>0</v>
      </c>
      <c r="C20" s="164">
        <v>0</v>
      </c>
      <c r="D20" s="164">
        <v>0</v>
      </c>
      <c r="E20" s="164">
        <v>0</v>
      </c>
      <c r="F20" s="164">
        <v>3750</v>
      </c>
      <c r="G20" s="187">
        <v>2614007.5</v>
      </c>
      <c r="H20" s="164">
        <v>800</v>
      </c>
      <c r="I20" s="197">
        <v>14750720</v>
      </c>
    </row>
    <row r="21" spans="1:9" s="24" customFormat="1" x14ac:dyDescent="0.25">
      <c r="A21" s="192" t="s">
        <v>25</v>
      </c>
      <c r="B21" s="94"/>
      <c r="C21" s="94"/>
      <c r="D21" s="94"/>
      <c r="E21" s="94"/>
      <c r="F21" s="94">
        <v>3750</v>
      </c>
      <c r="G21" s="93">
        <v>2614007.5</v>
      </c>
      <c r="H21" s="199"/>
      <c r="I21" s="199"/>
    </row>
    <row r="22" spans="1:9" s="24" customFormat="1" x14ac:dyDescent="0.25">
      <c r="A22" s="192" t="s">
        <v>19</v>
      </c>
      <c r="B22" s="94"/>
      <c r="C22" s="94"/>
      <c r="D22" s="94"/>
      <c r="E22" s="94"/>
      <c r="F22" s="94"/>
      <c r="G22" s="93"/>
      <c r="H22" s="94">
        <v>800</v>
      </c>
      <c r="I22" s="93">
        <v>14750720</v>
      </c>
    </row>
    <row r="23" spans="1:9" s="76" customFormat="1" ht="24.75" customHeight="1" x14ac:dyDescent="0.25">
      <c r="A23" s="194" t="s">
        <v>9</v>
      </c>
      <c r="B23" s="227">
        <v>17364727.5</v>
      </c>
      <c r="C23" s="227"/>
      <c r="D23" s="227"/>
      <c r="E23" s="227"/>
      <c r="F23" s="227"/>
      <c r="G23" s="227"/>
      <c r="H23" s="227"/>
      <c r="I23" s="227"/>
    </row>
    <row r="24" spans="1:9" x14ac:dyDescent="0.25">
      <c r="B24" s="12"/>
      <c r="C24" s="11"/>
      <c r="D24" s="12"/>
    </row>
    <row r="40" spans="2:2" x14ac:dyDescent="0.25">
      <c r="B40" s="11"/>
    </row>
  </sheetData>
  <mergeCells count="4">
    <mergeCell ref="H1:I1"/>
    <mergeCell ref="B23:I23"/>
    <mergeCell ref="A4:I4"/>
    <mergeCell ref="A2:I2"/>
  </mergeCells>
  <printOptions horizontalCentered="1"/>
  <pageMargins left="0.25" right="0.25" top="0.75" bottom="0.75" header="0.3" footer="0.3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view="pageBreakPreview" zoomScale="80" zoomScaleNormal="80" zoomScaleSheetLayoutView="80" workbookViewId="0">
      <selection activeCell="H1" sqref="H1"/>
    </sheetView>
  </sheetViews>
  <sheetFormatPr defaultRowHeight="15.75" x14ac:dyDescent="0.25"/>
  <cols>
    <col min="1" max="1" width="48.28515625" style="1" customWidth="1"/>
    <col min="2" max="2" width="20.85546875" style="1" customWidth="1"/>
    <col min="3" max="3" width="20.28515625" style="1" customWidth="1"/>
    <col min="4" max="4" width="21.5703125" style="1" customWidth="1"/>
    <col min="5" max="5" width="24" style="1" customWidth="1"/>
    <col min="6" max="6" width="19.28515625" style="1" customWidth="1"/>
    <col min="7" max="7" width="23.42578125" style="1" customWidth="1"/>
    <col min="8" max="8" width="22.42578125" style="1" customWidth="1"/>
    <col min="9" max="9" width="22.7109375" style="1" customWidth="1"/>
    <col min="10" max="16384" width="9.140625" style="1"/>
  </cols>
  <sheetData>
    <row r="1" spans="1:8" ht="102" customHeight="1" x14ac:dyDescent="0.25">
      <c r="F1" s="201" t="s">
        <v>85</v>
      </c>
      <c r="G1" s="201"/>
      <c r="H1" s="153"/>
    </row>
    <row r="2" spans="1:8" ht="37.5" customHeight="1" x14ac:dyDescent="0.25">
      <c r="A2" s="208" t="s">
        <v>71</v>
      </c>
      <c r="B2" s="208"/>
      <c r="C2" s="208"/>
      <c r="D2" s="208"/>
      <c r="E2" s="208"/>
    </row>
    <row r="3" spans="1:8" ht="16.5" customHeight="1" x14ac:dyDescent="0.25"/>
    <row r="4" spans="1:8" ht="24" customHeight="1" x14ac:dyDescent="0.25">
      <c r="A4" s="207" t="s">
        <v>0</v>
      </c>
      <c r="B4" s="207"/>
      <c r="C4" s="207"/>
      <c r="D4" s="207"/>
      <c r="E4" s="207"/>
    </row>
    <row r="5" spans="1:8" ht="67.5" customHeight="1" x14ac:dyDescent="0.25">
      <c r="A5" s="162" t="s">
        <v>40</v>
      </c>
      <c r="B5" s="162" t="s">
        <v>12</v>
      </c>
      <c r="C5" s="162" t="s">
        <v>1</v>
      </c>
    </row>
    <row r="6" spans="1:8" s="24" customFormat="1" ht="19.5" customHeight="1" x14ac:dyDescent="0.25">
      <c r="A6" s="186" t="s">
        <v>84</v>
      </c>
      <c r="B6" s="164">
        <v>700</v>
      </c>
      <c r="C6" s="165">
        <v>9888438</v>
      </c>
      <c r="F6" s="102"/>
      <c r="G6" s="102"/>
    </row>
    <row r="7" spans="1:8" s="24" customFormat="1" ht="24" customHeight="1" x14ac:dyDescent="0.25">
      <c r="A7" s="166" t="s">
        <v>2</v>
      </c>
      <c r="B7" s="164">
        <v>700</v>
      </c>
      <c r="C7" s="187">
        <v>9888438</v>
      </c>
    </row>
    <row r="8" spans="1:8" x14ac:dyDescent="0.25">
      <c r="A8" s="13"/>
      <c r="B8" s="3"/>
      <c r="C8" s="5"/>
      <c r="D8" s="5"/>
      <c r="E8" s="5"/>
    </row>
    <row r="9" spans="1:8" ht="18.75" x14ac:dyDescent="0.25">
      <c r="A9" s="207" t="s">
        <v>17</v>
      </c>
      <c r="B9" s="207"/>
      <c r="C9" s="207"/>
      <c r="D9" s="5"/>
      <c r="E9" s="5"/>
    </row>
    <row r="10" spans="1:8" ht="47.25" x14ac:dyDescent="0.25">
      <c r="A10" s="188"/>
      <c r="B10" s="162" t="s">
        <v>18</v>
      </c>
      <c r="C10" s="162" t="s">
        <v>1</v>
      </c>
      <c r="D10" s="5"/>
      <c r="E10" s="5"/>
    </row>
    <row r="11" spans="1:8" s="24" customFormat="1" x14ac:dyDescent="0.25">
      <c r="A11" s="186" t="s">
        <v>49</v>
      </c>
      <c r="B11" s="164">
        <v>200</v>
      </c>
      <c r="C11" s="165">
        <v>1225242</v>
      </c>
      <c r="D11" s="48"/>
      <c r="E11" s="48"/>
    </row>
    <row r="12" spans="1:8" x14ac:dyDescent="0.25">
      <c r="A12" s="13"/>
      <c r="B12" s="3"/>
      <c r="C12" s="5"/>
      <c r="D12" s="5"/>
      <c r="E12" s="5"/>
    </row>
    <row r="13" spans="1:8" ht="18.75" x14ac:dyDescent="0.25">
      <c r="A13" s="207" t="s">
        <v>4</v>
      </c>
      <c r="B13" s="207"/>
      <c r="C13" s="207"/>
      <c r="D13" s="207"/>
      <c r="E13" s="207"/>
    </row>
    <row r="14" spans="1:8" x14ac:dyDescent="0.25">
      <c r="A14" s="104"/>
      <c r="B14" s="104"/>
      <c r="C14" s="104"/>
      <c r="D14" s="104"/>
      <c r="E14" s="104"/>
    </row>
    <row r="15" spans="1:8" s="24" customFormat="1" ht="86.25" customHeight="1" x14ac:dyDescent="0.25">
      <c r="A15" s="162" t="s">
        <v>38</v>
      </c>
      <c r="B15" s="162" t="s">
        <v>5</v>
      </c>
      <c r="C15" s="162" t="s">
        <v>1</v>
      </c>
      <c r="D15" s="162" t="s">
        <v>10</v>
      </c>
      <c r="E15" s="162" t="s">
        <v>6</v>
      </c>
      <c r="F15" s="162" t="s">
        <v>23</v>
      </c>
      <c r="G15" s="162" t="s">
        <v>31</v>
      </c>
    </row>
    <row r="16" spans="1:8" s="156" customFormat="1" x14ac:dyDescent="0.25">
      <c r="A16" s="168" t="s">
        <v>52</v>
      </c>
      <c r="B16" s="169">
        <v>17531</v>
      </c>
      <c r="C16" s="170">
        <v>3889902.58</v>
      </c>
      <c r="D16" s="169">
        <v>800</v>
      </c>
      <c r="E16" s="173">
        <v>939688</v>
      </c>
      <c r="F16" s="169">
        <v>0</v>
      </c>
      <c r="G16" s="173">
        <v>0</v>
      </c>
    </row>
    <row r="17" spans="1:7" s="24" customFormat="1" x14ac:dyDescent="0.25">
      <c r="A17" s="189" t="s">
        <v>7</v>
      </c>
      <c r="B17" s="94">
        <v>17531</v>
      </c>
      <c r="C17" s="93">
        <v>3889902.58</v>
      </c>
      <c r="D17" s="94"/>
      <c r="E17" s="160"/>
      <c r="F17" s="94"/>
      <c r="G17" s="160"/>
    </row>
    <row r="18" spans="1:7" s="24" customFormat="1" x14ac:dyDescent="0.25">
      <c r="A18" s="189" t="s">
        <v>19</v>
      </c>
      <c r="B18" s="94"/>
      <c r="C18" s="93"/>
      <c r="D18" s="94">
        <v>800</v>
      </c>
      <c r="E18" s="160">
        <v>939688</v>
      </c>
      <c r="F18" s="94"/>
      <c r="G18" s="160"/>
    </row>
    <row r="19" spans="1:7" s="60" customFormat="1" x14ac:dyDescent="0.25">
      <c r="A19" s="186" t="s">
        <v>63</v>
      </c>
      <c r="B19" s="132">
        <v>0</v>
      </c>
      <c r="C19" s="190">
        <v>0</v>
      </c>
      <c r="D19" s="132">
        <v>0</v>
      </c>
      <c r="E19" s="191">
        <v>0</v>
      </c>
      <c r="F19" s="132">
        <v>13700</v>
      </c>
      <c r="G19" s="190">
        <v>9555946</v>
      </c>
    </row>
    <row r="20" spans="1:7" s="24" customFormat="1" ht="132" customHeight="1" x14ac:dyDescent="0.25">
      <c r="A20" s="189" t="s">
        <v>73</v>
      </c>
      <c r="B20" s="94"/>
      <c r="C20" s="93"/>
      <c r="D20" s="94"/>
      <c r="E20" s="160"/>
      <c r="F20" s="132">
        <v>7500</v>
      </c>
      <c r="G20" s="191">
        <v>3091950</v>
      </c>
    </row>
    <row r="21" spans="1:7" s="24" customFormat="1" ht="61.5" customHeight="1" x14ac:dyDescent="0.25">
      <c r="A21" s="189" t="s">
        <v>74</v>
      </c>
      <c r="B21" s="94"/>
      <c r="C21" s="93"/>
      <c r="D21" s="94"/>
      <c r="E21" s="160"/>
      <c r="F21" s="132">
        <v>6200</v>
      </c>
      <c r="G21" s="191">
        <v>6463996</v>
      </c>
    </row>
    <row r="22" spans="1:7" s="24" customFormat="1" x14ac:dyDescent="0.25">
      <c r="A22" s="166" t="s">
        <v>2</v>
      </c>
      <c r="B22" s="164">
        <v>17531</v>
      </c>
      <c r="C22" s="187">
        <v>3889902.58</v>
      </c>
      <c r="D22" s="164">
        <v>800</v>
      </c>
      <c r="E22" s="165">
        <v>939688</v>
      </c>
      <c r="F22" s="164">
        <v>13700</v>
      </c>
      <c r="G22" s="187">
        <v>9555946</v>
      </c>
    </row>
    <row r="23" spans="1:7" s="24" customFormat="1" x14ac:dyDescent="0.25">
      <c r="A23" s="192" t="s">
        <v>7</v>
      </c>
      <c r="B23" s="94">
        <v>17531</v>
      </c>
      <c r="C23" s="93">
        <v>3889902.58</v>
      </c>
      <c r="D23" s="94">
        <v>0</v>
      </c>
      <c r="E23" s="160">
        <v>0</v>
      </c>
      <c r="F23" s="94">
        <v>0</v>
      </c>
      <c r="G23" s="93">
        <v>0</v>
      </c>
    </row>
    <row r="24" spans="1:7" s="24" customFormat="1" x14ac:dyDescent="0.25">
      <c r="A24" s="192" t="s">
        <v>19</v>
      </c>
      <c r="B24" s="94">
        <v>0</v>
      </c>
      <c r="C24" s="93">
        <v>0</v>
      </c>
      <c r="D24" s="94">
        <v>800</v>
      </c>
      <c r="E24" s="160">
        <v>939688</v>
      </c>
      <c r="F24" s="94">
        <v>0</v>
      </c>
      <c r="G24" s="93">
        <v>0</v>
      </c>
    </row>
    <row r="25" spans="1:7" s="24" customFormat="1" x14ac:dyDescent="0.25">
      <c r="A25" s="192" t="s">
        <v>25</v>
      </c>
      <c r="B25" s="94">
        <v>0</v>
      </c>
      <c r="C25" s="93">
        <v>0</v>
      </c>
      <c r="D25" s="94">
        <v>0</v>
      </c>
      <c r="E25" s="160">
        <v>0</v>
      </c>
      <c r="F25" s="94">
        <v>13700</v>
      </c>
      <c r="G25" s="93">
        <v>9555946</v>
      </c>
    </row>
    <row r="26" spans="1:7" s="24" customFormat="1" x14ac:dyDescent="0.25">
      <c r="A26" s="193" t="s">
        <v>2</v>
      </c>
      <c r="B26" s="230">
        <v>14385536.58</v>
      </c>
      <c r="C26" s="230"/>
      <c r="D26" s="230"/>
      <c r="E26" s="230"/>
      <c r="F26" s="230"/>
      <c r="G26" s="230"/>
    </row>
    <row r="27" spans="1:7" s="76" customFormat="1" ht="24.75" customHeight="1" x14ac:dyDescent="0.25">
      <c r="A27" s="194" t="s">
        <v>9</v>
      </c>
      <c r="B27" s="229">
        <v>25499216.579999998</v>
      </c>
      <c r="C27" s="229"/>
      <c r="D27" s="229"/>
      <c r="E27" s="229"/>
      <c r="F27" s="229"/>
      <c r="G27" s="229"/>
    </row>
  </sheetData>
  <mergeCells count="7">
    <mergeCell ref="F1:G1"/>
    <mergeCell ref="B27:G27"/>
    <mergeCell ref="A9:C9"/>
    <mergeCell ref="A13:E13"/>
    <mergeCell ref="B26:G26"/>
    <mergeCell ref="A2:E2"/>
    <mergeCell ref="A4:E4"/>
  </mergeCells>
  <printOptions horizontalCentered="1"/>
  <pageMargins left="0.25" right="0.25" top="0.75" bottom="0.75" header="0.3" footer="0.3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view="pageBreakPreview" zoomScale="80" zoomScaleNormal="70" zoomScaleSheetLayoutView="80" workbookViewId="0">
      <selection activeCell="H1" sqref="H1"/>
    </sheetView>
  </sheetViews>
  <sheetFormatPr defaultRowHeight="15.75" x14ac:dyDescent="0.25"/>
  <cols>
    <col min="1" max="1" width="50.28515625" style="1" customWidth="1"/>
    <col min="2" max="2" width="21" style="1" customWidth="1"/>
    <col min="3" max="3" width="20.42578125" style="1" customWidth="1"/>
    <col min="4" max="4" width="20.7109375" style="1" customWidth="1"/>
    <col min="5" max="5" width="21.42578125" style="1" customWidth="1"/>
    <col min="6" max="6" width="25.7109375" style="1" customWidth="1"/>
    <col min="7" max="7" width="24.140625" style="1" customWidth="1"/>
    <col min="8" max="16384" width="9.140625" style="1"/>
  </cols>
  <sheetData>
    <row r="1" spans="1:7" ht="110.25" customHeight="1" x14ac:dyDescent="0.25">
      <c r="D1" s="201"/>
      <c r="E1" s="201"/>
      <c r="F1" s="201" t="s">
        <v>86</v>
      </c>
      <c r="G1" s="201"/>
    </row>
    <row r="2" spans="1:7" ht="18.75" x14ac:dyDescent="0.25">
      <c r="A2" s="223" t="s">
        <v>72</v>
      </c>
      <c r="B2" s="223"/>
      <c r="C2" s="223"/>
      <c r="D2" s="223"/>
      <c r="E2" s="223"/>
    </row>
    <row r="3" spans="1:7" ht="18.75" x14ac:dyDescent="0.3">
      <c r="A3" s="17"/>
      <c r="B3" s="17"/>
      <c r="C3" s="17"/>
      <c r="D3" s="17"/>
      <c r="E3" s="17"/>
    </row>
    <row r="4" spans="1:7" ht="18.75" x14ac:dyDescent="0.25">
      <c r="A4" s="207" t="s">
        <v>0</v>
      </c>
      <c r="B4" s="207"/>
      <c r="C4" s="207"/>
      <c r="D4" s="207"/>
      <c r="E4" s="207"/>
    </row>
    <row r="5" spans="1:7" ht="74.25" customHeight="1" x14ac:dyDescent="0.25">
      <c r="A5" s="162" t="s">
        <v>40</v>
      </c>
      <c r="B5" s="162" t="s">
        <v>12</v>
      </c>
      <c r="C5" s="162" t="s">
        <v>1</v>
      </c>
    </row>
    <row r="6" spans="1:7" s="24" customFormat="1" ht="32.25" customHeight="1" x14ac:dyDescent="0.25">
      <c r="A6" s="163" t="s">
        <v>42</v>
      </c>
      <c r="B6" s="164">
        <v>300</v>
      </c>
      <c r="C6" s="165">
        <v>9270414</v>
      </c>
    </row>
    <row r="7" spans="1:7" s="24" customFormat="1" x14ac:dyDescent="0.25">
      <c r="A7" s="166" t="s">
        <v>2</v>
      </c>
      <c r="B7" s="164">
        <v>300</v>
      </c>
      <c r="C7" s="165">
        <v>9270414</v>
      </c>
    </row>
    <row r="8" spans="1:7" s="7" customFormat="1" x14ac:dyDescent="0.25">
      <c r="A8" s="8"/>
      <c r="B8" s="9"/>
      <c r="C8" s="10"/>
      <c r="D8" s="9"/>
    </row>
    <row r="9" spans="1:7" s="7" customFormat="1" x14ac:dyDescent="0.25">
      <c r="A9" s="2"/>
      <c r="B9" s="3"/>
      <c r="C9" s="16"/>
    </row>
    <row r="10" spans="1:7" s="7" customFormat="1" ht="18.75" x14ac:dyDescent="0.25">
      <c r="A10" s="207" t="s">
        <v>4</v>
      </c>
      <c r="B10" s="207"/>
      <c r="C10" s="207"/>
      <c r="D10" s="207"/>
      <c r="E10" s="207"/>
    </row>
    <row r="11" spans="1:7" s="154" customFormat="1" ht="94.5" x14ac:dyDescent="0.25">
      <c r="A11" s="167" t="s">
        <v>38</v>
      </c>
      <c r="B11" s="167" t="s">
        <v>5</v>
      </c>
      <c r="C11" s="167" t="s">
        <v>1</v>
      </c>
      <c r="D11" s="167" t="s">
        <v>43</v>
      </c>
      <c r="E11" s="167" t="s">
        <v>1</v>
      </c>
      <c r="F11" s="167" t="s">
        <v>10</v>
      </c>
      <c r="G11" s="167" t="s">
        <v>6</v>
      </c>
    </row>
    <row r="12" spans="1:7" s="155" customFormat="1" x14ac:dyDescent="0.25">
      <c r="A12" s="168" t="s">
        <v>57</v>
      </c>
      <c r="B12" s="169">
        <v>30</v>
      </c>
      <c r="C12" s="170">
        <v>5799.51</v>
      </c>
      <c r="D12" s="169"/>
      <c r="E12" s="170"/>
      <c r="F12" s="169">
        <v>96</v>
      </c>
      <c r="G12" s="170">
        <v>96359.78</v>
      </c>
    </row>
    <row r="13" spans="1:7" s="156" customFormat="1" x14ac:dyDescent="0.25">
      <c r="A13" s="171" t="s">
        <v>7</v>
      </c>
      <c r="B13" s="158">
        <v>30</v>
      </c>
      <c r="C13" s="157">
        <v>5799.51</v>
      </c>
      <c r="D13" s="157"/>
      <c r="E13" s="157"/>
      <c r="F13" s="161"/>
      <c r="G13" s="161"/>
    </row>
    <row r="14" spans="1:7" s="156" customFormat="1" x14ac:dyDescent="0.25">
      <c r="A14" s="171" t="s">
        <v>19</v>
      </c>
      <c r="B14" s="158"/>
      <c r="C14" s="157"/>
      <c r="D14" s="157"/>
      <c r="E14" s="157"/>
      <c r="F14" s="158">
        <v>96</v>
      </c>
      <c r="G14" s="161">
        <v>96359.78</v>
      </c>
    </row>
    <row r="15" spans="1:7" s="156" customFormat="1" x14ac:dyDescent="0.25">
      <c r="A15" s="172" t="s">
        <v>58</v>
      </c>
      <c r="B15" s="169">
        <v>10</v>
      </c>
      <c r="C15" s="170">
        <v>3492.67</v>
      </c>
      <c r="D15" s="170"/>
      <c r="E15" s="170"/>
      <c r="F15" s="169"/>
      <c r="G15" s="173"/>
    </row>
    <row r="16" spans="1:7" s="156" customFormat="1" x14ac:dyDescent="0.25">
      <c r="A16" s="171" t="s">
        <v>7</v>
      </c>
      <c r="B16" s="158">
        <v>10</v>
      </c>
      <c r="C16" s="157">
        <v>3492.67</v>
      </c>
      <c r="D16" s="157"/>
      <c r="E16" s="157"/>
      <c r="F16" s="158"/>
      <c r="G16" s="157"/>
    </row>
    <row r="17" spans="1:7" s="155" customFormat="1" x14ac:dyDescent="0.25">
      <c r="A17" s="172" t="s">
        <v>59</v>
      </c>
      <c r="B17" s="169">
        <v>320</v>
      </c>
      <c r="C17" s="170">
        <v>81928.98</v>
      </c>
      <c r="D17" s="169">
        <v>25</v>
      </c>
      <c r="E17" s="170">
        <v>12758.5</v>
      </c>
      <c r="F17" s="169">
        <v>453</v>
      </c>
      <c r="G17" s="170">
        <v>546510.75</v>
      </c>
    </row>
    <row r="18" spans="1:7" s="156" customFormat="1" x14ac:dyDescent="0.25">
      <c r="A18" s="171" t="s">
        <v>7</v>
      </c>
      <c r="B18" s="158">
        <v>320</v>
      </c>
      <c r="C18" s="157">
        <v>81928.98</v>
      </c>
      <c r="D18" s="158"/>
      <c r="E18" s="157"/>
      <c r="F18" s="158"/>
      <c r="G18" s="157"/>
    </row>
    <row r="19" spans="1:7" s="156" customFormat="1" x14ac:dyDescent="0.25">
      <c r="A19" s="171" t="s">
        <v>14</v>
      </c>
      <c r="B19" s="158"/>
      <c r="C19" s="157"/>
      <c r="D19" s="158">
        <v>25</v>
      </c>
      <c r="E19" s="157">
        <v>12758.5</v>
      </c>
      <c r="F19" s="158"/>
      <c r="G19" s="161"/>
    </row>
    <row r="20" spans="1:7" s="156" customFormat="1" x14ac:dyDescent="0.25">
      <c r="A20" s="171" t="s">
        <v>19</v>
      </c>
      <c r="B20" s="158"/>
      <c r="C20" s="157"/>
      <c r="D20" s="158"/>
      <c r="E20" s="157"/>
      <c r="F20" s="158">
        <v>453</v>
      </c>
      <c r="G20" s="161">
        <v>546510.75</v>
      </c>
    </row>
    <row r="21" spans="1:7" s="155" customFormat="1" x14ac:dyDescent="0.25">
      <c r="A21" s="172" t="s">
        <v>60</v>
      </c>
      <c r="B21" s="169">
        <v>771</v>
      </c>
      <c r="C21" s="170">
        <v>679215.32</v>
      </c>
      <c r="D21" s="169">
        <v>50</v>
      </c>
      <c r="E21" s="170">
        <v>25517</v>
      </c>
      <c r="F21" s="169">
        <v>896</v>
      </c>
      <c r="G21" s="173">
        <v>700459.21</v>
      </c>
    </row>
    <row r="22" spans="1:7" s="156" customFormat="1" x14ac:dyDescent="0.25">
      <c r="A22" s="171" t="s">
        <v>7</v>
      </c>
      <c r="B22" s="158">
        <v>771</v>
      </c>
      <c r="C22" s="157">
        <v>679215.32</v>
      </c>
      <c r="D22" s="158"/>
      <c r="E22" s="157"/>
      <c r="F22" s="158"/>
      <c r="G22" s="161"/>
    </row>
    <row r="23" spans="1:7" s="156" customFormat="1" x14ac:dyDescent="0.25">
      <c r="A23" s="171" t="s">
        <v>14</v>
      </c>
      <c r="B23" s="158"/>
      <c r="C23" s="157"/>
      <c r="D23" s="158">
        <v>50</v>
      </c>
      <c r="E23" s="157">
        <v>25517</v>
      </c>
      <c r="F23" s="158"/>
      <c r="G23" s="161"/>
    </row>
    <row r="24" spans="1:7" s="156" customFormat="1" x14ac:dyDescent="0.25">
      <c r="A24" s="171" t="s">
        <v>19</v>
      </c>
      <c r="B24" s="158"/>
      <c r="C24" s="157"/>
      <c r="D24" s="158"/>
      <c r="E24" s="157"/>
      <c r="F24" s="158">
        <v>896</v>
      </c>
      <c r="G24" s="161">
        <v>700459.21</v>
      </c>
    </row>
    <row r="25" spans="1:7" s="155" customFormat="1" x14ac:dyDescent="0.25">
      <c r="A25" s="172" t="s">
        <v>78</v>
      </c>
      <c r="B25" s="169">
        <v>70</v>
      </c>
      <c r="C25" s="170">
        <v>19602.8</v>
      </c>
      <c r="D25" s="170"/>
      <c r="E25" s="170"/>
      <c r="F25" s="169">
        <v>215</v>
      </c>
      <c r="G25" s="173">
        <v>141490.21</v>
      </c>
    </row>
    <row r="26" spans="1:7" s="156" customFormat="1" x14ac:dyDescent="0.25">
      <c r="A26" s="171" t="s">
        <v>7</v>
      </c>
      <c r="B26" s="158">
        <v>70</v>
      </c>
      <c r="C26" s="157">
        <v>19602.8</v>
      </c>
      <c r="D26" s="157"/>
      <c r="E26" s="157"/>
      <c r="F26" s="158"/>
      <c r="G26" s="161"/>
    </row>
    <row r="27" spans="1:7" s="156" customFormat="1" x14ac:dyDescent="0.25">
      <c r="A27" s="171" t="s">
        <v>19</v>
      </c>
      <c r="B27" s="158"/>
      <c r="C27" s="157"/>
      <c r="D27" s="157"/>
      <c r="E27" s="157"/>
      <c r="F27" s="158">
        <v>215</v>
      </c>
      <c r="G27" s="161">
        <v>141490.21</v>
      </c>
    </row>
    <row r="28" spans="1:7" s="155" customFormat="1" x14ac:dyDescent="0.25">
      <c r="A28" s="172" t="s">
        <v>68</v>
      </c>
      <c r="B28" s="169">
        <v>30</v>
      </c>
      <c r="C28" s="170">
        <v>8401.2000000000007</v>
      </c>
      <c r="D28" s="170"/>
      <c r="E28" s="170"/>
      <c r="F28" s="169">
        <v>76</v>
      </c>
      <c r="G28" s="173">
        <v>50015.144</v>
      </c>
    </row>
    <row r="29" spans="1:7" s="156" customFormat="1" x14ac:dyDescent="0.25">
      <c r="A29" s="171" t="s">
        <v>7</v>
      </c>
      <c r="B29" s="158">
        <v>30</v>
      </c>
      <c r="C29" s="157">
        <v>8401.2000000000007</v>
      </c>
      <c r="D29" s="157"/>
      <c r="E29" s="157"/>
      <c r="F29" s="158"/>
      <c r="G29" s="161"/>
    </row>
    <row r="30" spans="1:7" s="156" customFormat="1" x14ac:dyDescent="0.25">
      <c r="A30" s="171" t="s">
        <v>19</v>
      </c>
      <c r="B30" s="158"/>
      <c r="C30" s="157"/>
      <c r="D30" s="157"/>
      <c r="E30" s="157"/>
      <c r="F30" s="158">
        <v>76</v>
      </c>
      <c r="G30" s="161">
        <v>50015.144</v>
      </c>
    </row>
    <row r="31" spans="1:7" s="155" customFormat="1" x14ac:dyDescent="0.25">
      <c r="A31" s="172" t="s">
        <v>61</v>
      </c>
      <c r="B31" s="169">
        <v>70</v>
      </c>
      <c r="C31" s="170">
        <v>8457.73</v>
      </c>
      <c r="D31" s="170"/>
      <c r="E31" s="170"/>
      <c r="F31" s="169">
        <v>96</v>
      </c>
      <c r="G31" s="173">
        <v>73195.679999999993</v>
      </c>
    </row>
    <row r="32" spans="1:7" s="156" customFormat="1" x14ac:dyDescent="0.25">
      <c r="A32" s="171" t="s">
        <v>7</v>
      </c>
      <c r="B32" s="158">
        <v>70</v>
      </c>
      <c r="C32" s="157">
        <v>8457.73</v>
      </c>
      <c r="D32" s="157"/>
      <c r="E32" s="157"/>
      <c r="F32" s="158"/>
      <c r="G32" s="161"/>
    </row>
    <row r="33" spans="1:7" s="156" customFormat="1" x14ac:dyDescent="0.25">
      <c r="A33" s="171" t="s">
        <v>19</v>
      </c>
      <c r="B33" s="158"/>
      <c r="C33" s="157"/>
      <c r="D33" s="157"/>
      <c r="E33" s="157"/>
      <c r="F33" s="158">
        <v>96</v>
      </c>
      <c r="G33" s="161">
        <v>73195.679999999993</v>
      </c>
    </row>
    <row r="34" spans="1:7" s="155" customFormat="1" x14ac:dyDescent="0.25">
      <c r="A34" s="172" t="s">
        <v>53</v>
      </c>
      <c r="B34" s="169">
        <v>130</v>
      </c>
      <c r="C34" s="170">
        <v>26182.54</v>
      </c>
      <c r="D34" s="169"/>
      <c r="E34" s="170"/>
      <c r="F34" s="169">
        <v>140</v>
      </c>
      <c r="G34" s="173">
        <v>137821.64000000001</v>
      </c>
    </row>
    <row r="35" spans="1:7" s="156" customFormat="1" x14ac:dyDescent="0.25">
      <c r="A35" s="171" t="s">
        <v>7</v>
      </c>
      <c r="B35" s="158">
        <v>130</v>
      </c>
      <c r="C35" s="157">
        <v>26182.54</v>
      </c>
      <c r="D35" s="157"/>
      <c r="E35" s="157"/>
      <c r="F35" s="158"/>
      <c r="G35" s="161"/>
    </row>
    <row r="36" spans="1:7" s="156" customFormat="1" x14ac:dyDescent="0.25">
      <c r="A36" s="171" t="s">
        <v>19</v>
      </c>
      <c r="B36" s="158"/>
      <c r="C36" s="157"/>
      <c r="D36" s="157"/>
      <c r="E36" s="157"/>
      <c r="F36" s="158">
        <v>140</v>
      </c>
      <c r="G36" s="161">
        <v>137821.64000000001</v>
      </c>
    </row>
    <row r="37" spans="1:7" s="155" customFormat="1" x14ac:dyDescent="0.25">
      <c r="A37" s="172" t="s">
        <v>62</v>
      </c>
      <c r="B37" s="169">
        <v>70</v>
      </c>
      <c r="C37" s="170">
        <v>12661.18</v>
      </c>
      <c r="D37" s="170"/>
      <c r="E37" s="170"/>
      <c r="F37" s="169">
        <v>200</v>
      </c>
      <c r="G37" s="173">
        <v>181447.15</v>
      </c>
    </row>
    <row r="38" spans="1:7" s="156" customFormat="1" x14ac:dyDescent="0.25">
      <c r="A38" s="171" t="s">
        <v>7</v>
      </c>
      <c r="B38" s="158">
        <v>70</v>
      </c>
      <c r="C38" s="157">
        <v>12661.18</v>
      </c>
      <c r="D38" s="157"/>
      <c r="E38" s="157"/>
      <c r="F38" s="158"/>
      <c r="G38" s="161"/>
    </row>
    <row r="39" spans="1:7" s="156" customFormat="1" x14ac:dyDescent="0.25">
      <c r="A39" s="171" t="s">
        <v>19</v>
      </c>
      <c r="B39" s="158"/>
      <c r="C39" s="157"/>
      <c r="D39" s="157"/>
      <c r="E39" s="157"/>
      <c r="F39" s="158">
        <v>200</v>
      </c>
      <c r="G39" s="161">
        <v>181447.15</v>
      </c>
    </row>
    <row r="40" spans="1:7" s="155" customFormat="1" x14ac:dyDescent="0.25">
      <c r="A40" s="172" t="s">
        <v>52</v>
      </c>
      <c r="B40" s="169">
        <v>5</v>
      </c>
      <c r="C40" s="170">
        <v>1185</v>
      </c>
      <c r="D40" s="170"/>
      <c r="E40" s="170"/>
      <c r="F40" s="169">
        <v>36</v>
      </c>
      <c r="G40" s="173">
        <v>53854.61</v>
      </c>
    </row>
    <row r="41" spans="1:7" s="156" customFormat="1" x14ac:dyDescent="0.25">
      <c r="A41" s="171" t="s">
        <v>7</v>
      </c>
      <c r="B41" s="158">
        <v>5</v>
      </c>
      <c r="C41" s="157">
        <v>1185</v>
      </c>
      <c r="D41" s="157"/>
      <c r="E41" s="157"/>
      <c r="F41" s="158"/>
      <c r="G41" s="161"/>
    </row>
    <row r="42" spans="1:7" s="156" customFormat="1" x14ac:dyDescent="0.25">
      <c r="A42" s="171" t="s">
        <v>19</v>
      </c>
      <c r="B42" s="158"/>
      <c r="C42" s="157"/>
      <c r="D42" s="157"/>
      <c r="E42" s="157"/>
      <c r="F42" s="158">
        <v>36</v>
      </c>
      <c r="G42" s="161">
        <v>53854.61</v>
      </c>
    </row>
    <row r="43" spans="1:7" s="155" customFormat="1" x14ac:dyDescent="0.25">
      <c r="A43" s="174" t="s">
        <v>67</v>
      </c>
      <c r="B43" s="169">
        <v>5</v>
      </c>
      <c r="C43" s="170">
        <v>848.84</v>
      </c>
      <c r="D43" s="170"/>
      <c r="E43" s="170"/>
      <c r="F43" s="169"/>
      <c r="G43" s="173"/>
    </row>
    <row r="44" spans="1:7" s="156" customFormat="1" x14ac:dyDescent="0.25">
      <c r="A44" s="171" t="s">
        <v>7</v>
      </c>
      <c r="B44" s="158">
        <v>5</v>
      </c>
      <c r="C44" s="157">
        <v>848.84</v>
      </c>
      <c r="D44" s="157"/>
      <c r="E44" s="157"/>
      <c r="F44" s="158"/>
      <c r="G44" s="161"/>
    </row>
    <row r="45" spans="1:7" s="156" customFormat="1" x14ac:dyDescent="0.25">
      <c r="A45" s="172" t="s">
        <v>44</v>
      </c>
      <c r="B45" s="169">
        <v>209</v>
      </c>
      <c r="C45" s="170">
        <v>35481.599999999999</v>
      </c>
      <c r="D45" s="170"/>
      <c r="E45" s="170"/>
      <c r="F45" s="169">
        <v>133</v>
      </c>
      <c r="G45" s="173">
        <v>103974.41</v>
      </c>
    </row>
    <row r="46" spans="1:7" s="156" customFormat="1" x14ac:dyDescent="0.25">
      <c r="A46" s="171" t="s">
        <v>7</v>
      </c>
      <c r="B46" s="158">
        <v>209</v>
      </c>
      <c r="C46" s="157">
        <v>35481.599999999999</v>
      </c>
      <c r="D46" s="157"/>
      <c r="E46" s="157"/>
      <c r="F46" s="158"/>
      <c r="G46" s="161"/>
    </row>
    <row r="47" spans="1:7" s="156" customFormat="1" x14ac:dyDescent="0.25">
      <c r="A47" s="171" t="s">
        <v>19</v>
      </c>
      <c r="B47" s="157"/>
      <c r="C47" s="157"/>
      <c r="D47" s="157"/>
      <c r="E47" s="157"/>
      <c r="F47" s="158">
        <v>133</v>
      </c>
      <c r="G47" s="161">
        <v>103974.41</v>
      </c>
    </row>
    <row r="48" spans="1:7" s="155" customFormat="1" x14ac:dyDescent="0.25">
      <c r="A48" s="175" t="s">
        <v>2</v>
      </c>
      <c r="B48" s="176">
        <v>1720</v>
      </c>
      <c r="C48" s="177">
        <v>883257.37</v>
      </c>
      <c r="D48" s="176">
        <v>75</v>
      </c>
      <c r="E48" s="177">
        <v>38275.5</v>
      </c>
      <c r="F48" s="176">
        <v>2341</v>
      </c>
      <c r="G48" s="178">
        <v>2085128.5839999998</v>
      </c>
    </row>
    <row r="49" spans="1:7" s="155" customFormat="1" x14ac:dyDescent="0.25">
      <c r="A49" s="179" t="s">
        <v>7</v>
      </c>
      <c r="B49" s="158">
        <v>1720</v>
      </c>
      <c r="C49" s="157">
        <v>883257.37</v>
      </c>
      <c r="D49" s="157">
        <v>0</v>
      </c>
      <c r="E49" s="157">
        <v>0</v>
      </c>
      <c r="F49" s="158">
        <v>0</v>
      </c>
      <c r="G49" s="161">
        <v>0</v>
      </c>
    </row>
    <row r="50" spans="1:7" s="155" customFormat="1" x14ac:dyDescent="0.25">
      <c r="A50" s="179" t="s">
        <v>14</v>
      </c>
      <c r="B50" s="158">
        <v>0</v>
      </c>
      <c r="C50" s="157">
        <v>0</v>
      </c>
      <c r="D50" s="158">
        <v>75</v>
      </c>
      <c r="E50" s="157">
        <v>38275.5</v>
      </c>
      <c r="F50" s="158">
        <v>0</v>
      </c>
      <c r="G50" s="161">
        <v>0</v>
      </c>
    </row>
    <row r="51" spans="1:7" s="155" customFormat="1" x14ac:dyDescent="0.25">
      <c r="A51" s="179" t="s">
        <v>19</v>
      </c>
      <c r="B51" s="158">
        <v>0</v>
      </c>
      <c r="C51" s="157">
        <v>0</v>
      </c>
      <c r="D51" s="157">
        <v>0</v>
      </c>
      <c r="E51" s="157">
        <v>0</v>
      </c>
      <c r="F51" s="158">
        <v>2341</v>
      </c>
      <c r="G51" s="161">
        <v>2085128.5839999998</v>
      </c>
    </row>
    <row r="52" spans="1:7" s="155" customFormat="1" x14ac:dyDescent="0.25">
      <c r="A52" s="180" t="s">
        <v>2</v>
      </c>
      <c r="B52" s="231">
        <v>3006661.4539999999</v>
      </c>
      <c r="C52" s="231"/>
      <c r="D52" s="231"/>
      <c r="E52" s="231"/>
      <c r="F52" s="231"/>
      <c r="G52" s="231"/>
    </row>
    <row r="53" spans="1:7" s="159" customFormat="1" ht="18.75" x14ac:dyDescent="0.25">
      <c r="A53" s="181" t="s">
        <v>9</v>
      </c>
      <c r="B53" s="182"/>
      <c r="C53" s="182"/>
      <c r="D53" s="183"/>
      <c r="E53" s="184"/>
      <c r="F53" s="184"/>
      <c r="G53" s="185">
        <v>12277075.454</v>
      </c>
    </row>
    <row r="54" spans="1:7" x14ac:dyDescent="0.25">
      <c r="B54" s="12"/>
      <c r="C54" s="12"/>
      <c r="D54" s="12"/>
      <c r="E54" s="11"/>
    </row>
  </sheetData>
  <mergeCells count="6">
    <mergeCell ref="B52:G52"/>
    <mergeCell ref="D1:E1"/>
    <mergeCell ref="A2:E2"/>
    <mergeCell ref="A4:E4"/>
    <mergeCell ref="A10:E10"/>
    <mergeCell ref="F1:G1"/>
  </mergeCells>
  <printOptions horizontalCentered="1"/>
  <pageMargins left="0.25" right="0.25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НИИ 2018</vt:lpstr>
      <vt:lpstr>ИГМА 2018</vt:lpstr>
      <vt:lpstr>ИГМА</vt:lpstr>
      <vt:lpstr>НИИ</vt:lpstr>
      <vt:lpstr>Решма</vt:lpstr>
      <vt:lpstr>'ИГМА 2018'!Область_печати</vt:lpstr>
      <vt:lpstr>НИИ!Область_печати</vt:lpstr>
      <vt:lpstr>'НИИ 2018'!Область_печати</vt:lpstr>
      <vt:lpstr>Решма!Область_печати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razum</dc:creator>
  <cp:lastModifiedBy>Петрова Виктория Викторовна</cp:lastModifiedBy>
  <cp:lastPrinted>2022-02-25T11:55:50Z</cp:lastPrinted>
  <dcterms:created xsi:type="dcterms:W3CDTF">2014-05-29T09:13:53Z</dcterms:created>
  <dcterms:modified xsi:type="dcterms:W3CDTF">2022-03-17T07:10:04Z</dcterms:modified>
</cp:coreProperties>
</file>