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105" yWindow="255" windowWidth="21720" windowHeight="12210" activeTab="5"/>
  </bookViews>
  <sheets>
    <sheet name="таблица 1" sheetId="11" r:id="rId1"/>
    <sheet name="таблица 2" sheetId="12" r:id="rId2"/>
    <sheet name="таблица 3" sheetId="14" r:id="rId3"/>
    <sheet name="таблица 4" sheetId="23" r:id="rId4"/>
    <sheet name="таблица 5" sheetId="24" r:id="rId5"/>
    <sheet name="таблица 6" sheetId="30" r:id="rId6"/>
    <sheet name="таблица 7" sheetId="22" r:id="rId7"/>
    <sheet name="таблица 8" sheetId="26" r:id="rId8"/>
  </sheets>
  <definedNames>
    <definedName name="_xlnm._FilterDatabase" localSheetId="0" hidden="1">'таблица 1'!$A$2:$AJ$69</definedName>
    <definedName name="_xlnm.Print_Titles" localSheetId="0">'таблица 1'!$4:$8</definedName>
    <definedName name="_xlnm.Print_Titles" localSheetId="2">'таблица 3'!$5:$8</definedName>
    <definedName name="_xlnm.Print_Titles" localSheetId="5">'таблица 6'!$3:$4</definedName>
    <definedName name="_xlnm.Print_Titles" localSheetId="6">'таблица 7'!$3:$5</definedName>
    <definedName name="_xlnm.Print_Titles" localSheetId="7">'таблица 8'!$4:$9</definedName>
    <definedName name="_xlnm.Print_Area" localSheetId="5">'таблица 6'!$A$1:$H$34</definedName>
  </definedNames>
  <calcPr calcId="125725"/>
</workbook>
</file>

<file path=xl/calcChain.xml><?xml version="1.0" encoding="utf-8"?>
<calcChain xmlns="http://schemas.openxmlformats.org/spreadsheetml/2006/main">
  <c r="F26" i="22"/>
  <c r="S56" i="14" l="1"/>
  <c r="S58" s="1"/>
  <c r="T56"/>
  <c r="T58" s="1"/>
  <c r="R58"/>
  <c r="R56"/>
  <c r="Q56" l="1"/>
  <c r="Q58" s="1"/>
  <c r="W67" i="11" l="1"/>
  <c r="H56" i="14" l="1"/>
  <c r="Q12" i="12" l="1"/>
  <c r="Q11"/>
  <c r="Q10"/>
  <c r="O12" l="1"/>
  <c r="O11"/>
  <c r="H12" l="1"/>
  <c r="R67" i="11" l="1"/>
  <c r="G67" l="1"/>
  <c r="T12" i="12" l="1"/>
  <c r="T11"/>
  <c r="T10"/>
  <c r="S12"/>
  <c r="S11"/>
  <c r="S10"/>
  <c r="R12"/>
  <c r="R11"/>
  <c r="R10"/>
  <c r="S13" l="1"/>
  <c r="S15" s="1"/>
  <c r="O10"/>
  <c r="N10" l="1"/>
  <c r="M12"/>
  <c r="M11"/>
  <c r="M10"/>
  <c r="L12"/>
  <c r="L11"/>
  <c r="L10"/>
  <c r="K12"/>
  <c r="K11"/>
  <c r="K10"/>
  <c r="J12"/>
  <c r="J11"/>
  <c r="J10"/>
  <c r="I12"/>
  <c r="I11"/>
  <c r="I10"/>
  <c r="H10"/>
  <c r="G12"/>
  <c r="G11"/>
  <c r="G10"/>
  <c r="F12" l="1"/>
  <c r="F11"/>
  <c r="F10"/>
  <c r="E12"/>
  <c r="E11"/>
  <c r="E10"/>
  <c r="D12"/>
  <c r="P12"/>
  <c r="P11"/>
  <c r="P10"/>
  <c r="L67" i="11" l="1"/>
  <c r="V67" l="1"/>
  <c r="V69" s="1"/>
  <c r="L69" l="1"/>
  <c r="J67" l="1"/>
  <c r="E27" i="22" l="1"/>
  <c r="E29" s="1"/>
  <c r="G27" l="1"/>
  <c r="G29" s="1"/>
  <c r="T67" i="11" l="1"/>
  <c r="T69" s="1"/>
  <c r="W69" l="1"/>
  <c r="Q67"/>
  <c r="P67"/>
  <c r="N67"/>
  <c r="N69" s="1"/>
  <c r="M67"/>
  <c r="I67"/>
  <c r="H67"/>
  <c r="U67" l="1"/>
  <c r="U69" s="1"/>
  <c r="E15" i="23" l="1"/>
  <c r="D15"/>
  <c r="C14"/>
  <c r="C13"/>
  <c r="C12"/>
  <c r="C11"/>
  <c r="C10"/>
  <c r="C9"/>
  <c r="C8"/>
  <c r="C7"/>
  <c r="H15"/>
  <c r="G15"/>
  <c r="F11"/>
  <c r="F15" s="1"/>
  <c r="C15" l="1"/>
  <c r="G7" i="24" l="1"/>
  <c r="G9" s="1"/>
  <c r="F7"/>
  <c r="F9" s="1"/>
  <c r="E7"/>
  <c r="E9" s="1"/>
  <c r="D7"/>
  <c r="D9" s="1"/>
  <c r="C7"/>
  <c r="C9" s="1"/>
  <c r="H9"/>
  <c r="G20" i="23"/>
  <c r="F20" s="1"/>
  <c r="G19"/>
  <c r="F19" s="1"/>
  <c r="F16"/>
  <c r="K15"/>
  <c r="D27" i="22"/>
  <c r="F27" l="1"/>
  <c r="F23" i="23"/>
  <c r="F29" i="22" l="1"/>
  <c r="F30" i="23"/>
  <c r="G30" s="1"/>
  <c r="R13" i="12" l="1"/>
  <c r="F62" i="11" l="1"/>
  <c r="F59"/>
  <c r="F57"/>
  <c r="F56"/>
  <c r="F55"/>
  <c r="F54"/>
  <c r="F38"/>
  <c r="F37"/>
  <c r="D11" i="12" s="1"/>
  <c r="F16" i="11"/>
  <c r="D10" i="12" l="1"/>
  <c r="D13" s="1"/>
  <c r="D15" s="1"/>
  <c r="F67" i="11"/>
  <c r="F69" s="1"/>
  <c r="V56" i="14"/>
  <c r="V58" s="1"/>
  <c r="U56"/>
  <c r="U58" s="1"/>
  <c r="P56"/>
  <c r="P58" s="1"/>
  <c r="O56"/>
  <c r="O58" s="1"/>
  <c r="N56"/>
  <c r="N58" s="1"/>
  <c r="M56"/>
  <c r="L56"/>
  <c r="K56"/>
  <c r="K58" s="1"/>
  <c r="G56"/>
  <c r="G58" s="1"/>
  <c r="E56"/>
  <c r="E58" s="1"/>
  <c r="D56"/>
  <c r="C56"/>
  <c r="F56"/>
  <c r="J56"/>
  <c r="J58" s="1"/>
  <c r="I56"/>
  <c r="K13" i="12"/>
  <c r="K15" s="1"/>
  <c r="J13"/>
  <c r="J15" s="1"/>
  <c r="R15"/>
  <c r="E13"/>
  <c r="E15" s="1"/>
  <c r="Q69" i="11"/>
  <c r="M69"/>
  <c r="K67"/>
  <c r="K69" s="1"/>
  <c r="J69"/>
  <c r="I69"/>
  <c r="H69"/>
  <c r="E67"/>
  <c r="D30"/>
  <c r="D14"/>
  <c r="N12" i="12" l="1"/>
  <c r="N11"/>
  <c r="S67" i="11"/>
  <c r="S69" s="1"/>
  <c r="D67"/>
  <c r="D69" s="1"/>
  <c r="H58" i="14"/>
  <c r="D58"/>
  <c r="L58"/>
  <c r="F58"/>
  <c r="M58"/>
  <c r="C58"/>
  <c r="I58"/>
  <c r="P69" i="11"/>
  <c r="F13" i="12"/>
  <c r="F15" s="1"/>
  <c r="T13"/>
  <c r="T15" s="1"/>
  <c r="L13"/>
  <c r="L15" s="1"/>
  <c r="P13"/>
  <c r="P15" s="1"/>
  <c r="I13"/>
  <c r="I15" s="1"/>
  <c r="M13"/>
  <c r="M15" s="1"/>
  <c r="H13"/>
  <c r="H15" s="1"/>
  <c r="G13"/>
  <c r="Q13"/>
  <c r="Q15" s="1"/>
  <c r="O13"/>
  <c r="O15" s="1"/>
  <c r="G15" l="1"/>
  <c r="N13"/>
  <c r="E59" i="14"/>
  <c r="O69" i="11"/>
  <c r="O67"/>
  <c r="G69"/>
  <c r="N15" i="12" l="1"/>
</calcChain>
</file>

<file path=xl/sharedStrings.xml><?xml version="1.0" encoding="utf-8"?>
<sst xmlns="http://schemas.openxmlformats.org/spreadsheetml/2006/main" count="456" uniqueCount="269">
  <si>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</si>
  <si>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</si>
  <si>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</si>
  <si>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</si>
  <si>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</si>
  <si>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</si>
  <si>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</si>
  <si>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</si>
  <si>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</si>
  <si>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</si>
  <si>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</si>
  <si>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</si>
  <si>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</si>
  <si>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</si>
  <si>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</si>
  <si>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</si>
  <si>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</si>
  <si>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</si>
  <si>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</si>
  <si>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</si>
  <si>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</si>
  <si>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</si>
  <si>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</si>
  <si>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</si>
  <si>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</si>
  <si>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</si>
  <si>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</si>
  <si>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</si>
  <si>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</si>
  <si>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</si>
  <si>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Круглосуточный стационар (случаи госпитализации)-2021</t>
  </si>
  <si>
    <t>в том числе для медицинской помощи, оказываемой федеральными медицинскими организациями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</si>
  <si>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</si>
  <si>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</si>
  <si>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</si>
  <si>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</si>
  <si>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</si>
  <si>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</si>
  <si>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</si>
  <si>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</si>
  <si>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</si>
  <si>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</si>
  <si>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</si>
  <si>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</si>
  <si>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</si>
  <si>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</si>
  <si>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</si>
  <si>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</si>
  <si>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</si>
  <si>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</si>
  <si>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</si>
  <si>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</si>
  <si>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</si>
  <si>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</si>
  <si>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</si>
  <si>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</si>
  <si>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</si>
  <si>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</si>
  <si>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</si>
  <si>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</si>
  <si>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</si>
  <si>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</si>
  <si>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</si>
  <si>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</si>
  <si>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</si>
  <si>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</si>
  <si>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</si>
  <si>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</si>
  <si>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</si>
  <si>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</si>
  <si>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</si>
  <si>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</si>
  <si>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</si>
  <si>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</si>
  <si>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</si>
  <si>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</si>
  <si>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</si>
  <si>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</si>
  <si>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Государственное бюджетное учреждение здравоохранения Владимирской области "Областная клиническая больница"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</si>
  <si>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</si>
  <si>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</si>
  <si>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</si>
  <si>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</si>
  <si>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</si>
  <si>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</si>
  <si>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</si>
  <si>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>Уровни медицинской помощи</t>
  </si>
  <si>
    <t>Первый уровень</t>
  </si>
  <si>
    <t>Второй уровень</t>
  </si>
  <si>
    <t>Третий уровнь</t>
  </si>
  <si>
    <t>Таблица 3</t>
  </si>
  <si>
    <t>Медицинские организации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</si>
  <si>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</si>
  <si>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</si>
  <si>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</si>
  <si>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</si>
  <si>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</si>
  <si>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</si>
  <si>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</si>
  <si>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</si>
  <si>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</si>
  <si>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</si>
  <si>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</si>
  <si>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</si>
  <si>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</si>
  <si>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Позитронно-эмиссионная компьютерная томография (ПЭТ-КТ)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</si>
  <si>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</si>
  <si>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</si>
  <si>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</si>
  <si>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</si>
  <si>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</si>
  <si>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</si>
  <si>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</si>
  <si>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</si>
  <si>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</si>
  <si>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</si>
  <si>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</si>
  <si>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</si>
  <si>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</si>
  <si>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</si>
  <si>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</si>
  <si>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</si>
  <si>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</si>
  <si>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</si>
  <si>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</si>
  <si>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</si>
  <si>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</si>
  <si>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</si>
  <si>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</si>
  <si>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</si>
  <si>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</si>
  <si>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</si>
  <si>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</si>
  <si>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Таблица 7</t>
  </si>
  <si>
    <t>Наименование МО</t>
  </si>
  <si>
    <t>население, прикр. по СМП</t>
  </si>
  <si>
    <t>без проведения тромболизиса</t>
  </si>
  <si>
    <t>ВСЕГО</t>
  </si>
  <si>
    <t>Областное бюджетное учреждение здравоохранения «Ивановская областная клиническая больница»</t>
  </si>
  <si>
    <t>ФГБУ НИИ М и Д им. Городкова</t>
  </si>
  <si>
    <t>таблица 4</t>
  </si>
  <si>
    <t>Наименование медицинской организации</t>
  </si>
  <si>
    <t>Количество коек</t>
  </si>
  <si>
    <t>Количество койко-дней</t>
  </si>
  <si>
    <t>Профиль койки</t>
  </si>
  <si>
    <t>работа койки</t>
  </si>
  <si>
    <t>Заявки МО</t>
  </si>
  <si>
    <t>всего</t>
  </si>
  <si>
    <t>взр.</t>
  </si>
  <si>
    <t>дет.</t>
  </si>
  <si>
    <t>2018 год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</si>
  <si>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</si>
  <si>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</si>
  <si>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</si>
  <si>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</si>
  <si>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</si>
  <si>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ГЧП</t>
  </si>
  <si>
    <t>Общество с ограниченной ответственностью «Добрый день»</t>
  </si>
  <si>
    <t>5250-15коек</t>
  </si>
  <si>
    <t>5600-16коек</t>
  </si>
  <si>
    <t>Итого:</t>
  </si>
  <si>
    <t>насел.</t>
  </si>
  <si>
    <t>койки</t>
  </si>
  <si>
    <t>обеспеч.</t>
  </si>
  <si>
    <t>на 100 тыс</t>
  </si>
  <si>
    <t>взрослые</t>
  </si>
  <si>
    <t>дети</t>
  </si>
  <si>
    <t>дефицит коек</t>
  </si>
  <si>
    <t>таблица 5</t>
  </si>
  <si>
    <t>Профиль пациенто-мест: гинекологические для вспомогательных репродуктивных технологий (ЭКО), число случаев лечения</t>
  </si>
  <si>
    <t>№</t>
  </si>
  <si>
    <t>Уровень 1</t>
  </si>
  <si>
    <t>Уровень 2</t>
  </si>
  <si>
    <t>Уровень 3</t>
  </si>
  <si>
    <t>Уровень 4</t>
  </si>
  <si>
    <t>Всего по медицинской организации</t>
  </si>
  <si>
    <t>Повторная процедура ЭКО с применением ранее криоконсервированных эмбрионов</t>
  </si>
  <si>
    <t xml:space="preserve">Проведение I этапа (стимуляция суперовуляции), I-II этапов (получение яйцеклетки), I-III этапов (экстракорпоральное оплодотворение и культивирование эмбрионов) без последующей криоконсервации эмбрионов </t>
  </si>
  <si>
    <t>Проведение первых трех этапов ЭКО c последующей криоконсервацией эмбрионов без переноса эмбрионов</t>
  </si>
  <si>
    <t>Проведение в рамках случая лечения всех четырех этапов ЭКО без осуществления криоконсервации эмбрионов</t>
  </si>
  <si>
    <t xml:space="preserve">проведения в рамках одного случая всех этапов ЭКО c последующей криоконсервацией эмбрионов 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</si>
  <si>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</si>
  <si>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</si>
  <si>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</si>
  <si>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тестирование на выявление новой коронавирусной инфекции (COVID-19)</t>
  </si>
  <si>
    <t>таблица 8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</si>
  <si>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</si>
  <si>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</si>
  <si>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</si>
  <si>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</si>
  <si>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</si>
  <si>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</si>
  <si>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</si>
  <si>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</si>
  <si>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</si>
  <si>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диспансерного наблюдения (за исключением 1-го посещения)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</si>
  <si>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</si>
  <si>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</si>
  <si>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</si>
  <si>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</si>
  <si>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</si>
  <si>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</si>
  <si>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2022 год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</si>
  <si>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 (за исключением медицинских услуг)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</si>
  <si>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</si>
  <si>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</t>
  </si>
  <si>
    <t>Акционерное общество "Медицина"</t>
  </si>
  <si>
    <t>фортелизин</t>
  </si>
  <si>
    <t>План на 2022 год, количество вызовов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</si>
  <si>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</si>
  <si>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</si>
  <si>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Общество с ограничеснной ответственностью "Окулист"</t>
  </si>
  <si>
    <t>Объемы скорой медицинской помощи, оказываемой в рамках территориальной программы обязательного медицинского страхования, на 2022 год</t>
  </si>
  <si>
    <t xml:space="preserve">Объемы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2022 год 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</si>
  <si>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(за исключением медицинских услуг)</t>
  </si>
  <si>
    <t>Плановые объемы медицинской помощи в амбулаторных условиях, оказываемой с профилактической и иными целями, на 2022 год</t>
  </si>
  <si>
    <t>Виды и условия оказания медицинской помощи</t>
  </si>
  <si>
    <t>Единица измерения на 1 застрахованное лицо</t>
  </si>
  <si>
    <t>2022 год</t>
  </si>
  <si>
    <t>2023 год</t>
  </si>
  <si>
    <t>2024 год</t>
  </si>
  <si>
    <t>Средние нормативы объема медицинской помощи</t>
  </si>
  <si>
    <t>Объемы медицинской помощи</t>
  </si>
  <si>
    <t>1. Скорая, в том числе скорая специализированная, медицинская помощь</t>
  </si>
  <si>
    <t>вызов</t>
  </si>
  <si>
    <t>2. Первичная медико-санитарная помощь</t>
  </si>
  <si>
    <t>х</t>
  </si>
  <si>
    <t>2.1. В амбулаторных условиях:</t>
  </si>
  <si>
    <t>2.1.1 посещения с профилактическими и иными целями</t>
  </si>
  <si>
    <t>посещения/</t>
  </si>
  <si>
    <t>комплексные посещения</t>
  </si>
  <si>
    <r>
      <t xml:space="preserve">для проведения профилактических медицинских осмотров 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</si>
  <si>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комплексное посещение</t>
  </si>
  <si>
    <t>для проведения диспансеризации, всего</t>
  </si>
  <si>
    <t>в том числе для проведения углубленной диспансеризации</t>
  </si>
  <si>
    <t>для посещений с иными целями</t>
  </si>
  <si>
    <t>посещения</t>
  </si>
  <si>
    <t xml:space="preserve">2.1.2. в неотложной форме </t>
  </si>
  <si>
    <r>
      <t xml:space="preserve">2.1.3 в связи с заболеваниями - обращений, и проведение следующих отдельных диагностических (лабораторных) исследований в рамках базовой программы обязательного медицинского страхования </t>
    </r>
    <r>
      <rPr>
        <vertAlign val="superscript"/>
        <sz val="10"/>
        <color rgb="FF000000"/>
        <rFont val="Times New Roman"/>
        <family val="1"/>
        <charset val="204"/>
      </rPr>
      <t>2</t>
    </r>
  </si>
  <si>
    <t>обращения</t>
  </si>
  <si>
    <t>исследования</t>
  </si>
  <si>
    <t>эндоскопическое диагностическое исследование</t>
  </si>
  <si>
    <t>молекулярно-генетическое исследование с целью диагностики онкологических заболеваний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</si>
  <si>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</si>
  <si>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2.1.4 Обращение по заболеванию при оказании медицинской помощи по профилю «Медицинская реабилитация»</t>
  </si>
  <si>
    <t>3. Специализированная, в том числе высокотехнологичная, медицинская помощь:</t>
  </si>
  <si>
    <t>3.1. В условиях дневных стационаров для оказания медицинской помощи медицинскими организациями (за исключением федеральных медицинских организаций) в том числе</t>
  </si>
  <si>
    <t>случай лечения</t>
  </si>
  <si>
    <t>3.1.1. для медицинской помощи по профилю «онкология» для оказания медицинской помощи медицинскими организациями (за исключением федеральных медицинских организаций)</t>
  </si>
  <si>
    <t>3.1.2. для медицинской помощи при экстракорпоральном оплодотворении в медицинских организациях (за исключением федеральных медицинских организаций)</t>
  </si>
  <si>
    <r>
      <t>3.2) в условиях круглосуточного стационара</t>
    </r>
    <r>
      <rPr>
        <sz val="10"/>
        <color rgb="FF000000"/>
        <rFont val="Times New Roman"/>
        <family val="1"/>
        <charset val="204"/>
      </rPr>
      <t xml:space="preserve"> медицинскими организациями (за исключением федеральных медицинских организаций) в том числе:</t>
    </r>
  </si>
  <si>
    <t>случай госпитализации</t>
  </si>
  <si>
    <t>3.2.1) по профилю «онкология»</t>
  </si>
  <si>
    <r>
      <t>3.2.2) для медицинской реабилитации в специализированных медицинских организациях и реабилитационных отделениях медицинских организаций</t>
    </r>
    <r>
      <rPr>
        <vertAlign val="superscript"/>
        <sz val="10"/>
        <color rgb="FF000000"/>
        <rFont val="Times New Roman"/>
        <family val="1"/>
        <charset val="204"/>
      </rPr>
      <t xml:space="preserve"> 3</t>
    </r>
  </si>
  <si>
    <t>3.2.3) высокотехнологичная медицинская помощь</t>
  </si>
  <si>
    <t>5. В рамках сверхбазовой программы ОМС за счет средств межбюджетного трансферта, передаваемого из областного бюджета в бюджет территориального фонда обязательного медицинского страхования Ивановской области</t>
  </si>
  <si>
    <t xml:space="preserve">5.1. Паллиативная медицинская помощь в стационарных условиях (включая койки паллиативной медицинской помощи и койки сестринского ухода) </t>
  </si>
  <si>
    <t>койко-дни</t>
  </si>
  <si>
    <t>5.2.Медицинские услуги (проведение пренатальной (дородовой) диагностики нарушений развития ребенка у беременных женщин,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(консультациями); проведение медико-генетических исследований в соответствующих структурных подразделениях медицинских организаций)</t>
  </si>
  <si>
    <t>услуги</t>
  </si>
  <si>
    <t>Таблица 6</t>
  </si>
  <si>
    <t>Распределение медицинских услуг, оказываемых в амбулаторных условиях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</t>
  </si>
  <si>
    <t>В рамках базовой программы ОМС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</si>
  <si>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</si>
  <si>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</si>
  <si>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>Дистанционное наблюдение за показателями артериального давления</t>
  </si>
  <si>
    <t>при подборе лекарственной терапии</t>
  </si>
  <si>
    <t>при контроле эффективности лекарственной терапии</t>
  </si>
  <si>
    <t>Приложение 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</si>
</sst>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rgb="FFFFFF00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3" fillId="0" borderId="0"/>
    <xf numFmtId="0" fontId="4" fillId="0" borderId="0"/>
    <xf numFmtId="0" fontId="16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33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298">
    <xf numFmtId="0" fontId="0" fillId="0" borderId="0" xfId="0"/>
    <xf numFmtId="0" fontId="14" fillId="0" borderId="1" xfId="6" applyFont="1" applyFill="1" applyBorder="1" applyAlignment="1">
      <alignment horizontal="left" vertical="top" wrapText="1"/>
    </xf>
    <xf numFmtId="0" fontId="14" fillId="0" borderId="0" xfId="0" applyFont="1" applyFill="1"/>
    <xf numFmtId="0" fontId="14" fillId="0" borderId="1" xfId="9" applyFont="1" applyFill="1" applyBorder="1" applyAlignment="1">
      <alignment vertical="top" wrapText="1"/>
    </xf>
    <xf numFmtId="0" fontId="14" fillId="0" borderId="1" xfId="9" applyFont="1" applyFill="1" applyBorder="1" applyAlignment="1">
      <alignment horizontal="left" wrapText="1"/>
    </xf>
    <xf numFmtId="3" fontId="14" fillId="0" borderId="0" xfId="0" applyNumberFormat="1" applyFont="1" applyFill="1"/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8" fillId="0" borderId="0" xfId="0" applyFont="1" applyFill="1"/>
    <xf numFmtId="0" fontId="14" fillId="0" borderId="0" xfId="9" applyFont="1" applyFill="1"/>
    <xf numFmtId="0" fontId="14" fillId="0" borderId="0" xfId="9" applyFont="1" applyFill="1" applyAlignment="1">
      <alignment horizontal="center" vertical="center"/>
    </xf>
    <xf numFmtId="0" fontId="14" fillId="0" borderId="0" xfId="9" applyFont="1" applyFill="1" applyAlignment="1">
      <alignment horizontal="left"/>
    </xf>
    <xf numFmtId="3" fontId="14" fillId="0" borderId="1" xfId="9" applyNumberFormat="1" applyFont="1" applyFill="1" applyBorder="1" applyAlignment="1">
      <alignment horizontal="center" vertical="center" textRotation="90" wrapText="1"/>
    </xf>
    <xf numFmtId="3" fontId="14" fillId="0" borderId="3" xfId="9" applyNumberFormat="1" applyFont="1" applyFill="1" applyBorder="1" applyAlignment="1">
      <alignment horizontal="center" vertical="center" wrapText="1"/>
    </xf>
    <xf numFmtId="3" fontId="14" fillId="0" borderId="3" xfId="9" applyNumberFormat="1" applyFont="1" applyFill="1" applyBorder="1" applyAlignment="1">
      <alignment horizontal="center" vertical="center" textRotation="90" wrapText="1"/>
    </xf>
    <xf numFmtId="3" fontId="14" fillId="0" borderId="1" xfId="0" applyNumberFormat="1" applyFont="1" applyFill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1" xfId="9" applyFont="1" applyFill="1" applyBorder="1" applyAlignment="1">
      <alignment horizontal="left" vertical="top" wrapText="1"/>
    </xf>
    <xf numFmtId="3" fontId="14" fillId="0" borderId="1" xfId="9" applyNumberFormat="1" applyFont="1" applyFill="1" applyBorder="1" applyAlignment="1">
      <alignment horizontal="center" vertical="center" wrapText="1"/>
    </xf>
    <xf numFmtId="3" fontId="14" fillId="0" borderId="1" xfId="9" applyNumberFormat="1" applyFont="1" applyFill="1" applyBorder="1" applyAlignment="1">
      <alignment horizontal="center" vertical="center"/>
    </xf>
    <xf numFmtId="0" fontId="14" fillId="0" borderId="1" xfId="9" applyFont="1" applyFill="1" applyBorder="1" applyAlignment="1">
      <alignment horizontal="center" vertical="top" wrapText="1"/>
    </xf>
    <xf numFmtId="0" fontId="19" fillId="0" borderId="1" xfId="9" applyFont="1" applyFill="1" applyBorder="1" applyAlignment="1">
      <alignment horizontal="left" vertical="top" wrapText="1"/>
    </xf>
    <xf numFmtId="3" fontId="19" fillId="0" borderId="1" xfId="9" applyNumberFormat="1" applyFont="1" applyFill="1" applyBorder="1" applyAlignment="1">
      <alignment horizontal="center" vertical="center" wrapText="1"/>
    </xf>
    <xf numFmtId="0" fontId="14" fillId="0" borderId="1" xfId="9" applyFont="1" applyFill="1" applyBorder="1"/>
    <xf numFmtId="0" fontId="19" fillId="0" borderId="1" xfId="9" applyFont="1" applyFill="1" applyBorder="1"/>
    <xf numFmtId="3" fontId="19" fillId="0" borderId="1" xfId="9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horizontal="center" vertical="center" wrapText="1"/>
    </xf>
    <xf numFmtId="0" fontId="11" fillId="0" borderId="0" xfId="0" applyFont="1" applyFill="1"/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center" vertical="top"/>
    </xf>
    <xf numFmtId="0" fontId="14" fillId="0" borderId="18" xfId="0" applyFont="1" applyFill="1" applyBorder="1" applyAlignment="1">
      <alignment horizontal="center" vertical="top"/>
    </xf>
    <xf numFmtId="0" fontId="14" fillId="0" borderId="18" xfId="0" applyFont="1" applyFill="1" applyBorder="1" applyAlignment="1">
      <alignment horizontal="left" vertical="top" wrapText="1"/>
    </xf>
    <xf numFmtId="1" fontId="15" fillId="0" borderId="18" xfId="0" applyNumberFormat="1" applyFont="1" applyFill="1" applyBorder="1" applyAlignment="1">
      <alignment horizontal="center" vertical="center" shrinkToFit="1"/>
    </xf>
    <xf numFmtId="1" fontId="14" fillId="0" borderId="18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top"/>
    </xf>
    <xf numFmtId="0" fontId="19" fillId="0" borderId="3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/>
    </xf>
    <xf numFmtId="1" fontId="19" fillId="0" borderId="18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Alignment="1">
      <alignment vertical="top"/>
    </xf>
    <xf numFmtId="0" fontId="19" fillId="0" borderId="18" xfId="0" applyFont="1" applyFill="1" applyBorder="1" applyAlignment="1">
      <alignment horizontal="center" vertical="top"/>
    </xf>
    <xf numFmtId="0" fontId="19" fillId="0" borderId="18" xfId="0" applyFont="1" applyFill="1" applyBorder="1" applyAlignment="1">
      <alignment horizontal="left" vertical="top"/>
    </xf>
    <xf numFmtId="0" fontId="19" fillId="0" borderId="0" xfId="0" applyFont="1" applyFill="1" applyAlignment="1">
      <alignment vertical="top"/>
    </xf>
    <xf numFmtId="0" fontId="8" fillId="0" borderId="0" xfId="0" applyNumberFormat="1" applyFont="1" applyFill="1"/>
    <xf numFmtId="0" fontId="8" fillId="0" borderId="0" xfId="0" applyNumberFormat="1" applyFont="1" applyFill="1" applyAlignment="1">
      <alignment horizontal="center" vertical="center"/>
    </xf>
    <xf numFmtId="0" fontId="11" fillId="0" borderId="0" xfId="0" applyFont="1"/>
    <xf numFmtId="0" fontId="9" fillId="0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/>
    <xf numFmtId="0" fontId="11" fillId="0" borderId="18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right" vertical="center"/>
    </xf>
    <xf numFmtId="0" fontId="22" fillId="0" borderId="18" xfId="5" applyFont="1" applyFill="1" applyBorder="1" applyAlignment="1">
      <alignment horizontal="right" vertical="top" wrapText="1"/>
    </xf>
    <xf numFmtId="0" fontId="11" fillId="0" borderId="18" xfId="0" applyFont="1" applyBorder="1"/>
    <xf numFmtId="0" fontId="11" fillId="0" borderId="0" xfId="0" applyFont="1" applyFill="1" applyAlignment="1">
      <alignment horizontal="center" vertical="center"/>
    </xf>
    <xf numFmtId="0" fontId="11" fillId="0" borderId="18" xfId="0" applyFont="1" applyFill="1" applyBorder="1" applyAlignment="1">
      <alignment wrapText="1"/>
    </xf>
    <xf numFmtId="0" fontId="11" fillId="3" borderId="0" xfId="0" applyFont="1" applyFill="1"/>
    <xf numFmtId="0" fontId="11" fillId="0" borderId="18" xfId="0" applyFont="1" applyBorder="1" applyAlignment="1">
      <alignment horizontal="justify" vertical="center"/>
    </xf>
    <xf numFmtId="1" fontId="23" fillId="3" borderId="0" xfId="0" applyNumberFormat="1" applyFont="1" applyFill="1" applyAlignment="1">
      <alignment horizontal="center" vertical="center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3" fontId="11" fillId="0" borderId="0" xfId="0" applyNumberFormat="1" applyFont="1" applyBorder="1"/>
    <xf numFmtId="3" fontId="11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/>
    <xf numFmtId="3" fontId="24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" fontId="11" fillId="0" borderId="0" xfId="0" applyNumberFormat="1" applyFont="1"/>
    <xf numFmtId="0" fontId="25" fillId="0" borderId="0" xfId="0" applyFont="1"/>
    <xf numFmtId="0" fontId="28" fillId="0" borderId="18" xfId="0" applyFont="1" applyBorder="1" applyAlignment="1">
      <alignment horizontal="center"/>
    </xf>
    <xf numFmtId="0" fontId="28" fillId="0" borderId="18" xfId="0" applyFont="1" applyBorder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28" fillId="0" borderId="18" xfId="0" applyFont="1" applyBorder="1" applyAlignment="1">
      <alignment horizontal="center" vertical="top"/>
    </xf>
    <xf numFmtId="0" fontId="28" fillId="0" borderId="18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center" vertical="center"/>
    </xf>
    <xf numFmtId="0" fontId="28" fillId="0" borderId="18" xfId="0" applyFont="1" applyBorder="1"/>
    <xf numFmtId="0" fontId="10" fillId="0" borderId="18" xfId="6" applyFont="1" applyFill="1" applyBorder="1" applyAlignment="1">
      <alignment horizontal="right" vertical="top" wrapText="1"/>
    </xf>
    <xf numFmtId="0" fontId="29" fillId="0" borderId="18" xfId="0" applyFont="1" applyBorder="1" applyAlignment="1">
      <alignment horizontal="center" vertical="center"/>
    </xf>
    <xf numFmtId="0" fontId="20" fillId="0" borderId="18" xfId="6" applyFont="1" applyFill="1" applyBorder="1" applyAlignment="1">
      <alignment horizontal="right" vertical="top" wrapText="1"/>
    </xf>
    <xf numFmtId="0" fontId="10" fillId="0" borderId="18" xfId="6" applyFont="1" applyFill="1" applyBorder="1" applyAlignment="1">
      <alignment horizontal="right" vertical="top"/>
    </xf>
    <xf numFmtId="0" fontId="20" fillId="0" borderId="0" xfId="0" applyFont="1" applyAlignment="1">
      <alignment horizontal="center" vertical="center"/>
    </xf>
    <xf numFmtId="0" fontId="28" fillId="0" borderId="0" xfId="0" applyFont="1"/>
    <xf numFmtId="0" fontId="20" fillId="0" borderId="27" xfId="6" applyFont="1" applyFill="1" applyBorder="1" applyAlignment="1">
      <alignment horizontal="left" vertical="top" wrapText="1"/>
    </xf>
    <xf numFmtId="0" fontId="28" fillId="5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0" borderId="23" xfId="6" applyFont="1" applyFill="1" applyBorder="1" applyAlignment="1">
      <alignment horizontal="left" vertical="top" wrapText="1"/>
    </xf>
    <xf numFmtId="0" fontId="28" fillId="5" borderId="18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2" borderId="18" xfId="0" applyFont="1" applyFill="1" applyBorder="1" applyAlignment="1">
      <alignment horizontal="center" vertical="center"/>
    </xf>
    <xf numFmtId="0" fontId="20" fillId="0" borderId="23" xfId="9" applyFont="1" applyFill="1" applyBorder="1" applyAlignment="1">
      <alignment vertical="top" wrapText="1"/>
    </xf>
    <xf numFmtId="0" fontId="10" fillId="0" borderId="23" xfId="6" applyFont="1" applyFill="1" applyBorder="1" applyAlignment="1">
      <alignment horizontal="left" vertical="top" wrapText="1"/>
    </xf>
    <xf numFmtId="0" fontId="20" fillId="5" borderId="18" xfId="0" applyFont="1" applyFill="1" applyBorder="1" applyAlignment="1">
      <alignment horizontal="center" vertical="center"/>
    </xf>
    <xf numFmtId="0" fontId="10" fillId="0" borderId="25" xfId="6" applyFont="1" applyFill="1" applyBorder="1" applyAlignment="1">
      <alignment horizontal="left" vertical="top"/>
    </xf>
    <xf numFmtId="0" fontId="28" fillId="0" borderId="24" xfId="0" applyFont="1" applyBorder="1" applyAlignment="1">
      <alignment horizontal="center" vertical="center"/>
    </xf>
    <xf numFmtId="0" fontId="28" fillId="5" borderId="24" xfId="0" applyFont="1" applyFill="1" applyBorder="1" applyAlignment="1">
      <alignment horizontal="center" vertical="center"/>
    </xf>
    <xf numFmtId="0" fontId="20" fillId="0" borderId="18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vertical="center"/>
    </xf>
    <xf numFmtId="3" fontId="28" fillId="4" borderId="18" xfId="0" applyNumberFormat="1" applyFont="1" applyFill="1" applyBorder="1" applyAlignment="1">
      <alignment horizontal="center" vertical="center"/>
    </xf>
    <xf numFmtId="0" fontId="31" fillId="6" borderId="18" xfId="3" applyFont="1" applyFill="1" applyBorder="1" applyAlignment="1">
      <alignment horizontal="center" vertical="center"/>
    </xf>
    <xf numFmtId="0" fontId="31" fillId="4" borderId="18" xfId="3" applyFont="1" applyFill="1" applyBorder="1" applyAlignment="1">
      <alignment horizontal="center" vertical="center"/>
    </xf>
    <xf numFmtId="3" fontId="20" fillId="4" borderId="18" xfId="13" applyNumberFormat="1" applyFont="1" applyFill="1" applyBorder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0" fontId="13" fillId="0" borderId="22" xfId="6" applyFont="1" applyFill="1" applyBorder="1" applyAlignment="1"/>
    <xf numFmtId="0" fontId="35" fillId="0" borderId="0" xfId="0" applyFont="1"/>
    <xf numFmtId="0" fontId="34" fillId="7" borderId="18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6" fillId="7" borderId="18" xfId="0" applyFont="1" applyFill="1" applyBorder="1" applyAlignment="1">
      <alignment vertical="center" wrapText="1"/>
    </xf>
    <xf numFmtId="0" fontId="34" fillId="7" borderId="18" xfId="0" applyFont="1" applyFill="1" applyBorder="1" applyAlignment="1">
      <alignment vertical="center" wrapText="1"/>
    </xf>
    <xf numFmtId="3" fontId="34" fillId="7" borderId="18" xfId="0" applyNumberFormat="1" applyFont="1" applyFill="1" applyBorder="1" applyAlignment="1">
      <alignment horizontal="center" vertical="center" wrapText="1"/>
    </xf>
    <xf numFmtId="0" fontId="37" fillId="7" borderId="18" xfId="0" applyFont="1" applyFill="1" applyBorder="1" applyAlignment="1">
      <alignment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vertical="center" wrapText="1"/>
    </xf>
    <xf numFmtId="0" fontId="39" fillId="7" borderId="18" xfId="0" applyFont="1" applyFill="1" applyBorder="1" applyAlignment="1">
      <alignment vertical="center" wrapText="1"/>
    </xf>
    <xf numFmtId="3" fontId="15" fillId="7" borderId="18" xfId="0" applyNumberFormat="1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vertical="center" wrapText="1"/>
    </xf>
    <xf numFmtId="0" fontId="34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 wrapText="1"/>
    </xf>
    <xf numFmtId="3" fontId="14" fillId="0" borderId="1" xfId="6" applyNumberFormat="1" applyFont="1" applyFill="1" applyBorder="1" applyAlignment="1">
      <alignment horizontal="center" vertical="center"/>
    </xf>
    <xf numFmtId="3" fontId="34" fillId="3" borderId="18" xfId="0" applyNumberFormat="1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4" fillId="3" borderId="18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3" fontId="34" fillId="0" borderId="20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vertical="top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center"/>
    </xf>
    <xf numFmtId="0" fontId="29" fillId="0" borderId="18" xfId="0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3" fontId="14" fillId="0" borderId="6" xfId="6" applyNumberFormat="1" applyFont="1" applyFill="1" applyBorder="1" applyAlignment="1">
      <alignment horizontal="center" vertical="center"/>
    </xf>
    <xf numFmtId="3" fontId="14" fillId="0" borderId="18" xfId="6" applyNumberFormat="1" applyFont="1" applyFill="1" applyBorder="1" applyAlignment="1">
      <alignment horizontal="center" vertical="center"/>
    </xf>
    <xf numFmtId="3" fontId="14" fillId="0" borderId="18" xfId="6" applyNumberFormat="1" applyFont="1" applyFill="1" applyBorder="1" applyAlignment="1" applyProtection="1">
      <alignment horizontal="center" vertical="center" shrinkToFit="1"/>
      <protection locked="0"/>
    </xf>
    <xf numFmtId="3" fontId="14" fillId="0" borderId="20" xfId="6" applyNumberFormat="1" applyFont="1" applyFill="1" applyBorder="1" applyAlignment="1">
      <alignment horizontal="center" vertical="center"/>
    </xf>
    <xf numFmtId="3" fontId="14" fillId="0" borderId="3" xfId="6" applyNumberFormat="1" applyFont="1" applyFill="1" applyBorder="1" applyAlignment="1">
      <alignment horizontal="center" vertical="center"/>
    </xf>
    <xf numFmtId="3" fontId="14" fillId="0" borderId="18" xfId="8" applyNumberFormat="1" applyFont="1" applyFill="1" applyBorder="1" applyAlignment="1">
      <alignment horizontal="center" vertical="center" wrapText="1"/>
    </xf>
    <xf numFmtId="3" fontId="14" fillId="0" borderId="0" xfId="6" applyNumberFormat="1" applyFont="1" applyFill="1" applyAlignment="1">
      <alignment horizontal="center" vertical="center"/>
    </xf>
    <xf numFmtId="3" fontId="14" fillId="0" borderId="18" xfId="10" applyNumberFormat="1" applyFont="1" applyFill="1" applyBorder="1" applyAlignment="1">
      <alignment horizontal="center" vertical="center"/>
    </xf>
    <xf numFmtId="3" fontId="19" fillId="0" borderId="1" xfId="10" applyNumberFormat="1" applyFont="1" applyFill="1" applyBorder="1" applyAlignment="1">
      <alignment horizontal="center" vertical="center"/>
    </xf>
    <xf numFmtId="3" fontId="19" fillId="0" borderId="18" xfId="1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/>
    </xf>
    <xf numFmtId="0" fontId="14" fillId="0" borderId="0" xfId="0" applyFont="1" applyFill="1" applyBorder="1"/>
    <xf numFmtId="3" fontId="14" fillId="0" borderId="0" xfId="0" applyNumberFormat="1" applyFont="1" applyFill="1" applyBorder="1"/>
    <xf numFmtId="0" fontId="11" fillId="0" borderId="0" xfId="0" applyFont="1" applyFill="1" applyBorder="1"/>
    <xf numFmtId="0" fontId="25" fillId="0" borderId="0" xfId="0" applyFont="1" applyFill="1"/>
    <xf numFmtId="0" fontId="20" fillId="0" borderId="0" xfId="0" applyFont="1" applyFill="1" applyAlignment="1">
      <alignment horizontal="center" vertical="center"/>
    </xf>
    <xf numFmtId="1" fontId="28" fillId="0" borderId="18" xfId="0" applyNumberFormat="1" applyFont="1" applyFill="1" applyBorder="1" applyAlignment="1">
      <alignment horizontal="center" vertical="center"/>
    </xf>
    <xf numFmtId="1" fontId="32" fillId="0" borderId="18" xfId="0" applyNumberFormat="1" applyFont="1" applyFill="1" applyBorder="1" applyAlignment="1">
      <alignment horizontal="center" vertical="center"/>
    </xf>
    <xf numFmtId="1" fontId="28" fillId="0" borderId="24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14" fillId="0" borderId="1" xfId="9" applyFont="1" applyFill="1" applyBorder="1" applyAlignment="1">
      <alignment horizontal="center" vertical="center" textRotation="90" wrapText="1"/>
    </xf>
    <xf numFmtId="0" fontId="14" fillId="0" borderId="0" xfId="0" applyFont="1" applyFill="1" applyAlignment="1">
      <alignment horizontal="center"/>
    </xf>
    <xf numFmtId="0" fontId="14" fillId="0" borderId="18" xfId="0" applyFont="1" applyFill="1" applyBorder="1" applyAlignment="1">
      <alignment horizontal="center" vertical="center"/>
    </xf>
    <xf numFmtId="3" fontId="14" fillId="0" borderId="18" xfId="42" applyNumberFormat="1" applyFont="1" applyFill="1" applyBorder="1" applyAlignment="1">
      <alignment horizontal="center" vertical="center"/>
    </xf>
    <xf numFmtId="0" fontId="14" fillId="0" borderId="4" xfId="6" applyFont="1" applyFill="1" applyBorder="1" applyAlignment="1">
      <alignment vertical="center"/>
    </xf>
    <xf numFmtId="0" fontId="14" fillId="0" borderId="5" xfId="6" applyFont="1" applyFill="1" applyBorder="1" applyAlignment="1">
      <alignment vertical="center"/>
    </xf>
    <xf numFmtId="0" fontId="14" fillId="0" borderId="3" xfId="6" applyFont="1" applyFill="1" applyBorder="1" applyAlignment="1">
      <alignment vertical="top"/>
    </xf>
    <xf numFmtId="0" fontId="14" fillId="0" borderId="3" xfId="6" applyFont="1" applyFill="1" applyBorder="1" applyAlignment="1">
      <alignment horizontal="center" vertical="center"/>
    </xf>
    <xf numFmtId="2" fontId="11" fillId="0" borderId="0" xfId="0" applyNumberFormat="1" applyFont="1" applyFill="1"/>
    <xf numFmtId="0" fontId="14" fillId="0" borderId="1" xfId="6" applyFont="1" applyFill="1" applyBorder="1" applyAlignment="1">
      <alignment horizontal="center" vertical="top"/>
    </xf>
    <xf numFmtId="1" fontId="11" fillId="0" borderId="0" xfId="0" applyNumberFormat="1" applyFont="1" applyFill="1"/>
    <xf numFmtId="3" fontId="17" fillId="0" borderId="1" xfId="6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3" fontId="14" fillId="0" borderId="1" xfId="10" applyNumberFormat="1" applyFont="1" applyFill="1" applyBorder="1" applyAlignment="1">
      <alignment horizontal="center" vertical="center"/>
    </xf>
    <xf numFmtId="0" fontId="19" fillId="0" borderId="1" xfId="6" applyFont="1" applyFill="1" applyBorder="1" applyAlignment="1">
      <alignment horizontal="center" vertical="top"/>
    </xf>
    <xf numFmtId="0" fontId="19" fillId="0" borderId="1" xfId="6" applyFont="1" applyFill="1" applyBorder="1" applyAlignment="1">
      <alignment horizontal="left" vertical="top" wrapText="1"/>
    </xf>
    <xf numFmtId="0" fontId="19" fillId="0" borderId="1" xfId="6" applyFont="1" applyFill="1" applyBorder="1" applyAlignment="1">
      <alignment horizontal="center" vertical="center" wrapText="1"/>
    </xf>
    <xf numFmtId="0" fontId="19" fillId="0" borderId="1" xfId="6" applyFont="1" applyFill="1" applyBorder="1" applyAlignment="1">
      <alignment horizontal="left" vertical="top"/>
    </xf>
    <xf numFmtId="0" fontId="14" fillId="0" borderId="0" xfId="6" applyFont="1" applyFill="1" applyAlignment="1"/>
    <xf numFmtId="0" fontId="14" fillId="0" borderId="0" xfId="6" applyFont="1" applyFill="1" applyAlignment="1">
      <alignment horizontal="left" vertical="top"/>
    </xf>
    <xf numFmtId="0" fontId="14" fillId="0" borderId="0" xfId="6" applyFont="1" applyFill="1" applyAlignment="1">
      <alignment horizontal="center" vertical="top"/>
    </xf>
    <xf numFmtId="0" fontId="20" fillId="0" borderId="0" xfId="6" applyFont="1" applyFill="1" applyAlignment="1"/>
    <xf numFmtId="0" fontId="20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3" fontId="19" fillId="0" borderId="1" xfId="6" applyNumberFormat="1" applyFont="1" applyFill="1" applyBorder="1" applyAlignment="1">
      <alignment horizontal="center" vertical="center"/>
    </xf>
    <xf numFmtId="0" fontId="14" fillId="0" borderId="3" xfId="9" applyFont="1" applyFill="1" applyBorder="1" applyAlignment="1">
      <alignment horizontal="center" vertical="center" textRotation="90" wrapText="1"/>
    </xf>
    <xf numFmtId="0" fontId="20" fillId="0" borderId="0" xfId="0" applyFont="1" applyFill="1" applyBorder="1" applyAlignment="1">
      <alignment horizontal="center" vertical="center"/>
    </xf>
    <xf numFmtId="3" fontId="14" fillId="0" borderId="18" xfId="9" applyNumberFormat="1" applyFont="1" applyFill="1" applyBorder="1" applyAlignment="1">
      <alignment horizontal="center" vertical="center" wrapText="1"/>
    </xf>
    <xf numFmtId="3" fontId="19" fillId="0" borderId="18" xfId="9" applyNumberFormat="1" applyFont="1" applyFill="1" applyBorder="1" applyAlignment="1">
      <alignment horizontal="center" vertical="center" wrapText="1"/>
    </xf>
    <xf numFmtId="3" fontId="14" fillId="0" borderId="18" xfId="9" applyNumberFormat="1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4" fillId="0" borderId="2" xfId="6" applyFont="1" applyFill="1" applyBorder="1" applyAlignment="1">
      <alignment horizontal="center" vertical="center" textRotation="90" wrapText="1"/>
    </xf>
    <xf numFmtId="0" fontId="14" fillId="0" borderId="7" xfId="6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0" fontId="9" fillId="0" borderId="8" xfId="6" applyFont="1" applyFill="1" applyBorder="1" applyAlignment="1">
      <alignment horizontal="center" vertical="top" wrapText="1"/>
    </xf>
    <xf numFmtId="0" fontId="9" fillId="0" borderId="0" xfId="6" applyFont="1" applyFill="1" applyBorder="1" applyAlignment="1">
      <alignment horizontal="center" vertical="top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7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9" xfId="11" applyFont="1" applyFill="1" applyBorder="1" applyAlignment="1">
      <alignment horizontal="center" vertical="top"/>
    </xf>
    <xf numFmtId="0" fontId="14" fillId="0" borderId="10" xfId="11" applyFont="1" applyFill="1" applyBorder="1" applyAlignment="1">
      <alignment horizontal="center" vertical="top"/>
    </xf>
    <xf numFmtId="0" fontId="14" fillId="0" borderId="26" xfId="11" applyFont="1" applyFill="1" applyBorder="1" applyAlignment="1">
      <alignment horizontal="center" vertical="top"/>
    </xf>
    <xf numFmtId="0" fontId="14" fillId="0" borderId="11" xfId="11" applyFont="1" applyFill="1" applyBorder="1" applyAlignment="1">
      <alignment horizontal="center" vertical="top"/>
    </xf>
    <xf numFmtId="0" fontId="14" fillId="0" borderId="20" xfId="6" applyFont="1" applyFill="1" applyBorder="1" applyAlignment="1">
      <alignment horizontal="center" vertical="center" textRotation="90" wrapText="1"/>
    </xf>
    <xf numFmtId="0" fontId="14" fillId="0" borderId="28" xfId="6" applyFont="1" applyFill="1" applyBorder="1" applyAlignment="1">
      <alignment horizontal="center" vertical="center" wrapText="1"/>
    </xf>
    <xf numFmtId="0" fontId="14" fillId="0" borderId="29" xfId="6" applyFont="1" applyFill="1" applyBorder="1" applyAlignment="1">
      <alignment horizontal="center" vertical="center" wrapText="1"/>
    </xf>
    <xf numFmtId="0" fontId="14" fillId="0" borderId="30" xfId="6" applyFont="1" applyFill="1" applyBorder="1" applyAlignment="1">
      <alignment horizontal="center" vertical="center" wrapText="1"/>
    </xf>
    <xf numFmtId="0" fontId="14" fillId="0" borderId="18" xfId="6" applyFont="1" applyFill="1" applyBorder="1" applyAlignment="1">
      <alignment horizontal="center" vertical="center" textRotation="90" wrapText="1"/>
    </xf>
    <xf numFmtId="0" fontId="19" fillId="0" borderId="4" xfId="6" applyFont="1" applyFill="1" applyBorder="1" applyAlignment="1">
      <alignment horizontal="center" vertical="top" wrapText="1"/>
    </xf>
    <xf numFmtId="0" fontId="19" fillId="0" borderId="6" xfId="6" applyFont="1" applyFill="1" applyBorder="1" applyAlignment="1">
      <alignment horizontal="center" vertical="top" wrapText="1"/>
    </xf>
    <xf numFmtId="0" fontId="14" fillId="0" borderId="18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0" fillId="0" borderId="0" xfId="6" applyFont="1" applyFill="1" applyAlignment="1">
      <alignment horizontal="center" vertical="top" wrapText="1"/>
    </xf>
    <xf numFmtId="0" fontId="14" fillId="0" borderId="4" xfId="6" applyFont="1" applyFill="1" applyBorder="1" applyAlignment="1">
      <alignment horizontal="center" vertical="top" wrapText="1"/>
    </xf>
    <xf numFmtId="0" fontId="14" fillId="0" borderId="6" xfId="6" applyFont="1" applyFill="1" applyBorder="1" applyAlignment="1">
      <alignment horizontal="center" vertical="top" wrapText="1"/>
    </xf>
    <xf numFmtId="0" fontId="19" fillId="0" borderId="4" xfId="6" applyFont="1" applyFill="1" applyBorder="1" applyAlignment="1">
      <alignment horizontal="center" vertical="top"/>
    </xf>
    <xf numFmtId="0" fontId="19" fillId="0" borderId="6" xfId="6" applyFont="1" applyFill="1" applyBorder="1" applyAlignment="1">
      <alignment horizontal="center" vertical="top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 wrapText="1"/>
    </xf>
    <xf numFmtId="0" fontId="14" fillId="0" borderId="17" xfId="6" applyFont="1" applyFill="1" applyBorder="1" applyAlignment="1">
      <alignment horizontal="center" vertical="center" wrapText="1"/>
    </xf>
    <xf numFmtId="0" fontId="14" fillId="0" borderId="12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4" xfId="9" applyFont="1" applyFill="1" applyBorder="1" applyAlignment="1">
      <alignment horizontal="center" vertical="center" wrapText="1"/>
    </xf>
    <xf numFmtId="0" fontId="14" fillId="0" borderId="6" xfId="9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textRotation="90" wrapText="1"/>
    </xf>
    <xf numFmtId="0" fontId="14" fillId="0" borderId="3" xfId="9" applyFont="1" applyFill="1" applyBorder="1" applyAlignment="1">
      <alignment horizontal="center" vertical="center" textRotation="90" wrapText="1"/>
    </xf>
    <xf numFmtId="0" fontId="14" fillId="0" borderId="1" xfId="9" applyFont="1" applyFill="1" applyBorder="1" applyAlignment="1">
      <alignment horizontal="center" vertical="center" textRotation="90" wrapText="1"/>
    </xf>
    <xf numFmtId="0" fontId="14" fillId="0" borderId="20" xfId="9" applyFont="1" applyFill="1" applyBorder="1" applyAlignment="1">
      <alignment horizontal="center" vertical="center" textRotation="90" wrapText="1"/>
    </xf>
    <xf numFmtId="0" fontId="14" fillId="0" borderId="0" xfId="9" applyFont="1" applyFill="1" applyAlignment="1">
      <alignment horizontal="center"/>
    </xf>
    <xf numFmtId="0" fontId="14" fillId="0" borderId="14" xfId="9" applyFont="1" applyFill="1" applyBorder="1" applyAlignment="1">
      <alignment horizontal="center" vertical="center" wrapText="1"/>
    </xf>
    <xf numFmtId="0" fontId="14" fillId="0" borderId="15" xfId="9" applyFont="1" applyFill="1" applyBorder="1" applyAlignment="1">
      <alignment horizontal="center" vertical="center" wrapText="1"/>
    </xf>
    <xf numFmtId="0" fontId="14" fillId="0" borderId="12" xfId="9" applyFont="1" applyFill="1" applyBorder="1" applyAlignment="1">
      <alignment horizontal="center" vertical="center" wrapText="1"/>
    </xf>
    <xf numFmtId="0" fontId="14" fillId="0" borderId="13" xfId="9" applyFont="1" applyFill="1" applyBorder="1" applyAlignment="1">
      <alignment horizontal="center" vertical="center" wrapText="1"/>
    </xf>
    <xf numFmtId="0" fontId="14" fillId="0" borderId="31" xfId="9" applyFont="1" applyFill="1" applyBorder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wrapText="1"/>
    </xf>
    <xf numFmtId="0" fontId="14" fillId="0" borderId="19" xfId="9" applyFont="1" applyFill="1" applyBorder="1" applyAlignment="1">
      <alignment horizontal="center" vertical="center" wrapText="1"/>
    </xf>
    <xf numFmtId="0" fontId="14" fillId="0" borderId="0" xfId="9" applyFont="1" applyFill="1" applyAlignment="1">
      <alignment horizontal="center" wrapText="1"/>
    </xf>
    <xf numFmtId="0" fontId="14" fillId="0" borderId="20" xfId="9" applyFont="1" applyFill="1" applyBorder="1" applyAlignment="1">
      <alignment horizontal="center" vertical="center" wrapText="1"/>
    </xf>
    <xf numFmtId="0" fontId="14" fillId="0" borderId="7" xfId="9" applyFont="1" applyFill="1" applyBorder="1" applyAlignment="1">
      <alignment horizontal="center"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top" wrapText="1"/>
    </xf>
    <xf numFmtId="0" fontId="14" fillId="0" borderId="21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7" fillId="0" borderId="8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20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34" fillId="7" borderId="18" xfId="0" applyFont="1" applyFill="1" applyBorder="1" applyAlignment="1">
      <alignment horizontal="center" vertical="center" wrapText="1"/>
    </xf>
    <xf numFmtId="3" fontId="34" fillId="7" borderId="18" xfId="0" applyNumberFormat="1" applyFont="1" applyFill="1" applyBorder="1" applyAlignment="1">
      <alignment horizontal="center" vertical="center" wrapText="1"/>
    </xf>
    <xf numFmtId="0" fontId="34" fillId="7" borderId="18" xfId="0" applyFont="1" applyFill="1" applyBorder="1" applyAlignment="1">
      <alignment vertical="center" wrapText="1"/>
    </xf>
    <xf numFmtId="0" fontId="9" fillId="0" borderId="22" xfId="6" applyFont="1" applyFill="1" applyBorder="1" applyAlignment="1">
      <alignment horizont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0" fillId="0" borderId="8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vertical="top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vertical="top" wrapText="1"/>
    </xf>
    <xf numFmtId="0" fontId="28" fillId="0" borderId="18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textRotation="90" wrapText="1"/>
    </xf>
    <xf numFmtId="0" fontId="28" fillId="5" borderId="18" xfId="0" applyFont="1" applyFill="1" applyBorder="1" applyAlignment="1">
      <alignment horizontal="center" vertical="center" textRotation="90" wrapText="1"/>
    </xf>
    <xf numFmtId="0" fontId="20" fillId="2" borderId="18" xfId="0" applyFont="1" applyFill="1" applyBorder="1" applyAlignment="1">
      <alignment horizontal="center" vertical="center" textRotation="90" wrapText="1"/>
    </xf>
    <xf numFmtId="0" fontId="28" fillId="0" borderId="18" xfId="0" applyFont="1" applyFill="1" applyBorder="1" applyAlignment="1">
      <alignment horizontal="center" vertical="center" textRotation="90" wrapText="1"/>
    </xf>
  </cellXfs>
  <cellStyles count="45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 2" xfId="2"/>
    <cellStyle name="Финансовый 2 2" xfId="34"/>
    <cellStyle name="Финансовый 2 3" xfId="24"/>
    <cellStyle name="Финансовый 2 4" xfId="20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AO85"/>
  <sheetViews>
    <sheetView topLeftCell="C1" zoomScale="80" zoomScaleNormal="80" workbookViewId="0">
      <pane ySplit="8" topLeftCell="A9" activePane="bottomLeft" state="frozen"/>
      <selection pane="bottomLeft" activeCell="V6" sqref="V6:V8"/>
    </sheetView>
  </sheetViews>
  <sheetFormatPr defaultColWidth="8.85546875" defaultRowHeight="18.75"/>
  <cols>
    <col min="1" max="1" width="6.42578125" style="30" customWidth="1"/>
    <col min="2" max="2" width="43.5703125" style="30" customWidth="1"/>
    <col min="3" max="3" width="8.85546875" style="30" customWidth="1"/>
    <col min="4" max="4" width="9.5703125" style="30" hidden="1" customWidth="1"/>
    <col min="5" max="5" width="11.85546875" style="30" hidden="1" customWidth="1"/>
    <col min="6" max="6" width="9.42578125" style="30" customWidth="1"/>
    <col min="7" max="7" width="10" style="30" customWidth="1"/>
    <col min="8" max="8" width="10.7109375" style="30" bestFit="1" customWidth="1"/>
    <col min="9" max="9" width="9.7109375" style="30" customWidth="1"/>
    <col min="10" max="10" width="9.85546875" style="30" customWidth="1"/>
    <col min="11" max="11" width="11.42578125" style="30" customWidth="1"/>
    <col min="12" max="12" width="12" style="30" customWidth="1"/>
    <col min="13" max="13" width="11.140625" style="30" customWidth="1"/>
    <col min="14" max="14" width="9.140625" style="30" customWidth="1"/>
    <col min="15" max="15" width="11.85546875" style="30" customWidth="1"/>
    <col min="16" max="16" width="11" style="30" customWidth="1"/>
    <col min="17" max="18" width="10.85546875" style="30" customWidth="1"/>
    <col min="19" max="19" width="11.5703125" style="30" customWidth="1"/>
    <col min="20" max="20" width="10.85546875" style="30" customWidth="1"/>
    <col min="21" max="23" width="11.7109375" style="30" customWidth="1"/>
    <col min="24" max="24" width="12.140625" style="30" customWidth="1"/>
    <col min="25" max="25" width="8.85546875" style="30"/>
    <col min="26" max="26" width="10.42578125" style="30" customWidth="1"/>
    <col min="27" max="27" width="8.85546875" style="30"/>
    <col min="28" max="28" width="9.28515625" style="30" customWidth="1"/>
    <col min="29" max="29" width="9.5703125" style="30" customWidth="1"/>
    <col min="30" max="30" width="8.85546875" style="30"/>
    <col min="31" max="31" width="6.85546875" style="30" customWidth="1"/>
    <col min="32" max="255" width="8.85546875" style="30"/>
    <col min="256" max="256" width="6.42578125" style="30" customWidth="1"/>
    <col min="257" max="257" width="43.5703125" style="30" customWidth="1"/>
    <col min="258" max="258" width="6" style="30" customWidth="1"/>
    <col min="259" max="260" width="0" style="30" hidden="1" customWidth="1"/>
    <col min="261" max="261" width="9.42578125" style="30" customWidth="1"/>
    <col min="262" max="262" width="10" style="30" customWidth="1"/>
    <col min="263" max="263" width="10.7109375" style="30" bestFit="1" customWidth="1"/>
    <col min="264" max="264" width="9.7109375" style="30" customWidth="1"/>
    <col min="265" max="265" width="9.85546875" style="30" customWidth="1"/>
    <col min="266" max="266" width="11.42578125" style="30" customWidth="1"/>
    <col min="267" max="267" width="12" style="30" customWidth="1"/>
    <col min="268" max="268" width="11.140625" style="30" customWidth="1"/>
    <col min="269" max="269" width="9.140625" style="30" customWidth="1"/>
    <col min="270" max="270" width="11.85546875" style="30" customWidth="1"/>
    <col min="271" max="271" width="11" style="30" customWidth="1"/>
    <col min="272" max="272" width="10.85546875" style="30" customWidth="1"/>
    <col min="273" max="273" width="11.5703125" style="30" customWidth="1"/>
    <col min="274" max="274" width="10.85546875" style="30" customWidth="1"/>
    <col min="275" max="276" width="11.7109375" style="30" customWidth="1"/>
    <col min="277" max="277" width="14.42578125" style="30" customWidth="1"/>
    <col min="278" max="279" width="16" style="30" customWidth="1"/>
    <col min="280" max="511" width="8.85546875" style="30"/>
    <col min="512" max="512" width="6.42578125" style="30" customWidth="1"/>
    <col min="513" max="513" width="43.5703125" style="30" customWidth="1"/>
    <col min="514" max="514" width="6" style="30" customWidth="1"/>
    <col min="515" max="516" width="0" style="30" hidden="1" customWidth="1"/>
    <col min="517" max="517" width="9.42578125" style="30" customWidth="1"/>
    <col min="518" max="518" width="10" style="30" customWidth="1"/>
    <col min="519" max="519" width="10.7109375" style="30" bestFit="1" customWidth="1"/>
    <col min="520" max="520" width="9.7109375" style="30" customWidth="1"/>
    <col min="521" max="521" width="9.85546875" style="30" customWidth="1"/>
    <col min="522" max="522" width="11.42578125" style="30" customWidth="1"/>
    <col min="523" max="523" width="12" style="30" customWidth="1"/>
    <col min="524" max="524" width="11.140625" style="30" customWidth="1"/>
    <col min="525" max="525" width="9.140625" style="30" customWidth="1"/>
    <col min="526" max="526" width="11.85546875" style="30" customWidth="1"/>
    <col min="527" max="527" width="11" style="30" customWidth="1"/>
    <col min="528" max="528" width="10.85546875" style="30" customWidth="1"/>
    <col min="529" max="529" width="11.5703125" style="30" customWidth="1"/>
    <col min="530" max="530" width="10.85546875" style="30" customWidth="1"/>
    <col min="531" max="532" width="11.7109375" style="30" customWidth="1"/>
    <col min="533" max="533" width="14.42578125" style="30" customWidth="1"/>
    <col min="534" max="535" width="16" style="30" customWidth="1"/>
    <col min="536" max="767" width="8.85546875" style="30"/>
    <col min="768" max="768" width="6.42578125" style="30" customWidth="1"/>
    <col min="769" max="769" width="43.5703125" style="30" customWidth="1"/>
    <col min="770" max="770" width="6" style="30" customWidth="1"/>
    <col min="771" max="772" width="0" style="30" hidden="1" customWidth="1"/>
    <col min="773" max="773" width="9.42578125" style="30" customWidth="1"/>
    <col min="774" max="774" width="10" style="30" customWidth="1"/>
    <col min="775" max="775" width="10.7109375" style="30" bestFit="1" customWidth="1"/>
    <col min="776" max="776" width="9.7109375" style="30" customWidth="1"/>
    <col min="777" max="777" width="9.85546875" style="30" customWidth="1"/>
    <col min="778" max="778" width="11.42578125" style="30" customWidth="1"/>
    <col min="779" max="779" width="12" style="30" customWidth="1"/>
    <col min="780" max="780" width="11.140625" style="30" customWidth="1"/>
    <col min="781" max="781" width="9.140625" style="30" customWidth="1"/>
    <col min="782" max="782" width="11.85546875" style="30" customWidth="1"/>
    <col min="783" max="783" width="11" style="30" customWidth="1"/>
    <col min="784" max="784" width="10.85546875" style="30" customWidth="1"/>
    <col min="785" max="785" width="11.5703125" style="30" customWidth="1"/>
    <col min="786" max="786" width="10.85546875" style="30" customWidth="1"/>
    <col min="787" max="788" width="11.7109375" style="30" customWidth="1"/>
    <col min="789" max="789" width="14.42578125" style="30" customWidth="1"/>
    <col min="790" max="791" width="16" style="30" customWidth="1"/>
    <col min="792" max="1023" width="8.85546875" style="30"/>
    <col min="1024" max="1024" width="6.42578125" style="30" customWidth="1"/>
    <col min="1025" max="1025" width="43.5703125" style="30" customWidth="1"/>
    <col min="1026" max="1026" width="6" style="30" customWidth="1"/>
    <col min="1027" max="1028" width="0" style="30" hidden="1" customWidth="1"/>
    <col min="1029" max="1029" width="9.42578125" style="30" customWidth="1"/>
    <col min="1030" max="1030" width="10" style="30" customWidth="1"/>
    <col min="1031" max="1031" width="10.7109375" style="30" bestFit="1" customWidth="1"/>
    <col min="1032" max="1032" width="9.7109375" style="30" customWidth="1"/>
    <col min="1033" max="1033" width="9.85546875" style="30" customWidth="1"/>
    <col min="1034" max="1034" width="11.42578125" style="30" customWidth="1"/>
    <col min="1035" max="1035" width="12" style="30" customWidth="1"/>
    <col min="1036" max="1036" width="11.140625" style="30" customWidth="1"/>
    <col min="1037" max="1037" width="9.140625" style="30" customWidth="1"/>
    <col min="1038" max="1038" width="11.85546875" style="30" customWidth="1"/>
    <col min="1039" max="1039" width="11" style="30" customWidth="1"/>
    <col min="1040" max="1040" width="10.85546875" style="30" customWidth="1"/>
    <col min="1041" max="1041" width="11.5703125" style="30" customWidth="1"/>
    <col min="1042" max="1042" width="10.85546875" style="30" customWidth="1"/>
    <col min="1043" max="1044" width="11.7109375" style="30" customWidth="1"/>
    <col min="1045" max="1045" width="14.42578125" style="30" customWidth="1"/>
    <col min="1046" max="1047" width="16" style="30" customWidth="1"/>
    <col min="1048" max="1279" width="8.85546875" style="30"/>
    <col min="1280" max="1280" width="6.42578125" style="30" customWidth="1"/>
    <col min="1281" max="1281" width="43.5703125" style="30" customWidth="1"/>
    <col min="1282" max="1282" width="6" style="30" customWidth="1"/>
    <col min="1283" max="1284" width="0" style="30" hidden="1" customWidth="1"/>
    <col min="1285" max="1285" width="9.42578125" style="30" customWidth="1"/>
    <col min="1286" max="1286" width="10" style="30" customWidth="1"/>
    <col min="1287" max="1287" width="10.7109375" style="30" bestFit="1" customWidth="1"/>
    <col min="1288" max="1288" width="9.7109375" style="30" customWidth="1"/>
    <col min="1289" max="1289" width="9.85546875" style="30" customWidth="1"/>
    <col min="1290" max="1290" width="11.42578125" style="30" customWidth="1"/>
    <col min="1291" max="1291" width="12" style="30" customWidth="1"/>
    <col min="1292" max="1292" width="11.140625" style="30" customWidth="1"/>
    <col min="1293" max="1293" width="9.140625" style="30" customWidth="1"/>
    <col min="1294" max="1294" width="11.85546875" style="30" customWidth="1"/>
    <col min="1295" max="1295" width="11" style="30" customWidth="1"/>
    <col min="1296" max="1296" width="10.85546875" style="30" customWidth="1"/>
    <col min="1297" max="1297" width="11.5703125" style="30" customWidth="1"/>
    <col min="1298" max="1298" width="10.85546875" style="30" customWidth="1"/>
    <col min="1299" max="1300" width="11.7109375" style="30" customWidth="1"/>
    <col min="1301" max="1301" width="14.42578125" style="30" customWidth="1"/>
    <col min="1302" max="1303" width="16" style="30" customWidth="1"/>
    <col min="1304" max="1535" width="8.85546875" style="30"/>
    <col min="1536" max="1536" width="6.42578125" style="30" customWidth="1"/>
    <col min="1537" max="1537" width="43.5703125" style="30" customWidth="1"/>
    <col min="1538" max="1538" width="6" style="30" customWidth="1"/>
    <col min="1539" max="1540" width="0" style="30" hidden="1" customWidth="1"/>
    <col min="1541" max="1541" width="9.42578125" style="30" customWidth="1"/>
    <col min="1542" max="1542" width="10" style="30" customWidth="1"/>
    <col min="1543" max="1543" width="10.7109375" style="30" bestFit="1" customWidth="1"/>
    <col min="1544" max="1544" width="9.7109375" style="30" customWidth="1"/>
    <col min="1545" max="1545" width="9.85546875" style="30" customWidth="1"/>
    <col min="1546" max="1546" width="11.42578125" style="30" customWidth="1"/>
    <col min="1547" max="1547" width="12" style="30" customWidth="1"/>
    <col min="1548" max="1548" width="11.140625" style="30" customWidth="1"/>
    <col min="1549" max="1549" width="9.140625" style="30" customWidth="1"/>
    <col min="1550" max="1550" width="11.85546875" style="30" customWidth="1"/>
    <col min="1551" max="1551" width="11" style="30" customWidth="1"/>
    <col min="1552" max="1552" width="10.85546875" style="30" customWidth="1"/>
    <col min="1553" max="1553" width="11.5703125" style="30" customWidth="1"/>
    <col min="1554" max="1554" width="10.85546875" style="30" customWidth="1"/>
    <col min="1555" max="1556" width="11.7109375" style="30" customWidth="1"/>
    <col min="1557" max="1557" width="14.42578125" style="30" customWidth="1"/>
    <col min="1558" max="1559" width="16" style="30" customWidth="1"/>
    <col min="1560" max="1791" width="8.85546875" style="30"/>
    <col min="1792" max="1792" width="6.42578125" style="30" customWidth="1"/>
    <col min="1793" max="1793" width="43.5703125" style="30" customWidth="1"/>
    <col min="1794" max="1794" width="6" style="30" customWidth="1"/>
    <col min="1795" max="1796" width="0" style="30" hidden="1" customWidth="1"/>
    <col min="1797" max="1797" width="9.42578125" style="30" customWidth="1"/>
    <col min="1798" max="1798" width="10" style="30" customWidth="1"/>
    <col min="1799" max="1799" width="10.7109375" style="30" bestFit="1" customWidth="1"/>
    <col min="1800" max="1800" width="9.7109375" style="30" customWidth="1"/>
    <col min="1801" max="1801" width="9.85546875" style="30" customWidth="1"/>
    <col min="1802" max="1802" width="11.42578125" style="30" customWidth="1"/>
    <col min="1803" max="1803" width="12" style="30" customWidth="1"/>
    <col min="1804" max="1804" width="11.140625" style="30" customWidth="1"/>
    <col min="1805" max="1805" width="9.140625" style="30" customWidth="1"/>
    <col min="1806" max="1806" width="11.85546875" style="30" customWidth="1"/>
    <col min="1807" max="1807" width="11" style="30" customWidth="1"/>
    <col min="1808" max="1808" width="10.85546875" style="30" customWidth="1"/>
    <col min="1809" max="1809" width="11.5703125" style="30" customWidth="1"/>
    <col min="1810" max="1810" width="10.85546875" style="30" customWidth="1"/>
    <col min="1811" max="1812" width="11.7109375" style="30" customWidth="1"/>
    <col min="1813" max="1813" width="14.42578125" style="30" customWidth="1"/>
    <col min="1814" max="1815" width="16" style="30" customWidth="1"/>
    <col min="1816" max="2047" width="8.85546875" style="30"/>
    <col min="2048" max="2048" width="6.42578125" style="30" customWidth="1"/>
    <col min="2049" max="2049" width="43.5703125" style="30" customWidth="1"/>
    <col min="2050" max="2050" width="6" style="30" customWidth="1"/>
    <col min="2051" max="2052" width="0" style="30" hidden="1" customWidth="1"/>
    <col min="2053" max="2053" width="9.42578125" style="30" customWidth="1"/>
    <col min="2054" max="2054" width="10" style="30" customWidth="1"/>
    <col min="2055" max="2055" width="10.7109375" style="30" bestFit="1" customWidth="1"/>
    <col min="2056" max="2056" width="9.7109375" style="30" customWidth="1"/>
    <col min="2057" max="2057" width="9.85546875" style="30" customWidth="1"/>
    <col min="2058" max="2058" width="11.42578125" style="30" customWidth="1"/>
    <col min="2059" max="2059" width="12" style="30" customWidth="1"/>
    <col min="2060" max="2060" width="11.140625" style="30" customWidth="1"/>
    <col min="2061" max="2061" width="9.140625" style="30" customWidth="1"/>
    <col min="2062" max="2062" width="11.85546875" style="30" customWidth="1"/>
    <col min="2063" max="2063" width="11" style="30" customWidth="1"/>
    <col min="2064" max="2064" width="10.85546875" style="30" customWidth="1"/>
    <col min="2065" max="2065" width="11.5703125" style="30" customWidth="1"/>
    <col min="2066" max="2066" width="10.85546875" style="30" customWidth="1"/>
    <col min="2067" max="2068" width="11.7109375" style="30" customWidth="1"/>
    <col min="2069" max="2069" width="14.42578125" style="30" customWidth="1"/>
    <col min="2070" max="2071" width="16" style="30" customWidth="1"/>
    <col min="2072" max="2303" width="8.85546875" style="30"/>
    <col min="2304" max="2304" width="6.42578125" style="30" customWidth="1"/>
    <col min="2305" max="2305" width="43.5703125" style="30" customWidth="1"/>
    <col min="2306" max="2306" width="6" style="30" customWidth="1"/>
    <col min="2307" max="2308" width="0" style="30" hidden="1" customWidth="1"/>
    <col min="2309" max="2309" width="9.42578125" style="30" customWidth="1"/>
    <col min="2310" max="2310" width="10" style="30" customWidth="1"/>
    <col min="2311" max="2311" width="10.7109375" style="30" bestFit="1" customWidth="1"/>
    <col min="2312" max="2312" width="9.7109375" style="30" customWidth="1"/>
    <col min="2313" max="2313" width="9.85546875" style="30" customWidth="1"/>
    <col min="2314" max="2314" width="11.42578125" style="30" customWidth="1"/>
    <col min="2315" max="2315" width="12" style="30" customWidth="1"/>
    <col min="2316" max="2316" width="11.140625" style="30" customWidth="1"/>
    <col min="2317" max="2317" width="9.140625" style="30" customWidth="1"/>
    <col min="2318" max="2318" width="11.85546875" style="30" customWidth="1"/>
    <col min="2319" max="2319" width="11" style="30" customWidth="1"/>
    <col min="2320" max="2320" width="10.85546875" style="30" customWidth="1"/>
    <col min="2321" max="2321" width="11.5703125" style="30" customWidth="1"/>
    <col min="2322" max="2322" width="10.85546875" style="30" customWidth="1"/>
    <col min="2323" max="2324" width="11.7109375" style="30" customWidth="1"/>
    <col min="2325" max="2325" width="14.42578125" style="30" customWidth="1"/>
    <col min="2326" max="2327" width="16" style="30" customWidth="1"/>
    <col min="2328" max="2559" width="8.85546875" style="30"/>
    <col min="2560" max="2560" width="6.42578125" style="30" customWidth="1"/>
    <col min="2561" max="2561" width="43.5703125" style="30" customWidth="1"/>
    <col min="2562" max="2562" width="6" style="30" customWidth="1"/>
    <col min="2563" max="2564" width="0" style="30" hidden="1" customWidth="1"/>
    <col min="2565" max="2565" width="9.42578125" style="30" customWidth="1"/>
    <col min="2566" max="2566" width="10" style="30" customWidth="1"/>
    <col min="2567" max="2567" width="10.7109375" style="30" bestFit="1" customWidth="1"/>
    <col min="2568" max="2568" width="9.7109375" style="30" customWidth="1"/>
    <col min="2569" max="2569" width="9.85546875" style="30" customWidth="1"/>
    <col min="2570" max="2570" width="11.42578125" style="30" customWidth="1"/>
    <col min="2571" max="2571" width="12" style="30" customWidth="1"/>
    <col min="2572" max="2572" width="11.140625" style="30" customWidth="1"/>
    <col min="2573" max="2573" width="9.140625" style="30" customWidth="1"/>
    <col min="2574" max="2574" width="11.85546875" style="30" customWidth="1"/>
    <col min="2575" max="2575" width="11" style="30" customWidth="1"/>
    <col min="2576" max="2576" width="10.85546875" style="30" customWidth="1"/>
    <col min="2577" max="2577" width="11.5703125" style="30" customWidth="1"/>
    <col min="2578" max="2578" width="10.85546875" style="30" customWidth="1"/>
    <col min="2579" max="2580" width="11.7109375" style="30" customWidth="1"/>
    <col min="2581" max="2581" width="14.42578125" style="30" customWidth="1"/>
    <col min="2582" max="2583" width="16" style="30" customWidth="1"/>
    <col min="2584" max="2815" width="8.85546875" style="30"/>
    <col min="2816" max="2816" width="6.42578125" style="30" customWidth="1"/>
    <col min="2817" max="2817" width="43.5703125" style="30" customWidth="1"/>
    <col min="2818" max="2818" width="6" style="30" customWidth="1"/>
    <col min="2819" max="2820" width="0" style="30" hidden="1" customWidth="1"/>
    <col min="2821" max="2821" width="9.42578125" style="30" customWidth="1"/>
    <col min="2822" max="2822" width="10" style="30" customWidth="1"/>
    <col min="2823" max="2823" width="10.7109375" style="30" bestFit="1" customWidth="1"/>
    <col min="2824" max="2824" width="9.7109375" style="30" customWidth="1"/>
    <col min="2825" max="2825" width="9.85546875" style="30" customWidth="1"/>
    <col min="2826" max="2826" width="11.42578125" style="30" customWidth="1"/>
    <col min="2827" max="2827" width="12" style="30" customWidth="1"/>
    <col min="2828" max="2828" width="11.140625" style="30" customWidth="1"/>
    <col min="2829" max="2829" width="9.140625" style="30" customWidth="1"/>
    <col min="2830" max="2830" width="11.85546875" style="30" customWidth="1"/>
    <col min="2831" max="2831" width="11" style="30" customWidth="1"/>
    <col min="2832" max="2832" width="10.85546875" style="30" customWidth="1"/>
    <col min="2833" max="2833" width="11.5703125" style="30" customWidth="1"/>
    <col min="2834" max="2834" width="10.85546875" style="30" customWidth="1"/>
    <col min="2835" max="2836" width="11.7109375" style="30" customWidth="1"/>
    <col min="2837" max="2837" width="14.42578125" style="30" customWidth="1"/>
    <col min="2838" max="2839" width="16" style="30" customWidth="1"/>
    <col min="2840" max="3071" width="8.85546875" style="30"/>
    <col min="3072" max="3072" width="6.42578125" style="30" customWidth="1"/>
    <col min="3073" max="3073" width="43.5703125" style="30" customWidth="1"/>
    <col min="3074" max="3074" width="6" style="30" customWidth="1"/>
    <col min="3075" max="3076" width="0" style="30" hidden="1" customWidth="1"/>
    <col min="3077" max="3077" width="9.42578125" style="30" customWidth="1"/>
    <col min="3078" max="3078" width="10" style="30" customWidth="1"/>
    <col min="3079" max="3079" width="10.7109375" style="30" bestFit="1" customWidth="1"/>
    <col min="3080" max="3080" width="9.7109375" style="30" customWidth="1"/>
    <col min="3081" max="3081" width="9.85546875" style="30" customWidth="1"/>
    <col min="3082" max="3082" width="11.42578125" style="30" customWidth="1"/>
    <col min="3083" max="3083" width="12" style="30" customWidth="1"/>
    <col min="3084" max="3084" width="11.140625" style="30" customWidth="1"/>
    <col min="3085" max="3085" width="9.140625" style="30" customWidth="1"/>
    <col min="3086" max="3086" width="11.85546875" style="30" customWidth="1"/>
    <col min="3087" max="3087" width="11" style="30" customWidth="1"/>
    <col min="3088" max="3088" width="10.85546875" style="30" customWidth="1"/>
    <col min="3089" max="3089" width="11.5703125" style="30" customWidth="1"/>
    <col min="3090" max="3090" width="10.85546875" style="30" customWidth="1"/>
    <col min="3091" max="3092" width="11.7109375" style="30" customWidth="1"/>
    <col min="3093" max="3093" width="14.42578125" style="30" customWidth="1"/>
    <col min="3094" max="3095" width="16" style="30" customWidth="1"/>
    <col min="3096" max="3327" width="8.85546875" style="30"/>
    <col min="3328" max="3328" width="6.42578125" style="30" customWidth="1"/>
    <col min="3329" max="3329" width="43.5703125" style="30" customWidth="1"/>
    <col min="3330" max="3330" width="6" style="30" customWidth="1"/>
    <col min="3331" max="3332" width="0" style="30" hidden="1" customWidth="1"/>
    <col min="3333" max="3333" width="9.42578125" style="30" customWidth="1"/>
    <col min="3334" max="3334" width="10" style="30" customWidth="1"/>
    <col min="3335" max="3335" width="10.7109375" style="30" bestFit="1" customWidth="1"/>
    <col min="3336" max="3336" width="9.7109375" style="30" customWidth="1"/>
    <col min="3337" max="3337" width="9.85546875" style="30" customWidth="1"/>
    <col min="3338" max="3338" width="11.42578125" style="30" customWidth="1"/>
    <col min="3339" max="3339" width="12" style="30" customWidth="1"/>
    <col min="3340" max="3340" width="11.140625" style="30" customWidth="1"/>
    <col min="3341" max="3341" width="9.140625" style="30" customWidth="1"/>
    <col min="3342" max="3342" width="11.85546875" style="30" customWidth="1"/>
    <col min="3343" max="3343" width="11" style="30" customWidth="1"/>
    <col min="3344" max="3344" width="10.85546875" style="30" customWidth="1"/>
    <col min="3345" max="3345" width="11.5703125" style="30" customWidth="1"/>
    <col min="3346" max="3346" width="10.85546875" style="30" customWidth="1"/>
    <col min="3347" max="3348" width="11.7109375" style="30" customWidth="1"/>
    <col min="3349" max="3349" width="14.42578125" style="30" customWidth="1"/>
    <col min="3350" max="3351" width="16" style="30" customWidth="1"/>
    <col min="3352" max="3583" width="8.85546875" style="30"/>
    <col min="3584" max="3584" width="6.42578125" style="30" customWidth="1"/>
    <col min="3585" max="3585" width="43.5703125" style="30" customWidth="1"/>
    <col min="3586" max="3586" width="6" style="30" customWidth="1"/>
    <col min="3587" max="3588" width="0" style="30" hidden="1" customWidth="1"/>
    <col min="3589" max="3589" width="9.42578125" style="30" customWidth="1"/>
    <col min="3590" max="3590" width="10" style="30" customWidth="1"/>
    <col min="3591" max="3591" width="10.7109375" style="30" bestFit="1" customWidth="1"/>
    <col min="3592" max="3592" width="9.7109375" style="30" customWidth="1"/>
    <col min="3593" max="3593" width="9.85546875" style="30" customWidth="1"/>
    <col min="3594" max="3594" width="11.42578125" style="30" customWidth="1"/>
    <col min="3595" max="3595" width="12" style="30" customWidth="1"/>
    <col min="3596" max="3596" width="11.140625" style="30" customWidth="1"/>
    <col min="3597" max="3597" width="9.140625" style="30" customWidth="1"/>
    <col min="3598" max="3598" width="11.85546875" style="30" customWidth="1"/>
    <col min="3599" max="3599" width="11" style="30" customWidth="1"/>
    <col min="3600" max="3600" width="10.85546875" style="30" customWidth="1"/>
    <col min="3601" max="3601" width="11.5703125" style="30" customWidth="1"/>
    <col min="3602" max="3602" width="10.85546875" style="30" customWidth="1"/>
    <col min="3603" max="3604" width="11.7109375" style="30" customWidth="1"/>
    <col min="3605" max="3605" width="14.42578125" style="30" customWidth="1"/>
    <col min="3606" max="3607" width="16" style="30" customWidth="1"/>
    <col min="3608" max="3839" width="8.85546875" style="30"/>
    <col min="3840" max="3840" width="6.42578125" style="30" customWidth="1"/>
    <col min="3841" max="3841" width="43.5703125" style="30" customWidth="1"/>
    <col min="3842" max="3842" width="6" style="30" customWidth="1"/>
    <col min="3843" max="3844" width="0" style="30" hidden="1" customWidth="1"/>
    <col min="3845" max="3845" width="9.42578125" style="30" customWidth="1"/>
    <col min="3846" max="3846" width="10" style="30" customWidth="1"/>
    <col min="3847" max="3847" width="10.7109375" style="30" bestFit="1" customWidth="1"/>
    <col min="3848" max="3848" width="9.7109375" style="30" customWidth="1"/>
    <col min="3849" max="3849" width="9.85546875" style="30" customWidth="1"/>
    <col min="3850" max="3850" width="11.42578125" style="30" customWidth="1"/>
    <col min="3851" max="3851" width="12" style="30" customWidth="1"/>
    <col min="3852" max="3852" width="11.140625" style="30" customWidth="1"/>
    <col min="3853" max="3853" width="9.140625" style="30" customWidth="1"/>
    <col min="3854" max="3854" width="11.85546875" style="30" customWidth="1"/>
    <col min="3855" max="3855" width="11" style="30" customWidth="1"/>
    <col min="3856" max="3856" width="10.85546875" style="30" customWidth="1"/>
    <col min="3857" max="3857" width="11.5703125" style="30" customWidth="1"/>
    <col min="3858" max="3858" width="10.85546875" style="30" customWidth="1"/>
    <col min="3859" max="3860" width="11.7109375" style="30" customWidth="1"/>
    <col min="3861" max="3861" width="14.42578125" style="30" customWidth="1"/>
    <col min="3862" max="3863" width="16" style="30" customWidth="1"/>
    <col min="3864" max="4095" width="8.85546875" style="30"/>
    <col min="4096" max="4096" width="6.42578125" style="30" customWidth="1"/>
    <col min="4097" max="4097" width="43.5703125" style="30" customWidth="1"/>
    <col min="4098" max="4098" width="6" style="30" customWidth="1"/>
    <col min="4099" max="4100" width="0" style="30" hidden="1" customWidth="1"/>
    <col min="4101" max="4101" width="9.42578125" style="30" customWidth="1"/>
    <col min="4102" max="4102" width="10" style="30" customWidth="1"/>
    <col min="4103" max="4103" width="10.7109375" style="30" bestFit="1" customWidth="1"/>
    <col min="4104" max="4104" width="9.7109375" style="30" customWidth="1"/>
    <col min="4105" max="4105" width="9.85546875" style="30" customWidth="1"/>
    <col min="4106" max="4106" width="11.42578125" style="30" customWidth="1"/>
    <col min="4107" max="4107" width="12" style="30" customWidth="1"/>
    <col min="4108" max="4108" width="11.140625" style="30" customWidth="1"/>
    <col min="4109" max="4109" width="9.140625" style="30" customWidth="1"/>
    <col min="4110" max="4110" width="11.85546875" style="30" customWidth="1"/>
    <col min="4111" max="4111" width="11" style="30" customWidth="1"/>
    <col min="4112" max="4112" width="10.85546875" style="30" customWidth="1"/>
    <col min="4113" max="4113" width="11.5703125" style="30" customWidth="1"/>
    <col min="4114" max="4114" width="10.85546875" style="30" customWidth="1"/>
    <col min="4115" max="4116" width="11.7109375" style="30" customWidth="1"/>
    <col min="4117" max="4117" width="14.42578125" style="30" customWidth="1"/>
    <col min="4118" max="4119" width="16" style="30" customWidth="1"/>
    <col min="4120" max="4351" width="8.85546875" style="30"/>
    <col min="4352" max="4352" width="6.42578125" style="30" customWidth="1"/>
    <col min="4353" max="4353" width="43.5703125" style="30" customWidth="1"/>
    <col min="4354" max="4354" width="6" style="30" customWidth="1"/>
    <col min="4355" max="4356" width="0" style="30" hidden="1" customWidth="1"/>
    <col min="4357" max="4357" width="9.42578125" style="30" customWidth="1"/>
    <col min="4358" max="4358" width="10" style="30" customWidth="1"/>
    <col min="4359" max="4359" width="10.7109375" style="30" bestFit="1" customWidth="1"/>
    <col min="4360" max="4360" width="9.7109375" style="30" customWidth="1"/>
    <col min="4361" max="4361" width="9.85546875" style="30" customWidth="1"/>
    <col min="4362" max="4362" width="11.42578125" style="30" customWidth="1"/>
    <col min="4363" max="4363" width="12" style="30" customWidth="1"/>
    <col min="4364" max="4364" width="11.140625" style="30" customWidth="1"/>
    <col min="4365" max="4365" width="9.140625" style="30" customWidth="1"/>
    <col min="4366" max="4366" width="11.85546875" style="30" customWidth="1"/>
    <col min="4367" max="4367" width="11" style="30" customWidth="1"/>
    <col min="4368" max="4368" width="10.85546875" style="30" customWidth="1"/>
    <col min="4369" max="4369" width="11.5703125" style="30" customWidth="1"/>
    <col min="4370" max="4370" width="10.85546875" style="30" customWidth="1"/>
    <col min="4371" max="4372" width="11.7109375" style="30" customWidth="1"/>
    <col min="4373" max="4373" width="14.42578125" style="30" customWidth="1"/>
    <col min="4374" max="4375" width="16" style="30" customWidth="1"/>
    <col min="4376" max="4607" width="8.85546875" style="30"/>
    <col min="4608" max="4608" width="6.42578125" style="30" customWidth="1"/>
    <col min="4609" max="4609" width="43.5703125" style="30" customWidth="1"/>
    <col min="4610" max="4610" width="6" style="30" customWidth="1"/>
    <col min="4611" max="4612" width="0" style="30" hidden="1" customWidth="1"/>
    <col min="4613" max="4613" width="9.42578125" style="30" customWidth="1"/>
    <col min="4614" max="4614" width="10" style="30" customWidth="1"/>
    <col min="4615" max="4615" width="10.7109375" style="30" bestFit="1" customWidth="1"/>
    <col min="4616" max="4616" width="9.7109375" style="30" customWidth="1"/>
    <col min="4617" max="4617" width="9.85546875" style="30" customWidth="1"/>
    <col min="4618" max="4618" width="11.42578125" style="30" customWidth="1"/>
    <col min="4619" max="4619" width="12" style="30" customWidth="1"/>
    <col min="4620" max="4620" width="11.140625" style="30" customWidth="1"/>
    <col min="4621" max="4621" width="9.140625" style="30" customWidth="1"/>
    <col min="4622" max="4622" width="11.85546875" style="30" customWidth="1"/>
    <col min="4623" max="4623" width="11" style="30" customWidth="1"/>
    <col min="4624" max="4624" width="10.85546875" style="30" customWidth="1"/>
    <col min="4625" max="4625" width="11.5703125" style="30" customWidth="1"/>
    <col min="4626" max="4626" width="10.85546875" style="30" customWidth="1"/>
    <col min="4627" max="4628" width="11.7109375" style="30" customWidth="1"/>
    <col min="4629" max="4629" width="14.42578125" style="30" customWidth="1"/>
    <col min="4630" max="4631" width="16" style="30" customWidth="1"/>
    <col min="4632" max="4863" width="8.85546875" style="30"/>
    <col min="4864" max="4864" width="6.42578125" style="30" customWidth="1"/>
    <col min="4865" max="4865" width="43.5703125" style="30" customWidth="1"/>
    <col min="4866" max="4866" width="6" style="30" customWidth="1"/>
    <col min="4867" max="4868" width="0" style="30" hidden="1" customWidth="1"/>
    <col min="4869" max="4869" width="9.42578125" style="30" customWidth="1"/>
    <col min="4870" max="4870" width="10" style="30" customWidth="1"/>
    <col min="4871" max="4871" width="10.7109375" style="30" bestFit="1" customWidth="1"/>
    <col min="4872" max="4872" width="9.7109375" style="30" customWidth="1"/>
    <col min="4873" max="4873" width="9.85546875" style="30" customWidth="1"/>
    <col min="4874" max="4874" width="11.42578125" style="30" customWidth="1"/>
    <col min="4875" max="4875" width="12" style="30" customWidth="1"/>
    <col min="4876" max="4876" width="11.140625" style="30" customWidth="1"/>
    <col min="4877" max="4877" width="9.140625" style="30" customWidth="1"/>
    <col min="4878" max="4878" width="11.85546875" style="30" customWidth="1"/>
    <col min="4879" max="4879" width="11" style="30" customWidth="1"/>
    <col min="4880" max="4880" width="10.85546875" style="30" customWidth="1"/>
    <col min="4881" max="4881" width="11.5703125" style="30" customWidth="1"/>
    <col min="4882" max="4882" width="10.85546875" style="30" customWidth="1"/>
    <col min="4883" max="4884" width="11.7109375" style="30" customWidth="1"/>
    <col min="4885" max="4885" width="14.42578125" style="30" customWidth="1"/>
    <col min="4886" max="4887" width="16" style="30" customWidth="1"/>
    <col min="4888" max="5119" width="8.85546875" style="30"/>
    <col min="5120" max="5120" width="6.42578125" style="30" customWidth="1"/>
    <col min="5121" max="5121" width="43.5703125" style="30" customWidth="1"/>
    <col min="5122" max="5122" width="6" style="30" customWidth="1"/>
    <col min="5123" max="5124" width="0" style="30" hidden="1" customWidth="1"/>
    <col min="5125" max="5125" width="9.42578125" style="30" customWidth="1"/>
    <col min="5126" max="5126" width="10" style="30" customWidth="1"/>
    <col min="5127" max="5127" width="10.7109375" style="30" bestFit="1" customWidth="1"/>
    <col min="5128" max="5128" width="9.7109375" style="30" customWidth="1"/>
    <col min="5129" max="5129" width="9.85546875" style="30" customWidth="1"/>
    <col min="5130" max="5130" width="11.42578125" style="30" customWidth="1"/>
    <col min="5131" max="5131" width="12" style="30" customWidth="1"/>
    <col min="5132" max="5132" width="11.140625" style="30" customWidth="1"/>
    <col min="5133" max="5133" width="9.140625" style="30" customWidth="1"/>
    <col min="5134" max="5134" width="11.85546875" style="30" customWidth="1"/>
    <col min="5135" max="5135" width="11" style="30" customWidth="1"/>
    <col min="5136" max="5136" width="10.85546875" style="30" customWidth="1"/>
    <col min="5137" max="5137" width="11.5703125" style="30" customWidth="1"/>
    <col min="5138" max="5138" width="10.85546875" style="30" customWidth="1"/>
    <col min="5139" max="5140" width="11.7109375" style="30" customWidth="1"/>
    <col min="5141" max="5141" width="14.42578125" style="30" customWidth="1"/>
    <col min="5142" max="5143" width="16" style="30" customWidth="1"/>
    <col min="5144" max="5375" width="8.85546875" style="30"/>
    <col min="5376" max="5376" width="6.42578125" style="30" customWidth="1"/>
    <col min="5377" max="5377" width="43.5703125" style="30" customWidth="1"/>
    <col min="5378" max="5378" width="6" style="30" customWidth="1"/>
    <col min="5379" max="5380" width="0" style="30" hidden="1" customWidth="1"/>
    <col min="5381" max="5381" width="9.42578125" style="30" customWidth="1"/>
    <col min="5382" max="5382" width="10" style="30" customWidth="1"/>
    <col min="5383" max="5383" width="10.7109375" style="30" bestFit="1" customWidth="1"/>
    <col min="5384" max="5384" width="9.7109375" style="30" customWidth="1"/>
    <col min="5385" max="5385" width="9.85546875" style="30" customWidth="1"/>
    <col min="5386" max="5386" width="11.42578125" style="30" customWidth="1"/>
    <col min="5387" max="5387" width="12" style="30" customWidth="1"/>
    <col min="5388" max="5388" width="11.140625" style="30" customWidth="1"/>
    <col min="5389" max="5389" width="9.140625" style="30" customWidth="1"/>
    <col min="5390" max="5390" width="11.85546875" style="30" customWidth="1"/>
    <col min="5391" max="5391" width="11" style="30" customWidth="1"/>
    <col min="5392" max="5392" width="10.85546875" style="30" customWidth="1"/>
    <col min="5393" max="5393" width="11.5703125" style="30" customWidth="1"/>
    <col min="5394" max="5394" width="10.85546875" style="30" customWidth="1"/>
    <col min="5395" max="5396" width="11.7109375" style="30" customWidth="1"/>
    <col min="5397" max="5397" width="14.42578125" style="30" customWidth="1"/>
    <col min="5398" max="5399" width="16" style="30" customWidth="1"/>
    <col min="5400" max="5631" width="8.85546875" style="30"/>
    <col min="5632" max="5632" width="6.42578125" style="30" customWidth="1"/>
    <col min="5633" max="5633" width="43.5703125" style="30" customWidth="1"/>
    <col min="5634" max="5634" width="6" style="30" customWidth="1"/>
    <col min="5635" max="5636" width="0" style="30" hidden="1" customWidth="1"/>
    <col min="5637" max="5637" width="9.42578125" style="30" customWidth="1"/>
    <col min="5638" max="5638" width="10" style="30" customWidth="1"/>
    <col min="5639" max="5639" width="10.7109375" style="30" bestFit="1" customWidth="1"/>
    <col min="5640" max="5640" width="9.7109375" style="30" customWidth="1"/>
    <col min="5641" max="5641" width="9.85546875" style="30" customWidth="1"/>
    <col min="5642" max="5642" width="11.42578125" style="30" customWidth="1"/>
    <col min="5643" max="5643" width="12" style="30" customWidth="1"/>
    <col min="5644" max="5644" width="11.140625" style="30" customWidth="1"/>
    <col min="5645" max="5645" width="9.140625" style="30" customWidth="1"/>
    <col min="5646" max="5646" width="11.85546875" style="30" customWidth="1"/>
    <col min="5647" max="5647" width="11" style="30" customWidth="1"/>
    <col min="5648" max="5648" width="10.85546875" style="30" customWidth="1"/>
    <col min="5649" max="5649" width="11.5703125" style="30" customWidth="1"/>
    <col min="5650" max="5650" width="10.85546875" style="30" customWidth="1"/>
    <col min="5651" max="5652" width="11.7109375" style="30" customWidth="1"/>
    <col min="5653" max="5653" width="14.42578125" style="30" customWidth="1"/>
    <col min="5654" max="5655" width="16" style="30" customWidth="1"/>
    <col min="5656" max="5887" width="8.85546875" style="30"/>
    <col min="5888" max="5888" width="6.42578125" style="30" customWidth="1"/>
    <col min="5889" max="5889" width="43.5703125" style="30" customWidth="1"/>
    <col min="5890" max="5890" width="6" style="30" customWidth="1"/>
    <col min="5891" max="5892" width="0" style="30" hidden="1" customWidth="1"/>
    <col min="5893" max="5893" width="9.42578125" style="30" customWidth="1"/>
    <col min="5894" max="5894" width="10" style="30" customWidth="1"/>
    <col min="5895" max="5895" width="10.7109375" style="30" bestFit="1" customWidth="1"/>
    <col min="5896" max="5896" width="9.7109375" style="30" customWidth="1"/>
    <col min="5897" max="5897" width="9.85546875" style="30" customWidth="1"/>
    <col min="5898" max="5898" width="11.42578125" style="30" customWidth="1"/>
    <col min="5899" max="5899" width="12" style="30" customWidth="1"/>
    <col min="5900" max="5900" width="11.140625" style="30" customWidth="1"/>
    <col min="5901" max="5901" width="9.140625" style="30" customWidth="1"/>
    <col min="5902" max="5902" width="11.85546875" style="30" customWidth="1"/>
    <col min="5903" max="5903" width="11" style="30" customWidth="1"/>
    <col min="5904" max="5904" width="10.85546875" style="30" customWidth="1"/>
    <col min="5905" max="5905" width="11.5703125" style="30" customWidth="1"/>
    <col min="5906" max="5906" width="10.85546875" style="30" customWidth="1"/>
    <col min="5907" max="5908" width="11.7109375" style="30" customWidth="1"/>
    <col min="5909" max="5909" width="14.42578125" style="30" customWidth="1"/>
    <col min="5910" max="5911" width="16" style="30" customWidth="1"/>
    <col min="5912" max="6143" width="8.85546875" style="30"/>
    <col min="6144" max="6144" width="6.42578125" style="30" customWidth="1"/>
    <col min="6145" max="6145" width="43.5703125" style="30" customWidth="1"/>
    <col min="6146" max="6146" width="6" style="30" customWidth="1"/>
    <col min="6147" max="6148" width="0" style="30" hidden="1" customWidth="1"/>
    <col min="6149" max="6149" width="9.42578125" style="30" customWidth="1"/>
    <col min="6150" max="6150" width="10" style="30" customWidth="1"/>
    <col min="6151" max="6151" width="10.7109375" style="30" bestFit="1" customWidth="1"/>
    <col min="6152" max="6152" width="9.7109375" style="30" customWidth="1"/>
    <col min="6153" max="6153" width="9.85546875" style="30" customWidth="1"/>
    <col min="6154" max="6154" width="11.42578125" style="30" customWidth="1"/>
    <col min="6155" max="6155" width="12" style="30" customWidth="1"/>
    <col min="6156" max="6156" width="11.140625" style="30" customWidth="1"/>
    <col min="6157" max="6157" width="9.140625" style="30" customWidth="1"/>
    <col min="6158" max="6158" width="11.85546875" style="30" customWidth="1"/>
    <col min="6159" max="6159" width="11" style="30" customWidth="1"/>
    <col min="6160" max="6160" width="10.85546875" style="30" customWidth="1"/>
    <col min="6161" max="6161" width="11.5703125" style="30" customWidth="1"/>
    <col min="6162" max="6162" width="10.85546875" style="30" customWidth="1"/>
    <col min="6163" max="6164" width="11.7109375" style="30" customWidth="1"/>
    <col min="6165" max="6165" width="14.42578125" style="30" customWidth="1"/>
    <col min="6166" max="6167" width="16" style="30" customWidth="1"/>
    <col min="6168" max="6399" width="8.85546875" style="30"/>
    <col min="6400" max="6400" width="6.42578125" style="30" customWidth="1"/>
    <col min="6401" max="6401" width="43.5703125" style="30" customWidth="1"/>
    <col min="6402" max="6402" width="6" style="30" customWidth="1"/>
    <col min="6403" max="6404" width="0" style="30" hidden="1" customWidth="1"/>
    <col min="6405" max="6405" width="9.42578125" style="30" customWidth="1"/>
    <col min="6406" max="6406" width="10" style="30" customWidth="1"/>
    <col min="6407" max="6407" width="10.7109375" style="30" bestFit="1" customWidth="1"/>
    <col min="6408" max="6408" width="9.7109375" style="30" customWidth="1"/>
    <col min="6409" max="6409" width="9.85546875" style="30" customWidth="1"/>
    <col min="6410" max="6410" width="11.42578125" style="30" customWidth="1"/>
    <col min="6411" max="6411" width="12" style="30" customWidth="1"/>
    <col min="6412" max="6412" width="11.140625" style="30" customWidth="1"/>
    <col min="6413" max="6413" width="9.140625" style="30" customWidth="1"/>
    <col min="6414" max="6414" width="11.85546875" style="30" customWidth="1"/>
    <col min="6415" max="6415" width="11" style="30" customWidth="1"/>
    <col min="6416" max="6416" width="10.85546875" style="30" customWidth="1"/>
    <col min="6417" max="6417" width="11.5703125" style="30" customWidth="1"/>
    <col min="6418" max="6418" width="10.85546875" style="30" customWidth="1"/>
    <col min="6419" max="6420" width="11.7109375" style="30" customWidth="1"/>
    <col min="6421" max="6421" width="14.42578125" style="30" customWidth="1"/>
    <col min="6422" max="6423" width="16" style="30" customWidth="1"/>
    <col min="6424" max="6655" width="8.85546875" style="30"/>
    <col min="6656" max="6656" width="6.42578125" style="30" customWidth="1"/>
    <col min="6657" max="6657" width="43.5703125" style="30" customWidth="1"/>
    <col min="6658" max="6658" width="6" style="30" customWidth="1"/>
    <col min="6659" max="6660" width="0" style="30" hidden="1" customWidth="1"/>
    <col min="6661" max="6661" width="9.42578125" style="30" customWidth="1"/>
    <col min="6662" max="6662" width="10" style="30" customWidth="1"/>
    <col min="6663" max="6663" width="10.7109375" style="30" bestFit="1" customWidth="1"/>
    <col min="6664" max="6664" width="9.7109375" style="30" customWidth="1"/>
    <col min="6665" max="6665" width="9.85546875" style="30" customWidth="1"/>
    <col min="6666" max="6666" width="11.42578125" style="30" customWidth="1"/>
    <col min="6667" max="6667" width="12" style="30" customWidth="1"/>
    <col min="6668" max="6668" width="11.140625" style="30" customWidth="1"/>
    <col min="6669" max="6669" width="9.140625" style="30" customWidth="1"/>
    <col min="6670" max="6670" width="11.85546875" style="30" customWidth="1"/>
    <col min="6671" max="6671" width="11" style="30" customWidth="1"/>
    <col min="6672" max="6672" width="10.85546875" style="30" customWidth="1"/>
    <col min="6673" max="6673" width="11.5703125" style="30" customWidth="1"/>
    <col min="6674" max="6674" width="10.85546875" style="30" customWidth="1"/>
    <col min="6675" max="6676" width="11.7109375" style="30" customWidth="1"/>
    <col min="6677" max="6677" width="14.42578125" style="30" customWidth="1"/>
    <col min="6678" max="6679" width="16" style="30" customWidth="1"/>
    <col min="6680" max="6911" width="8.85546875" style="30"/>
    <col min="6912" max="6912" width="6.42578125" style="30" customWidth="1"/>
    <col min="6913" max="6913" width="43.5703125" style="30" customWidth="1"/>
    <col min="6914" max="6914" width="6" style="30" customWidth="1"/>
    <col min="6915" max="6916" width="0" style="30" hidden="1" customWidth="1"/>
    <col min="6917" max="6917" width="9.42578125" style="30" customWidth="1"/>
    <col min="6918" max="6918" width="10" style="30" customWidth="1"/>
    <col min="6919" max="6919" width="10.7109375" style="30" bestFit="1" customWidth="1"/>
    <col min="6920" max="6920" width="9.7109375" style="30" customWidth="1"/>
    <col min="6921" max="6921" width="9.85546875" style="30" customWidth="1"/>
    <col min="6922" max="6922" width="11.42578125" style="30" customWidth="1"/>
    <col min="6923" max="6923" width="12" style="30" customWidth="1"/>
    <col min="6924" max="6924" width="11.140625" style="30" customWidth="1"/>
    <col min="6925" max="6925" width="9.140625" style="30" customWidth="1"/>
    <col min="6926" max="6926" width="11.85546875" style="30" customWidth="1"/>
    <col min="6927" max="6927" width="11" style="30" customWidth="1"/>
    <col min="6928" max="6928" width="10.85546875" style="30" customWidth="1"/>
    <col min="6929" max="6929" width="11.5703125" style="30" customWidth="1"/>
    <col min="6930" max="6930" width="10.85546875" style="30" customWidth="1"/>
    <col min="6931" max="6932" width="11.7109375" style="30" customWidth="1"/>
    <col min="6933" max="6933" width="14.42578125" style="30" customWidth="1"/>
    <col min="6934" max="6935" width="16" style="30" customWidth="1"/>
    <col min="6936" max="7167" width="8.85546875" style="30"/>
    <col min="7168" max="7168" width="6.42578125" style="30" customWidth="1"/>
    <col min="7169" max="7169" width="43.5703125" style="30" customWidth="1"/>
    <col min="7170" max="7170" width="6" style="30" customWidth="1"/>
    <col min="7171" max="7172" width="0" style="30" hidden="1" customWidth="1"/>
    <col min="7173" max="7173" width="9.42578125" style="30" customWidth="1"/>
    <col min="7174" max="7174" width="10" style="30" customWidth="1"/>
    <col min="7175" max="7175" width="10.7109375" style="30" bestFit="1" customWidth="1"/>
    <col min="7176" max="7176" width="9.7109375" style="30" customWidth="1"/>
    <col min="7177" max="7177" width="9.85546875" style="30" customWidth="1"/>
    <col min="7178" max="7178" width="11.42578125" style="30" customWidth="1"/>
    <col min="7179" max="7179" width="12" style="30" customWidth="1"/>
    <col min="7180" max="7180" width="11.140625" style="30" customWidth="1"/>
    <col min="7181" max="7181" width="9.140625" style="30" customWidth="1"/>
    <col min="7182" max="7182" width="11.85546875" style="30" customWidth="1"/>
    <col min="7183" max="7183" width="11" style="30" customWidth="1"/>
    <col min="7184" max="7184" width="10.85546875" style="30" customWidth="1"/>
    <col min="7185" max="7185" width="11.5703125" style="30" customWidth="1"/>
    <col min="7186" max="7186" width="10.85546875" style="30" customWidth="1"/>
    <col min="7187" max="7188" width="11.7109375" style="30" customWidth="1"/>
    <col min="7189" max="7189" width="14.42578125" style="30" customWidth="1"/>
    <col min="7190" max="7191" width="16" style="30" customWidth="1"/>
    <col min="7192" max="7423" width="8.85546875" style="30"/>
    <col min="7424" max="7424" width="6.42578125" style="30" customWidth="1"/>
    <col min="7425" max="7425" width="43.5703125" style="30" customWidth="1"/>
    <col min="7426" max="7426" width="6" style="30" customWidth="1"/>
    <col min="7427" max="7428" width="0" style="30" hidden="1" customWidth="1"/>
    <col min="7429" max="7429" width="9.42578125" style="30" customWidth="1"/>
    <col min="7430" max="7430" width="10" style="30" customWidth="1"/>
    <col min="7431" max="7431" width="10.7109375" style="30" bestFit="1" customWidth="1"/>
    <col min="7432" max="7432" width="9.7109375" style="30" customWidth="1"/>
    <col min="7433" max="7433" width="9.85546875" style="30" customWidth="1"/>
    <col min="7434" max="7434" width="11.42578125" style="30" customWidth="1"/>
    <col min="7435" max="7435" width="12" style="30" customWidth="1"/>
    <col min="7436" max="7436" width="11.140625" style="30" customWidth="1"/>
    <col min="7437" max="7437" width="9.140625" style="30" customWidth="1"/>
    <col min="7438" max="7438" width="11.85546875" style="30" customWidth="1"/>
    <col min="7439" max="7439" width="11" style="30" customWidth="1"/>
    <col min="7440" max="7440" width="10.85546875" style="30" customWidth="1"/>
    <col min="7441" max="7441" width="11.5703125" style="30" customWidth="1"/>
    <col min="7442" max="7442" width="10.85546875" style="30" customWidth="1"/>
    <col min="7443" max="7444" width="11.7109375" style="30" customWidth="1"/>
    <col min="7445" max="7445" width="14.42578125" style="30" customWidth="1"/>
    <col min="7446" max="7447" width="16" style="30" customWidth="1"/>
    <col min="7448" max="7679" width="8.85546875" style="30"/>
    <col min="7680" max="7680" width="6.42578125" style="30" customWidth="1"/>
    <col min="7681" max="7681" width="43.5703125" style="30" customWidth="1"/>
    <col min="7682" max="7682" width="6" style="30" customWidth="1"/>
    <col min="7683" max="7684" width="0" style="30" hidden="1" customWidth="1"/>
    <col min="7685" max="7685" width="9.42578125" style="30" customWidth="1"/>
    <col min="7686" max="7686" width="10" style="30" customWidth="1"/>
    <col min="7687" max="7687" width="10.7109375" style="30" bestFit="1" customWidth="1"/>
    <col min="7688" max="7688" width="9.7109375" style="30" customWidth="1"/>
    <col min="7689" max="7689" width="9.85546875" style="30" customWidth="1"/>
    <col min="7690" max="7690" width="11.42578125" style="30" customWidth="1"/>
    <col min="7691" max="7691" width="12" style="30" customWidth="1"/>
    <col min="7692" max="7692" width="11.140625" style="30" customWidth="1"/>
    <col min="7693" max="7693" width="9.140625" style="30" customWidth="1"/>
    <col min="7694" max="7694" width="11.85546875" style="30" customWidth="1"/>
    <col min="7695" max="7695" width="11" style="30" customWidth="1"/>
    <col min="7696" max="7696" width="10.85546875" style="30" customWidth="1"/>
    <col min="7697" max="7697" width="11.5703125" style="30" customWidth="1"/>
    <col min="7698" max="7698" width="10.85546875" style="30" customWidth="1"/>
    <col min="7699" max="7700" width="11.7109375" style="30" customWidth="1"/>
    <col min="7701" max="7701" width="14.42578125" style="30" customWidth="1"/>
    <col min="7702" max="7703" width="16" style="30" customWidth="1"/>
    <col min="7704" max="7935" width="8.85546875" style="30"/>
    <col min="7936" max="7936" width="6.42578125" style="30" customWidth="1"/>
    <col min="7937" max="7937" width="43.5703125" style="30" customWidth="1"/>
    <col min="7938" max="7938" width="6" style="30" customWidth="1"/>
    <col min="7939" max="7940" width="0" style="30" hidden="1" customWidth="1"/>
    <col min="7941" max="7941" width="9.42578125" style="30" customWidth="1"/>
    <col min="7942" max="7942" width="10" style="30" customWidth="1"/>
    <col min="7943" max="7943" width="10.7109375" style="30" bestFit="1" customWidth="1"/>
    <col min="7944" max="7944" width="9.7109375" style="30" customWidth="1"/>
    <col min="7945" max="7945" width="9.85546875" style="30" customWidth="1"/>
    <col min="7946" max="7946" width="11.42578125" style="30" customWidth="1"/>
    <col min="7947" max="7947" width="12" style="30" customWidth="1"/>
    <col min="7948" max="7948" width="11.140625" style="30" customWidth="1"/>
    <col min="7949" max="7949" width="9.140625" style="30" customWidth="1"/>
    <col min="7950" max="7950" width="11.85546875" style="30" customWidth="1"/>
    <col min="7951" max="7951" width="11" style="30" customWidth="1"/>
    <col min="7952" max="7952" width="10.85546875" style="30" customWidth="1"/>
    <col min="7953" max="7953" width="11.5703125" style="30" customWidth="1"/>
    <col min="7954" max="7954" width="10.85546875" style="30" customWidth="1"/>
    <col min="7955" max="7956" width="11.7109375" style="30" customWidth="1"/>
    <col min="7957" max="7957" width="14.42578125" style="30" customWidth="1"/>
    <col min="7958" max="7959" width="16" style="30" customWidth="1"/>
    <col min="7960" max="8191" width="8.85546875" style="30"/>
    <col min="8192" max="8192" width="6.42578125" style="30" customWidth="1"/>
    <col min="8193" max="8193" width="43.5703125" style="30" customWidth="1"/>
    <col min="8194" max="8194" width="6" style="30" customWidth="1"/>
    <col min="8195" max="8196" width="0" style="30" hidden="1" customWidth="1"/>
    <col min="8197" max="8197" width="9.42578125" style="30" customWidth="1"/>
    <col min="8198" max="8198" width="10" style="30" customWidth="1"/>
    <col min="8199" max="8199" width="10.7109375" style="30" bestFit="1" customWidth="1"/>
    <col min="8200" max="8200" width="9.7109375" style="30" customWidth="1"/>
    <col min="8201" max="8201" width="9.85546875" style="30" customWidth="1"/>
    <col min="8202" max="8202" width="11.42578125" style="30" customWidth="1"/>
    <col min="8203" max="8203" width="12" style="30" customWidth="1"/>
    <col min="8204" max="8204" width="11.140625" style="30" customWidth="1"/>
    <col min="8205" max="8205" width="9.140625" style="30" customWidth="1"/>
    <col min="8206" max="8206" width="11.85546875" style="30" customWidth="1"/>
    <col min="8207" max="8207" width="11" style="30" customWidth="1"/>
    <col min="8208" max="8208" width="10.85546875" style="30" customWidth="1"/>
    <col min="8209" max="8209" width="11.5703125" style="30" customWidth="1"/>
    <col min="8210" max="8210" width="10.85546875" style="30" customWidth="1"/>
    <col min="8211" max="8212" width="11.7109375" style="30" customWidth="1"/>
    <col min="8213" max="8213" width="14.42578125" style="30" customWidth="1"/>
    <col min="8214" max="8215" width="16" style="30" customWidth="1"/>
    <col min="8216" max="8447" width="8.85546875" style="30"/>
    <col min="8448" max="8448" width="6.42578125" style="30" customWidth="1"/>
    <col min="8449" max="8449" width="43.5703125" style="30" customWidth="1"/>
    <col min="8450" max="8450" width="6" style="30" customWidth="1"/>
    <col min="8451" max="8452" width="0" style="30" hidden="1" customWidth="1"/>
    <col min="8453" max="8453" width="9.42578125" style="30" customWidth="1"/>
    <col min="8454" max="8454" width="10" style="30" customWidth="1"/>
    <col min="8455" max="8455" width="10.7109375" style="30" bestFit="1" customWidth="1"/>
    <col min="8456" max="8456" width="9.7109375" style="30" customWidth="1"/>
    <col min="8457" max="8457" width="9.85546875" style="30" customWidth="1"/>
    <col min="8458" max="8458" width="11.42578125" style="30" customWidth="1"/>
    <col min="8459" max="8459" width="12" style="30" customWidth="1"/>
    <col min="8460" max="8460" width="11.140625" style="30" customWidth="1"/>
    <col min="8461" max="8461" width="9.140625" style="30" customWidth="1"/>
    <col min="8462" max="8462" width="11.85546875" style="30" customWidth="1"/>
    <col min="8463" max="8463" width="11" style="30" customWidth="1"/>
    <col min="8464" max="8464" width="10.85546875" style="30" customWidth="1"/>
    <col min="8465" max="8465" width="11.5703125" style="30" customWidth="1"/>
    <col min="8466" max="8466" width="10.85546875" style="30" customWidth="1"/>
    <col min="8467" max="8468" width="11.7109375" style="30" customWidth="1"/>
    <col min="8469" max="8469" width="14.42578125" style="30" customWidth="1"/>
    <col min="8470" max="8471" width="16" style="30" customWidth="1"/>
    <col min="8472" max="8703" width="8.85546875" style="30"/>
    <col min="8704" max="8704" width="6.42578125" style="30" customWidth="1"/>
    <col min="8705" max="8705" width="43.5703125" style="30" customWidth="1"/>
    <col min="8706" max="8706" width="6" style="30" customWidth="1"/>
    <col min="8707" max="8708" width="0" style="30" hidden="1" customWidth="1"/>
    <col min="8709" max="8709" width="9.42578125" style="30" customWidth="1"/>
    <col min="8710" max="8710" width="10" style="30" customWidth="1"/>
    <col min="8711" max="8711" width="10.7109375" style="30" bestFit="1" customWidth="1"/>
    <col min="8712" max="8712" width="9.7109375" style="30" customWidth="1"/>
    <col min="8713" max="8713" width="9.85546875" style="30" customWidth="1"/>
    <col min="8714" max="8714" width="11.42578125" style="30" customWidth="1"/>
    <col min="8715" max="8715" width="12" style="30" customWidth="1"/>
    <col min="8716" max="8716" width="11.140625" style="30" customWidth="1"/>
    <col min="8717" max="8717" width="9.140625" style="30" customWidth="1"/>
    <col min="8718" max="8718" width="11.85546875" style="30" customWidth="1"/>
    <col min="8719" max="8719" width="11" style="30" customWidth="1"/>
    <col min="8720" max="8720" width="10.85546875" style="30" customWidth="1"/>
    <col min="8721" max="8721" width="11.5703125" style="30" customWidth="1"/>
    <col min="8722" max="8722" width="10.85546875" style="30" customWidth="1"/>
    <col min="8723" max="8724" width="11.7109375" style="30" customWidth="1"/>
    <col min="8725" max="8725" width="14.42578125" style="30" customWidth="1"/>
    <col min="8726" max="8727" width="16" style="30" customWidth="1"/>
    <col min="8728" max="8959" width="8.85546875" style="30"/>
    <col min="8960" max="8960" width="6.42578125" style="30" customWidth="1"/>
    <col min="8961" max="8961" width="43.5703125" style="30" customWidth="1"/>
    <col min="8962" max="8962" width="6" style="30" customWidth="1"/>
    <col min="8963" max="8964" width="0" style="30" hidden="1" customWidth="1"/>
    <col min="8965" max="8965" width="9.42578125" style="30" customWidth="1"/>
    <col min="8966" max="8966" width="10" style="30" customWidth="1"/>
    <col min="8967" max="8967" width="10.7109375" style="30" bestFit="1" customWidth="1"/>
    <col min="8968" max="8968" width="9.7109375" style="30" customWidth="1"/>
    <col min="8969" max="8969" width="9.85546875" style="30" customWidth="1"/>
    <col min="8970" max="8970" width="11.42578125" style="30" customWidth="1"/>
    <col min="8971" max="8971" width="12" style="30" customWidth="1"/>
    <col min="8972" max="8972" width="11.140625" style="30" customWidth="1"/>
    <col min="8973" max="8973" width="9.140625" style="30" customWidth="1"/>
    <col min="8974" max="8974" width="11.85546875" style="30" customWidth="1"/>
    <col min="8975" max="8975" width="11" style="30" customWidth="1"/>
    <col min="8976" max="8976" width="10.85546875" style="30" customWidth="1"/>
    <col min="8977" max="8977" width="11.5703125" style="30" customWidth="1"/>
    <col min="8978" max="8978" width="10.85546875" style="30" customWidth="1"/>
    <col min="8979" max="8980" width="11.7109375" style="30" customWidth="1"/>
    <col min="8981" max="8981" width="14.42578125" style="30" customWidth="1"/>
    <col min="8982" max="8983" width="16" style="30" customWidth="1"/>
    <col min="8984" max="9215" width="8.85546875" style="30"/>
    <col min="9216" max="9216" width="6.42578125" style="30" customWidth="1"/>
    <col min="9217" max="9217" width="43.5703125" style="30" customWidth="1"/>
    <col min="9218" max="9218" width="6" style="30" customWidth="1"/>
    <col min="9219" max="9220" width="0" style="30" hidden="1" customWidth="1"/>
    <col min="9221" max="9221" width="9.42578125" style="30" customWidth="1"/>
    <col min="9222" max="9222" width="10" style="30" customWidth="1"/>
    <col min="9223" max="9223" width="10.7109375" style="30" bestFit="1" customWidth="1"/>
    <col min="9224" max="9224" width="9.7109375" style="30" customWidth="1"/>
    <col min="9225" max="9225" width="9.85546875" style="30" customWidth="1"/>
    <col min="9226" max="9226" width="11.42578125" style="30" customWidth="1"/>
    <col min="9227" max="9227" width="12" style="30" customWidth="1"/>
    <col min="9228" max="9228" width="11.140625" style="30" customWidth="1"/>
    <col min="9229" max="9229" width="9.140625" style="30" customWidth="1"/>
    <col min="9230" max="9230" width="11.85546875" style="30" customWidth="1"/>
    <col min="9231" max="9231" width="11" style="30" customWidth="1"/>
    <col min="9232" max="9232" width="10.85546875" style="30" customWidth="1"/>
    <col min="9233" max="9233" width="11.5703125" style="30" customWidth="1"/>
    <col min="9234" max="9234" width="10.85546875" style="30" customWidth="1"/>
    <col min="9235" max="9236" width="11.7109375" style="30" customWidth="1"/>
    <col min="9237" max="9237" width="14.42578125" style="30" customWidth="1"/>
    <col min="9238" max="9239" width="16" style="30" customWidth="1"/>
    <col min="9240" max="9471" width="8.85546875" style="30"/>
    <col min="9472" max="9472" width="6.42578125" style="30" customWidth="1"/>
    <col min="9473" max="9473" width="43.5703125" style="30" customWidth="1"/>
    <col min="9474" max="9474" width="6" style="30" customWidth="1"/>
    <col min="9475" max="9476" width="0" style="30" hidden="1" customWidth="1"/>
    <col min="9477" max="9477" width="9.42578125" style="30" customWidth="1"/>
    <col min="9478" max="9478" width="10" style="30" customWidth="1"/>
    <col min="9479" max="9479" width="10.7109375" style="30" bestFit="1" customWidth="1"/>
    <col min="9480" max="9480" width="9.7109375" style="30" customWidth="1"/>
    <col min="9481" max="9481" width="9.85546875" style="30" customWidth="1"/>
    <col min="9482" max="9482" width="11.42578125" style="30" customWidth="1"/>
    <col min="9483" max="9483" width="12" style="30" customWidth="1"/>
    <col min="9484" max="9484" width="11.140625" style="30" customWidth="1"/>
    <col min="9485" max="9485" width="9.140625" style="30" customWidth="1"/>
    <col min="9486" max="9486" width="11.85546875" style="30" customWidth="1"/>
    <col min="9487" max="9487" width="11" style="30" customWidth="1"/>
    <col min="9488" max="9488" width="10.85546875" style="30" customWidth="1"/>
    <col min="9489" max="9489" width="11.5703125" style="30" customWidth="1"/>
    <col min="9490" max="9490" width="10.85546875" style="30" customWidth="1"/>
    <col min="9491" max="9492" width="11.7109375" style="30" customWidth="1"/>
    <col min="9493" max="9493" width="14.42578125" style="30" customWidth="1"/>
    <col min="9494" max="9495" width="16" style="30" customWidth="1"/>
    <col min="9496" max="9727" width="8.85546875" style="30"/>
    <col min="9728" max="9728" width="6.42578125" style="30" customWidth="1"/>
    <col min="9729" max="9729" width="43.5703125" style="30" customWidth="1"/>
    <col min="9730" max="9730" width="6" style="30" customWidth="1"/>
    <col min="9731" max="9732" width="0" style="30" hidden="1" customWidth="1"/>
    <col min="9733" max="9733" width="9.42578125" style="30" customWidth="1"/>
    <col min="9734" max="9734" width="10" style="30" customWidth="1"/>
    <col min="9735" max="9735" width="10.7109375" style="30" bestFit="1" customWidth="1"/>
    <col min="9736" max="9736" width="9.7109375" style="30" customWidth="1"/>
    <col min="9737" max="9737" width="9.85546875" style="30" customWidth="1"/>
    <col min="9738" max="9738" width="11.42578125" style="30" customWidth="1"/>
    <col min="9739" max="9739" width="12" style="30" customWidth="1"/>
    <col min="9740" max="9740" width="11.140625" style="30" customWidth="1"/>
    <col min="9741" max="9741" width="9.140625" style="30" customWidth="1"/>
    <col min="9742" max="9742" width="11.85546875" style="30" customWidth="1"/>
    <col min="9743" max="9743" width="11" style="30" customWidth="1"/>
    <col min="9744" max="9744" width="10.85546875" style="30" customWidth="1"/>
    <col min="9745" max="9745" width="11.5703125" style="30" customWidth="1"/>
    <col min="9746" max="9746" width="10.85546875" style="30" customWidth="1"/>
    <col min="9747" max="9748" width="11.7109375" style="30" customWidth="1"/>
    <col min="9749" max="9749" width="14.42578125" style="30" customWidth="1"/>
    <col min="9750" max="9751" width="16" style="30" customWidth="1"/>
    <col min="9752" max="9983" width="8.85546875" style="30"/>
    <col min="9984" max="9984" width="6.42578125" style="30" customWidth="1"/>
    <col min="9985" max="9985" width="43.5703125" style="30" customWidth="1"/>
    <col min="9986" max="9986" width="6" style="30" customWidth="1"/>
    <col min="9987" max="9988" width="0" style="30" hidden="1" customWidth="1"/>
    <col min="9989" max="9989" width="9.42578125" style="30" customWidth="1"/>
    <col min="9990" max="9990" width="10" style="30" customWidth="1"/>
    <col min="9991" max="9991" width="10.7109375" style="30" bestFit="1" customWidth="1"/>
    <col min="9992" max="9992" width="9.7109375" style="30" customWidth="1"/>
    <col min="9993" max="9993" width="9.85546875" style="30" customWidth="1"/>
    <col min="9994" max="9994" width="11.42578125" style="30" customWidth="1"/>
    <col min="9995" max="9995" width="12" style="30" customWidth="1"/>
    <col min="9996" max="9996" width="11.140625" style="30" customWidth="1"/>
    <col min="9997" max="9997" width="9.140625" style="30" customWidth="1"/>
    <col min="9998" max="9998" width="11.85546875" style="30" customWidth="1"/>
    <col min="9999" max="9999" width="11" style="30" customWidth="1"/>
    <col min="10000" max="10000" width="10.85546875" style="30" customWidth="1"/>
    <col min="10001" max="10001" width="11.5703125" style="30" customWidth="1"/>
    <col min="10002" max="10002" width="10.85546875" style="30" customWidth="1"/>
    <col min="10003" max="10004" width="11.7109375" style="30" customWidth="1"/>
    <col min="10005" max="10005" width="14.42578125" style="30" customWidth="1"/>
    <col min="10006" max="10007" width="16" style="30" customWidth="1"/>
    <col min="10008" max="10239" width="8.85546875" style="30"/>
    <col min="10240" max="10240" width="6.42578125" style="30" customWidth="1"/>
    <col min="10241" max="10241" width="43.5703125" style="30" customWidth="1"/>
    <col min="10242" max="10242" width="6" style="30" customWidth="1"/>
    <col min="10243" max="10244" width="0" style="30" hidden="1" customWidth="1"/>
    <col min="10245" max="10245" width="9.42578125" style="30" customWidth="1"/>
    <col min="10246" max="10246" width="10" style="30" customWidth="1"/>
    <col min="10247" max="10247" width="10.7109375" style="30" bestFit="1" customWidth="1"/>
    <col min="10248" max="10248" width="9.7109375" style="30" customWidth="1"/>
    <col min="10249" max="10249" width="9.85546875" style="30" customWidth="1"/>
    <col min="10250" max="10250" width="11.42578125" style="30" customWidth="1"/>
    <col min="10251" max="10251" width="12" style="30" customWidth="1"/>
    <col min="10252" max="10252" width="11.140625" style="30" customWidth="1"/>
    <col min="10253" max="10253" width="9.140625" style="30" customWidth="1"/>
    <col min="10254" max="10254" width="11.85546875" style="30" customWidth="1"/>
    <col min="10255" max="10255" width="11" style="30" customWidth="1"/>
    <col min="10256" max="10256" width="10.85546875" style="30" customWidth="1"/>
    <col min="10257" max="10257" width="11.5703125" style="30" customWidth="1"/>
    <col min="10258" max="10258" width="10.85546875" style="30" customWidth="1"/>
    <col min="10259" max="10260" width="11.7109375" style="30" customWidth="1"/>
    <col min="10261" max="10261" width="14.42578125" style="30" customWidth="1"/>
    <col min="10262" max="10263" width="16" style="30" customWidth="1"/>
    <col min="10264" max="10495" width="8.85546875" style="30"/>
    <col min="10496" max="10496" width="6.42578125" style="30" customWidth="1"/>
    <col min="10497" max="10497" width="43.5703125" style="30" customWidth="1"/>
    <col min="10498" max="10498" width="6" style="30" customWidth="1"/>
    <col min="10499" max="10500" width="0" style="30" hidden="1" customWidth="1"/>
    <col min="10501" max="10501" width="9.42578125" style="30" customWidth="1"/>
    <col min="10502" max="10502" width="10" style="30" customWidth="1"/>
    <col min="10503" max="10503" width="10.7109375" style="30" bestFit="1" customWidth="1"/>
    <col min="10504" max="10504" width="9.7109375" style="30" customWidth="1"/>
    <col min="10505" max="10505" width="9.85546875" style="30" customWidth="1"/>
    <col min="10506" max="10506" width="11.42578125" style="30" customWidth="1"/>
    <col min="10507" max="10507" width="12" style="30" customWidth="1"/>
    <col min="10508" max="10508" width="11.140625" style="30" customWidth="1"/>
    <col min="10509" max="10509" width="9.140625" style="30" customWidth="1"/>
    <col min="10510" max="10510" width="11.85546875" style="30" customWidth="1"/>
    <col min="10511" max="10511" width="11" style="30" customWidth="1"/>
    <col min="10512" max="10512" width="10.85546875" style="30" customWidth="1"/>
    <col min="10513" max="10513" width="11.5703125" style="30" customWidth="1"/>
    <col min="10514" max="10514" width="10.85546875" style="30" customWidth="1"/>
    <col min="10515" max="10516" width="11.7109375" style="30" customWidth="1"/>
    <col min="10517" max="10517" width="14.42578125" style="30" customWidth="1"/>
    <col min="10518" max="10519" width="16" style="30" customWidth="1"/>
    <col min="10520" max="10751" width="8.85546875" style="30"/>
    <col min="10752" max="10752" width="6.42578125" style="30" customWidth="1"/>
    <col min="10753" max="10753" width="43.5703125" style="30" customWidth="1"/>
    <col min="10754" max="10754" width="6" style="30" customWidth="1"/>
    <col min="10755" max="10756" width="0" style="30" hidden="1" customWidth="1"/>
    <col min="10757" max="10757" width="9.42578125" style="30" customWidth="1"/>
    <col min="10758" max="10758" width="10" style="30" customWidth="1"/>
    <col min="10759" max="10759" width="10.7109375" style="30" bestFit="1" customWidth="1"/>
    <col min="10760" max="10760" width="9.7109375" style="30" customWidth="1"/>
    <col min="10761" max="10761" width="9.85546875" style="30" customWidth="1"/>
    <col min="10762" max="10762" width="11.42578125" style="30" customWidth="1"/>
    <col min="10763" max="10763" width="12" style="30" customWidth="1"/>
    <col min="10764" max="10764" width="11.140625" style="30" customWidth="1"/>
    <col min="10765" max="10765" width="9.140625" style="30" customWidth="1"/>
    <col min="10766" max="10766" width="11.85546875" style="30" customWidth="1"/>
    <col min="10767" max="10767" width="11" style="30" customWidth="1"/>
    <col min="10768" max="10768" width="10.85546875" style="30" customWidth="1"/>
    <col min="10769" max="10769" width="11.5703125" style="30" customWidth="1"/>
    <col min="10770" max="10770" width="10.85546875" style="30" customWidth="1"/>
    <col min="10771" max="10772" width="11.7109375" style="30" customWidth="1"/>
    <col min="10773" max="10773" width="14.42578125" style="30" customWidth="1"/>
    <col min="10774" max="10775" width="16" style="30" customWidth="1"/>
    <col min="10776" max="11007" width="8.85546875" style="30"/>
    <col min="11008" max="11008" width="6.42578125" style="30" customWidth="1"/>
    <col min="11009" max="11009" width="43.5703125" style="30" customWidth="1"/>
    <col min="11010" max="11010" width="6" style="30" customWidth="1"/>
    <col min="11011" max="11012" width="0" style="30" hidden="1" customWidth="1"/>
    <col min="11013" max="11013" width="9.42578125" style="30" customWidth="1"/>
    <col min="11014" max="11014" width="10" style="30" customWidth="1"/>
    <col min="11015" max="11015" width="10.7109375" style="30" bestFit="1" customWidth="1"/>
    <col min="11016" max="11016" width="9.7109375" style="30" customWidth="1"/>
    <col min="11017" max="11017" width="9.85546875" style="30" customWidth="1"/>
    <col min="11018" max="11018" width="11.42578125" style="30" customWidth="1"/>
    <col min="11019" max="11019" width="12" style="30" customWidth="1"/>
    <col min="11020" max="11020" width="11.140625" style="30" customWidth="1"/>
    <col min="11021" max="11021" width="9.140625" style="30" customWidth="1"/>
    <col min="11022" max="11022" width="11.85546875" style="30" customWidth="1"/>
    <col min="11023" max="11023" width="11" style="30" customWidth="1"/>
    <col min="11024" max="11024" width="10.85546875" style="30" customWidth="1"/>
    <col min="11025" max="11025" width="11.5703125" style="30" customWidth="1"/>
    <col min="11026" max="11026" width="10.85546875" style="30" customWidth="1"/>
    <col min="11027" max="11028" width="11.7109375" style="30" customWidth="1"/>
    <col min="11029" max="11029" width="14.42578125" style="30" customWidth="1"/>
    <col min="11030" max="11031" width="16" style="30" customWidth="1"/>
    <col min="11032" max="11263" width="8.85546875" style="30"/>
    <col min="11264" max="11264" width="6.42578125" style="30" customWidth="1"/>
    <col min="11265" max="11265" width="43.5703125" style="30" customWidth="1"/>
    <col min="11266" max="11266" width="6" style="30" customWidth="1"/>
    <col min="11267" max="11268" width="0" style="30" hidden="1" customWidth="1"/>
    <col min="11269" max="11269" width="9.42578125" style="30" customWidth="1"/>
    <col min="11270" max="11270" width="10" style="30" customWidth="1"/>
    <col min="11271" max="11271" width="10.7109375" style="30" bestFit="1" customWidth="1"/>
    <col min="11272" max="11272" width="9.7109375" style="30" customWidth="1"/>
    <col min="11273" max="11273" width="9.85546875" style="30" customWidth="1"/>
    <col min="11274" max="11274" width="11.42578125" style="30" customWidth="1"/>
    <col min="11275" max="11275" width="12" style="30" customWidth="1"/>
    <col min="11276" max="11276" width="11.140625" style="30" customWidth="1"/>
    <col min="11277" max="11277" width="9.140625" style="30" customWidth="1"/>
    <col min="11278" max="11278" width="11.85546875" style="30" customWidth="1"/>
    <col min="11279" max="11279" width="11" style="30" customWidth="1"/>
    <col min="11280" max="11280" width="10.85546875" style="30" customWidth="1"/>
    <col min="11281" max="11281" width="11.5703125" style="30" customWidth="1"/>
    <col min="11282" max="11282" width="10.85546875" style="30" customWidth="1"/>
    <col min="11283" max="11284" width="11.7109375" style="30" customWidth="1"/>
    <col min="11285" max="11285" width="14.42578125" style="30" customWidth="1"/>
    <col min="11286" max="11287" width="16" style="30" customWidth="1"/>
    <col min="11288" max="11519" width="8.85546875" style="30"/>
    <col min="11520" max="11520" width="6.42578125" style="30" customWidth="1"/>
    <col min="11521" max="11521" width="43.5703125" style="30" customWidth="1"/>
    <col min="11522" max="11522" width="6" style="30" customWidth="1"/>
    <col min="11523" max="11524" width="0" style="30" hidden="1" customWidth="1"/>
    <col min="11525" max="11525" width="9.42578125" style="30" customWidth="1"/>
    <col min="11526" max="11526" width="10" style="30" customWidth="1"/>
    <col min="11527" max="11527" width="10.7109375" style="30" bestFit="1" customWidth="1"/>
    <col min="11528" max="11528" width="9.7109375" style="30" customWidth="1"/>
    <col min="11529" max="11529" width="9.85546875" style="30" customWidth="1"/>
    <col min="11530" max="11530" width="11.42578125" style="30" customWidth="1"/>
    <col min="11531" max="11531" width="12" style="30" customWidth="1"/>
    <col min="11532" max="11532" width="11.140625" style="30" customWidth="1"/>
    <col min="11533" max="11533" width="9.140625" style="30" customWidth="1"/>
    <col min="11534" max="11534" width="11.85546875" style="30" customWidth="1"/>
    <col min="11535" max="11535" width="11" style="30" customWidth="1"/>
    <col min="11536" max="11536" width="10.85546875" style="30" customWidth="1"/>
    <col min="11537" max="11537" width="11.5703125" style="30" customWidth="1"/>
    <col min="11538" max="11538" width="10.85546875" style="30" customWidth="1"/>
    <col min="11539" max="11540" width="11.7109375" style="30" customWidth="1"/>
    <col min="11541" max="11541" width="14.42578125" style="30" customWidth="1"/>
    <col min="11542" max="11543" width="16" style="30" customWidth="1"/>
    <col min="11544" max="11775" width="8.85546875" style="30"/>
    <col min="11776" max="11776" width="6.42578125" style="30" customWidth="1"/>
    <col min="11777" max="11777" width="43.5703125" style="30" customWidth="1"/>
    <col min="11778" max="11778" width="6" style="30" customWidth="1"/>
    <col min="11779" max="11780" width="0" style="30" hidden="1" customWidth="1"/>
    <col min="11781" max="11781" width="9.42578125" style="30" customWidth="1"/>
    <col min="11782" max="11782" width="10" style="30" customWidth="1"/>
    <col min="11783" max="11783" width="10.7109375" style="30" bestFit="1" customWidth="1"/>
    <col min="11784" max="11784" width="9.7109375" style="30" customWidth="1"/>
    <col min="11785" max="11785" width="9.85546875" style="30" customWidth="1"/>
    <col min="11786" max="11786" width="11.42578125" style="30" customWidth="1"/>
    <col min="11787" max="11787" width="12" style="30" customWidth="1"/>
    <col min="11788" max="11788" width="11.140625" style="30" customWidth="1"/>
    <col min="11789" max="11789" width="9.140625" style="30" customWidth="1"/>
    <col min="11790" max="11790" width="11.85546875" style="30" customWidth="1"/>
    <col min="11791" max="11791" width="11" style="30" customWidth="1"/>
    <col min="11792" max="11792" width="10.85546875" style="30" customWidth="1"/>
    <col min="11793" max="11793" width="11.5703125" style="30" customWidth="1"/>
    <col min="11794" max="11794" width="10.85546875" style="30" customWidth="1"/>
    <col min="11795" max="11796" width="11.7109375" style="30" customWidth="1"/>
    <col min="11797" max="11797" width="14.42578125" style="30" customWidth="1"/>
    <col min="11798" max="11799" width="16" style="30" customWidth="1"/>
    <col min="11800" max="12031" width="8.85546875" style="30"/>
    <col min="12032" max="12032" width="6.42578125" style="30" customWidth="1"/>
    <col min="12033" max="12033" width="43.5703125" style="30" customWidth="1"/>
    <col min="12034" max="12034" width="6" style="30" customWidth="1"/>
    <col min="12035" max="12036" width="0" style="30" hidden="1" customWidth="1"/>
    <col min="12037" max="12037" width="9.42578125" style="30" customWidth="1"/>
    <col min="12038" max="12038" width="10" style="30" customWidth="1"/>
    <col min="12039" max="12039" width="10.7109375" style="30" bestFit="1" customWidth="1"/>
    <col min="12040" max="12040" width="9.7109375" style="30" customWidth="1"/>
    <col min="12041" max="12041" width="9.85546875" style="30" customWidth="1"/>
    <col min="12042" max="12042" width="11.42578125" style="30" customWidth="1"/>
    <col min="12043" max="12043" width="12" style="30" customWidth="1"/>
    <col min="12044" max="12044" width="11.140625" style="30" customWidth="1"/>
    <col min="12045" max="12045" width="9.140625" style="30" customWidth="1"/>
    <col min="12046" max="12046" width="11.85546875" style="30" customWidth="1"/>
    <col min="12047" max="12047" width="11" style="30" customWidth="1"/>
    <col min="12048" max="12048" width="10.85546875" style="30" customWidth="1"/>
    <col min="12049" max="12049" width="11.5703125" style="30" customWidth="1"/>
    <col min="12050" max="12050" width="10.85546875" style="30" customWidth="1"/>
    <col min="12051" max="12052" width="11.7109375" style="30" customWidth="1"/>
    <col min="12053" max="12053" width="14.42578125" style="30" customWidth="1"/>
    <col min="12054" max="12055" width="16" style="30" customWidth="1"/>
    <col min="12056" max="12287" width="8.85546875" style="30"/>
    <col min="12288" max="12288" width="6.42578125" style="30" customWidth="1"/>
    <col min="12289" max="12289" width="43.5703125" style="30" customWidth="1"/>
    <col min="12290" max="12290" width="6" style="30" customWidth="1"/>
    <col min="12291" max="12292" width="0" style="30" hidden="1" customWidth="1"/>
    <col min="12293" max="12293" width="9.42578125" style="30" customWidth="1"/>
    <col min="12294" max="12294" width="10" style="30" customWidth="1"/>
    <col min="12295" max="12295" width="10.7109375" style="30" bestFit="1" customWidth="1"/>
    <col min="12296" max="12296" width="9.7109375" style="30" customWidth="1"/>
    <col min="12297" max="12297" width="9.85546875" style="30" customWidth="1"/>
    <col min="12298" max="12298" width="11.42578125" style="30" customWidth="1"/>
    <col min="12299" max="12299" width="12" style="30" customWidth="1"/>
    <col min="12300" max="12300" width="11.140625" style="30" customWidth="1"/>
    <col min="12301" max="12301" width="9.140625" style="30" customWidth="1"/>
    <col min="12302" max="12302" width="11.85546875" style="30" customWidth="1"/>
    <col min="12303" max="12303" width="11" style="30" customWidth="1"/>
    <col min="12304" max="12304" width="10.85546875" style="30" customWidth="1"/>
    <col min="12305" max="12305" width="11.5703125" style="30" customWidth="1"/>
    <col min="12306" max="12306" width="10.85546875" style="30" customWidth="1"/>
    <col min="12307" max="12308" width="11.7109375" style="30" customWidth="1"/>
    <col min="12309" max="12309" width="14.42578125" style="30" customWidth="1"/>
    <col min="12310" max="12311" width="16" style="30" customWidth="1"/>
    <col min="12312" max="12543" width="8.85546875" style="30"/>
    <col min="12544" max="12544" width="6.42578125" style="30" customWidth="1"/>
    <col min="12545" max="12545" width="43.5703125" style="30" customWidth="1"/>
    <col min="12546" max="12546" width="6" style="30" customWidth="1"/>
    <col min="12547" max="12548" width="0" style="30" hidden="1" customWidth="1"/>
    <col min="12549" max="12549" width="9.42578125" style="30" customWidth="1"/>
    <col min="12550" max="12550" width="10" style="30" customWidth="1"/>
    <col min="12551" max="12551" width="10.7109375" style="30" bestFit="1" customWidth="1"/>
    <col min="12552" max="12552" width="9.7109375" style="30" customWidth="1"/>
    <col min="12553" max="12553" width="9.85546875" style="30" customWidth="1"/>
    <col min="12554" max="12554" width="11.42578125" style="30" customWidth="1"/>
    <col min="12555" max="12555" width="12" style="30" customWidth="1"/>
    <col min="12556" max="12556" width="11.140625" style="30" customWidth="1"/>
    <col min="12557" max="12557" width="9.140625" style="30" customWidth="1"/>
    <col min="12558" max="12558" width="11.85546875" style="30" customWidth="1"/>
    <col min="12559" max="12559" width="11" style="30" customWidth="1"/>
    <col min="12560" max="12560" width="10.85546875" style="30" customWidth="1"/>
    <col min="12561" max="12561" width="11.5703125" style="30" customWidth="1"/>
    <col min="12562" max="12562" width="10.85546875" style="30" customWidth="1"/>
    <col min="12563" max="12564" width="11.7109375" style="30" customWidth="1"/>
    <col min="12565" max="12565" width="14.42578125" style="30" customWidth="1"/>
    <col min="12566" max="12567" width="16" style="30" customWidth="1"/>
    <col min="12568" max="12799" width="8.85546875" style="30"/>
    <col min="12800" max="12800" width="6.42578125" style="30" customWidth="1"/>
    <col min="12801" max="12801" width="43.5703125" style="30" customWidth="1"/>
    <col min="12802" max="12802" width="6" style="30" customWidth="1"/>
    <col min="12803" max="12804" width="0" style="30" hidden="1" customWidth="1"/>
    <col min="12805" max="12805" width="9.42578125" style="30" customWidth="1"/>
    <col min="12806" max="12806" width="10" style="30" customWidth="1"/>
    <col min="12807" max="12807" width="10.7109375" style="30" bestFit="1" customWidth="1"/>
    <col min="12808" max="12808" width="9.7109375" style="30" customWidth="1"/>
    <col min="12809" max="12809" width="9.85546875" style="30" customWidth="1"/>
    <col min="12810" max="12810" width="11.42578125" style="30" customWidth="1"/>
    <col min="12811" max="12811" width="12" style="30" customWidth="1"/>
    <col min="12812" max="12812" width="11.140625" style="30" customWidth="1"/>
    <col min="12813" max="12813" width="9.140625" style="30" customWidth="1"/>
    <col min="12814" max="12814" width="11.85546875" style="30" customWidth="1"/>
    <col min="12815" max="12815" width="11" style="30" customWidth="1"/>
    <col min="12816" max="12816" width="10.85546875" style="30" customWidth="1"/>
    <col min="12817" max="12817" width="11.5703125" style="30" customWidth="1"/>
    <col min="12818" max="12818" width="10.85546875" style="30" customWidth="1"/>
    <col min="12819" max="12820" width="11.7109375" style="30" customWidth="1"/>
    <col min="12821" max="12821" width="14.42578125" style="30" customWidth="1"/>
    <col min="12822" max="12823" width="16" style="30" customWidth="1"/>
    <col min="12824" max="13055" width="8.85546875" style="30"/>
    <col min="13056" max="13056" width="6.42578125" style="30" customWidth="1"/>
    <col min="13057" max="13057" width="43.5703125" style="30" customWidth="1"/>
    <col min="13058" max="13058" width="6" style="30" customWidth="1"/>
    <col min="13059" max="13060" width="0" style="30" hidden="1" customWidth="1"/>
    <col min="13061" max="13061" width="9.42578125" style="30" customWidth="1"/>
    <col min="13062" max="13062" width="10" style="30" customWidth="1"/>
    <col min="13063" max="13063" width="10.7109375" style="30" bestFit="1" customWidth="1"/>
    <col min="13064" max="13064" width="9.7109375" style="30" customWidth="1"/>
    <col min="13065" max="13065" width="9.85546875" style="30" customWidth="1"/>
    <col min="13066" max="13066" width="11.42578125" style="30" customWidth="1"/>
    <col min="13067" max="13067" width="12" style="30" customWidth="1"/>
    <col min="13068" max="13068" width="11.140625" style="30" customWidth="1"/>
    <col min="13069" max="13069" width="9.140625" style="30" customWidth="1"/>
    <col min="13070" max="13070" width="11.85546875" style="30" customWidth="1"/>
    <col min="13071" max="13071" width="11" style="30" customWidth="1"/>
    <col min="13072" max="13072" width="10.85546875" style="30" customWidth="1"/>
    <col min="13073" max="13073" width="11.5703125" style="30" customWidth="1"/>
    <col min="13074" max="13074" width="10.85546875" style="30" customWidth="1"/>
    <col min="13075" max="13076" width="11.7109375" style="30" customWidth="1"/>
    <col min="13077" max="13077" width="14.42578125" style="30" customWidth="1"/>
    <col min="13078" max="13079" width="16" style="30" customWidth="1"/>
    <col min="13080" max="13311" width="8.85546875" style="30"/>
    <col min="13312" max="13312" width="6.42578125" style="30" customWidth="1"/>
    <col min="13313" max="13313" width="43.5703125" style="30" customWidth="1"/>
    <col min="13314" max="13314" width="6" style="30" customWidth="1"/>
    <col min="13315" max="13316" width="0" style="30" hidden="1" customWidth="1"/>
    <col min="13317" max="13317" width="9.42578125" style="30" customWidth="1"/>
    <col min="13318" max="13318" width="10" style="30" customWidth="1"/>
    <col min="13319" max="13319" width="10.7109375" style="30" bestFit="1" customWidth="1"/>
    <col min="13320" max="13320" width="9.7109375" style="30" customWidth="1"/>
    <col min="13321" max="13321" width="9.85546875" style="30" customWidth="1"/>
    <col min="13322" max="13322" width="11.42578125" style="30" customWidth="1"/>
    <col min="13323" max="13323" width="12" style="30" customWidth="1"/>
    <col min="13324" max="13324" width="11.140625" style="30" customWidth="1"/>
    <col min="13325" max="13325" width="9.140625" style="30" customWidth="1"/>
    <col min="13326" max="13326" width="11.85546875" style="30" customWidth="1"/>
    <col min="13327" max="13327" width="11" style="30" customWidth="1"/>
    <col min="13328" max="13328" width="10.85546875" style="30" customWidth="1"/>
    <col min="13329" max="13329" width="11.5703125" style="30" customWidth="1"/>
    <col min="13330" max="13330" width="10.85546875" style="30" customWidth="1"/>
    <col min="13331" max="13332" width="11.7109375" style="30" customWidth="1"/>
    <col min="13333" max="13333" width="14.42578125" style="30" customWidth="1"/>
    <col min="13334" max="13335" width="16" style="30" customWidth="1"/>
    <col min="13336" max="13567" width="8.85546875" style="30"/>
    <col min="13568" max="13568" width="6.42578125" style="30" customWidth="1"/>
    <col min="13569" max="13569" width="43.5703125" style="30" customWidth="1"/>
    <col min="13570" max="13570" width="6" style="30" customWidth="1"/>
    <col min="13571" max="13572" width="0" style="30" hidden="1" customWidth="1"/>
    <col min="13573" max="13573" width="9.42578125" style="30" customWidth="1"/>
    <col min="13574" max="13574" width="10" style="30" customWidth="1"/>
    <col min="13575" max="13575" width="10.7109375" style="30" bestFit="1" customWidth="1"/>
    <col min="13576" max="13576" width="9.7109375" style="30" customWidth="1"/>
    <col min="13577" max="13577" width="9.85546875" style="30" customWidth="1"/>
    <col min="13578" max="13578" width="11.42578125" style="30" customWidth="1"/>
    <col min="13579" max="13579" width="12" style="30" customWidth="1"/>
    <col min="13580" max="13580" width="11.140625" style="30" customWidth="1"/>
    <col min="13581" max="13581" width="9.140625" style="30" customWidth="1"/>
    <col min="13582" max="13582" width="11.85546875" style="30" customWidth="1"/>
    <col min="13583" max="13583" width="11" style="30" customWidth="1"/>
    <col min="13584" max="13584" width="10.85546875" style="30" customWidth="1"/>
    <col min="13585" max="13585" width="11.5703125" style="30" customWidth="1"/>
    <col min="13586" max="13586" width="10.85546875" style="30" customWidth="1"/>
    <col min="13587" max="13588" width="11.7109375" style="30" customWidth="1"/>
    <col min="13589" max="13589" width="14.42578125" style="30" customWidth="1"/>
    <col min="13590" max="13591" width="16" style="30" customWidth="1"/>
    <col min="13592" max="13823" width="8.85546875" style="30"/>
    <col min="13824" max="13824" width="6.42578125" style="30" customWidth="1"/>
    <col min="13825" max="13825" width="43.5703125" style="30" customWidth="1"/>
    <col min="13826" max="13826" width="6" style="30" customWidth="1"/>
    <col min="13827" max="13828" width="0" style="30" hidden="1" customWidth="1"/>
    <col min="13829" max="13829" width="9.42578125" style="30" customWidth="1"/>
    <col min="13830" max="13830" width="10" style="30" customWidth="1"/>
    <col min="13831" max="13831" width="10.7109375" style="30" bestFit="1" customWidth="1"/>
    <col min="13832" max="13832" width="9.7109375" style="30" customWidth="1"/>
    <col min="13833" max="13833" width="9.85546875" style="30" customWidth="1"/>
    <col min="13834" max="13834" width="11.42578125" style="30" customWidth="1"/>
    <col min="13835" max="13835" width="12" style="30" customWidth="1"/>
    <col min="13836" max="13836" width="11.140625" style="30" customWidth="1"/>
    <col min="13837" max="13837" width="9.140625" style="30" customWidth="1"/>
    <col min="13838" max="13838" width="11.85546875" style="30" customWidth="1"/>
    <col min="13839" max="13839" width="11" style="30" customWidth="1"/>
    <col min="13840" max="13840" width="10.85546875" style="30" customWidth="1"/>
    <col min="13841" max="13841" width="11.5703125" style="30" customWidth="1"/>
    <col min="13842" max="13842" width="10.85546875" style="30" customWidth="1"/>
    <col min="13843" max="13844" width="11.7109375" style="30" customWidth="1"/>
    <col min="13845" max="13845" width="14.42578125" style="30" customWidth="1"/>
    <col min="13846" max="13847" width="16" style="30" customWidth="1"/>
    <col min="13848" max="14079" width="8.85546875" style="30"/>
    <col min="14080" max="14080" width="6.42578125" style="30" customWidth="1"/>
    <col min="14081" max="14081" width="43.5703125" style="30" customWidth="1"/>
    <col min="14082" max="14082" width="6" style="30" customWidth="1"/>
    <col min="14083" max="14084" width="0" style="30" hidden="1" customWidth="1"/>
    <col min="14085" max="14085" width="9.42578125" style="30" customWidth="1"/>
    <col min="14086" max="14086" width="10" style="30" customWidth="1"/>
    <col min="14087" max="14087" width="10.7109375" style="30" bestFit="1" customWidth="1"/>
    <col min="14088" max="14088" width="9.7109375" style="30" customWidth="1"/>
    <col min="14089" max="14089" width="9.85546875" style="30" customWidth="1"/>
    <col min="14090" max="14090" width="11.42578125" style="30" customWidth="1"/>
    <col min="14091" max="14091" width="12" style="30" customWidth="1"/>
    <col min="14092" max="14092" width="11.140625" style="30" customWidth="1"/>
    <col min="14093" max="14093" width="9.140625" style="30" customWidth="1"/>
    <col min="14094" max="14094" width="11.85546875" style="30" customWidth="1"/>
    <col min="14095" max="14095" width="11" style="30" customWidth="1"/>
    <col min="14096" max="14096" width="10.85546875" style="30" customWidth="1"/>
    <col min="14097" max="14097" width="11.5703125" style="30" customWidth="1"/>
    <col min="14098" max="14098" width="10.85546875" style="30" customWidth="1"/>
    <col min="14099" max="14100" width="11.7109375" style="30" customWidth="1"/>
    <col min="14101" max="14101" width="14.42578125" style="30" customWidth="1"/>
    <col min="14102" max="14103" width="16" style="30" customWidth="1"/>
    <col min="14104" max="14335" width="8.85546875" style="30"/>
    <col min="14336" max="14336" width="6.42578125" style="30" customWidth="1"/>
    <col min="14337" max="14337" width="43.5703125" style="30" customWidth="1"/>
    <col min="14338" max="14338" width="6" style="30" customWidth="1"/>
    <col min="14339" max="14340" width="0" style="30" hidden="1" customWidth="1"/>
    <col min="14341" max="14341" width="9.42578125" style="30" customWidth="1"/>
    <col min="14342" max="14342" width="10" style="30" customWidth="1"/>
    <col min="14343" max="14343" width="10.7109375" style="30" bestFit="1" customWidth="1"/>
    <col min="14344" max="14344" width="9.7109375" style="30" customWidth="1"/>
    <col min="14345" max="14345" width="9.85546875" style="30" customWidth="1"/>
    <col min="14346" max="14346" width="11.42578125" style="30" customWidth="1"/>
    <col min="14347" max="14347" width="12" style="30" customWidth="1"/>
    <col min="14348" max="14348" width="11.140625" style="30" customWidth="1"/>
    <col min="14349" max="14349" width="9.140625" style="30" customWidth="1"/>
    <col min="14350" max="14350" width="11.85546875" style="30" customWidth="1"/>
    <col min="14351" max="14351" width="11" style="30" customWidth="1"/>
    <col min="14352" max="14352" width="10.85546875" style="30" customWidth="1"/>
    <col min="14353" max="14353" width="11.5703125" style="30" customWidth="1"/>
    <col min="14354" max="14354" width="10.85546875" style="30" customWidth="1"/>
    <col min="14355" max="14356" width="11.7109375" style="30" customWidth="1"/>
    <col min="14357" max="14357" width="14.42578125" style="30" customWidth="1"/>
    <col min="14358" max="14359" width="16" style="30" customWidth="1"/>
    <col min="14360" max="14591" width="8.85546875" style="30"/>
    <col min="14592" max="14592" width="6.42578125" style="30" customWidth="1"/>
    <col min="14593" max="14593" width="43.5703125" style="30" customWidth="1"/>
    <col min="14594" max="14594" width="6" style="30" customWidth="1"/>
    <col min="14595" max="14596" width="0" style="30" hidden="1" customWidth="1"/>
    <col min="14597" max="14597" width="9.42578125" style="30" customWidth="1"/>
    <col min="14598" max="14598" width="10" style="30" customWidth="1"/>
    <col min="14599" max="14599" width="10.7109375" style="30" bestFit="1" customWidth="1"/>
    <col min="14600" max="14600" width="9.7109375" style="30" customWidth="1"/>
    <col min="14601" max="14601" width="9.85546875" style="30" customWidth="1"/>
    <col min="14602" max="14602" width="11.42578125" style="30" customWidth="1"/>
    <col min="14603" max="14603" width="12" style="30" customWidth="1"/>
    <col min="14604" max="14604" width="11.140625" style="30" customWidth="1"/>
    <col min="14605" max="14605" width="9.140625" style="30" customWidth="1"/>
    <col min="14606" max="14606" width="11.85546875" style="30" customWidth="1"/>
    <col min="14607" max="14607" width="11" style="30" customWidth="1"/>
    <col min="14608" max="14608" width="10.85546875" style="30" customWidth="1"/>
    <col min="14609" max="14609" width="11.5703125" style="30" customWidth="1"/>
    <col min="14610" max="14610" width="10.85546875" style="30" customWidth="1"/>
    <col min="14611" max="14612" width="11.7109375" style="30" customWidth="1"/>
    <col min="14613" max="14613" width="14.42578125" style="30" customWidth="1"/>
    <col min="14614" max="14615" width="16" style="30" customWidth="1"/>
    <col min="14616" max="14847" width="8.85546875" style="30"/>
    <col min="14848" max="14848" width="6.42578125" style="30" customWidth="1"/>
    <col min="14849" max="14849" width="43.5703125" style="30" customWidth="1"/>
    <col min="14850" max="14850" width="6" style="30" customWidth="1"/>
    <col min="14851" max="14852" width="0" style="30" hidden="1" customWidth="1"/>
    <col min="14853" max="14853" width="9.42578125" style="30" customWidth="1"/>
    <col min="14854" max="14854" width="10" style="30" customWidth="1"/>
    <col min="14855" max="14855" width="10.7109375" style="30" bestFit="1" customWidth="1"/>
    <col min="14856" max="14856" width="9.7109375" style="30" customWidth="1"/>
    <col min="14857" max="14857" width="9.85546875" style="30" customWidth="1"/>
    <col min="14858" max="14858" width="11.42578125" style="30" customWidth="1"/>
    <col min="14859" max="14859" width="12" style="30" customWidth="1"/>
    <col min="14860" max="14860" width="11.140625" style="30" customWidth="1"/>
    <col min="14861" max="14861" width="9.140625" style="30" customWidth="1"/>
    <col min="14862" max="14862" width="11.85546875" style="30" customWidth="1"/>
    <col min="14863" max="14863" width="11" style="30" customWidth="1"/>
    <col min="14864" max="14864" width="10.85546875" style="30" customWidth="1"/>
    <col min="14865" max="14865" width="11.5703125" style="30" customWidth="1"/>
    <col min="14866" max="14866" width="10.85546875" style="30" customWidth="1"/>
    <col min="14867" max="14868" width="11.7109375" style="30" customWidth="1"/>
    <col min="14869" max="14869" width="14.42578125" style="30" customWidth="1"/>
    <col min="14870" max="14871" width="16" style="30" customWidth="1"/>
    <col min="14872" max="15103" width="8.85546875" style="30"/>
    <col min="15104" max="15104" width="6.42578125" style="30" customWidth="1"/>
    <col min="15105" max="15105" width="43.5703125" style="30" customWidth="1"/>
    <col min="15106" max="15106" width="6" style="30" customWidth="1"/>
    <col min="15107" max="15108" width="0" style="30" hidden="1" customWidth="1"/>
    <col min="15109" max="15109" width="9.42578125" style="30" customWidth="1"/>
    <col min="15110" max="15110" width="10" style="30" customWidth="1"/>
    <col min="15111" max="15111" width="10.7109375" style="30" bestFit="1" customWidth="1"/>
    <col min="15112" max="15112" width="9.7109375" style="30" customWidth="1"/>
    <col min="15113" max="15113" width="9.85546875" style="30" customWidth="1"/>
    <col min="15114" max="15114" width="11.42578125" style="30" customWidth="1"/>
    <col min="15115" max="15115" width="12" style="30" customWidth="1"/>
    <col min="15116" max="15116" width="11.140625" style="30" customWidth="1"/>
    <col min="15117" max="15117" width="9.140625" style="30" customWidth="1"/>
    <col min="15118" max="15118" width="11.85546875" style="30" customWidth="1"/>
    <col min="15119" max="15119" width="11" style="30" customWidth="1"/>
    <col min="15120" max="15120" width="10.85546875" style="30" customWidth="1"/>
    <col min="15121" max="15121" width="11.5703125" style="30" customWidth="1"/>
    <col min="15122" max="15122" width="10.85546875" style="30" customWidth="1"/>
    <col min="15123" max="15124" width="11.7109375" style="30" customWidth="1"/>
    <col min="15125" max="15125" width="14.42578125" style="30" customWidth="1"/>
    <col min="15126" max="15127" width="16" style="30" customWidth="1"/>
    <col min="15128" max="15359" width="8.85546875" style="30"/>
    <col min="15360" max="15360" width="6.42578125" style="30" customWidth="1"/>
    <col min="15361" max="15361" width="43.5703125" style="30" customWidth="1"/>
    <col min="15362" max="15362" width="6" style="30" customWidth="1"/>
    <col min="15363" max="15364" width="0" style="30" hidden="1" customWidth="1"/>
    <col min="15365" max="15365" width="9.42578125" style="30" customWidth="1"/>
    <col min="15366" max="15366" width="10" style="30" customWidth="1"/>
    <col min="15367" max="15367" width="10.7109375" style="30" bestFit="1" customWidth="1"/>
    <col min="15368" max="15368" width="9.7109375" style="30" customWidth="1"/>
    <col min="15369" max="15369" width="9.85546875" style="30" customWidth="1"/>
    <col min="15370" max="15370" width="11.42578125" style="30" customWidth="1"/>
    <col min="15371" max="15371" width="12" style="30" customWidth="1"/>
    <col min="15372" max="15372" width="11.140625" style="30" customWidth="1"/>
    <col min="15373" max="15373" width="9.140625" style="30" customWidth="1"/>
    <col min="15374" max="15374" width="11.85546875" style="30" customWidth="1"/>
    <col min="15375" max="15375" width="11" style="30" customWidth="1"/>
    <col min="15376" max="15376" width="10.85546875" style="30" customWidth="1"/>
    <col min="15377" max="15377" width="11.5703125" style="30" customWidth="1"/>
    <col min="15378" max="15378" width="10.85546875" style="30" customWidth="1"/>
    <col min="15379" max="15380" width="11.7109375" style="30" customWidth="1"/>
    <col min="15381" max="15381" width="14.42578125" style="30" customWidth="1"/>
    <col min="15382" max="15383" width="16" style="30" customWidth="1"/>
    <col min="15384" max="15615" width="8.85546875" style="30"/>
    <col min="15616" max="15616" width="6.42578125" style="30" customWidth="1"/>
    <col min="15617" max="15617" width="43.5703125" style="30" customWidth="1"/>
    <col min="15618" max="15618" width="6" style="30" customWidth="1"/>
    <col min="15619" max="15620" width="0" style="30" hidden="1" customWidth="1"/>
    <col min="15621" max="15621" width="9.42578125" style="30" customWidth="1"/>
    <col min="15622" max="15622" width="10" style="30" customWidth="1"/>
    <col min="15623" max="15623" width="10.7109375" style="30" bestFit="1" customWidth="1"/>
    <col min="15624" max="15624" width="9.7109375" style="30" customWidth="1"/>
    <col min="15625" max="15625" width="9.85546875" style="30" customWidth="1"/>
    <col min="15626" max="15626" width="11.42578125" style="30" customWidth="1"/>
    <col min="15627" max="15627" width="12" style="30" customWidth="1"/>
    <col min="15628" max="15628" width="11.140625" style="30" customWidth="1"/>
    <col min="15629" max="15629" width="9.140625" style="30" customWidth="1"/>
    <col min="15630" max="15630" width="11.85546875" style="30" customWidth="1"/>
    <col min="15631" max="15631" width="11" style="30" customWidth="1"/>
    <col min="15632" max="15632" width="10.85546875" style="30" customWidth="1"/>
    <col min="15633" max="15633" width="11.5703125" style="30" customWidth="1"/>
    <col min="15634" max="15634" width="10.85546875" style="30" customWidth="1"/>
    <col min="15635" max="15636" width="11.7109375" style="30" customWidth="1"/>
    <col min="15637" max="15637" width="14.42578125" style="30" customWidth="1"/>
    <col min="15638" max="15639" width="16" style="30" customWidth="1"/>
    <col min="15640" max="15871" width="8.85546875" style="30"/>
    <col min="15872" max="15872" width="6.42578125" style="30" customWidth="1"/>
    <col min="15873" max="15873" width="43.5703125" style="30" customWidth="1"/>
    <col min="15874" max="15874" width="6" style="30" customWidth="1"/>
    <col min="15875" max="15876" width="0" style="30" hidden="1" customWidth="1"/>
    <col min="15877" max="15877" width="9.42578125" style="30" customWidth="1"/>
    <col min="15878" max="15878" width="10" style="30" customWidth="1"/>
    <col min="15879" max="15879" width="10.7109375" style="30" bestFit="1" customWidth="1"/>
    <col min="15880" max="15880" width="9.7109375" style="30" customWidth="1"/>
    <col min="15881" max="15881" width="9.85546875" style="30" customWidth="1"/>
    <col min="15882" max="15882" width="11.42578125" style="30" customWidth="1"/>
    <col min="15883" max="15883" width="12" style="30" customWidth="1"/>
    <col min="15884" max="15884" width="11.140625" style="30" customWidth="1"/>
    <col min="15885" max="15885" width="9.140625" style="30" customWidth="1"/>
    <col min="15886" max="15886" width="11.85546875" style="30" customWidth="1"/>
    <col min="15887" max="15887" width="11" style="30" customWidth="1"/>
    <col min="15888" max="15888" width="10.85546875" style="30" customWidth="1"/>
    <col min="15889" max="15889" width="11.5703125" style="30" customWidth="1"/>
    <col min="15890" max="15890" width="10.85546875" style="30" customWidth="1"/>
    <col min="15891" max="15892" width="11.7109375" style="30" customWidth="1"/>
    <col min="15893" max="15893" width="14.42578125" style="30" customWidth="1"/>
    <col min="15894" max="15895" width="16" style="30" customWidth="1"/>
    <col min="15896" max="16127" width="8.85546875" style="30"/>
    <col min="16128" max="16128" width="6.42578125" style="30" customWidth="1"/>
    <col min="16129" max="16129" width="43.5703125" style="30" customWidth="1"/>
    <col min="16130" max="16130" width="6" style="30" customWidth="1"/>
    <col min="16131" max="16132" width="0" style="30" hidden="1" customWidth="1"/>
    <col min="16133" max="16133" width="9.42578125" style="30" customWidth="1"/>
    <col min="16134" max="16134" width="10" style="30" customWidth="1"/>
    <col min="16135" max="16135" width="10.7109375" style="30" bestFit="1" customWidth="1"/>
    <col min="16136" max="16136" width="9.7109375" style="30" customWidth="1"/>
    <col min="16137" max="16137" width="9.85546875" style="30" customWidth="1"/>
    <col min="16138" max="16138" width="11.42578125" style="30" customWidth="1"/>
    <col min="16139" max="16139" width="12" style="30" customWidth="1"/>
    <col min="16140" max="16140" width="11.140625" style="30" customWidth="1"/>
    <col min="16141" max="16141" width="9.140625" style="30" customWidth="1"/>
    <col min="16142" max="16142" width="11.85546875" style="30" customWidth="1"/>
    <col min="16143" max="16143" width="11" style="30" customWidth="1"/>
    <col min="16144" max="16144" width="10.85546875" style="30" customWidth="1"/>
    <col min="16145" max="16145" width="11.5703125" style="30" customWidth="1"/>
    <col min="16146" max="16146" width="10.85546875" style="30" customWidth="1"/>
    <col min="16147" max="16148" width="11.7109375" style="30" customWidth="1"/>
    <col min="16149" max="16149" width="14.42578125" style="30" customWidth="1"/>
    <col min="16150" max="16151" width="16" style="30" customWidth="1"/>
    <col min="16152" max="16384" width="8.85546875" style="30"/>
  </cols>
  <sheetData>
    <row r="1" spans="1:41">
      <c r="V1" s="192" t="s">
        <v>268</v>
      </c>
      <c r="W1" s="192"/>
    </row>
    <row r="2" spans="1:41">
      <c r="W2" s="30" t="s">
        <v>5</v>
      </c>
    </row>
    <row r="3" spans="1:41" ht="45.75" customHeight="1" thickBot="1">
      <c r="A3" s="196" t="s">
        <v>203</v>
      </c>
      <c r="B3" s="196"/>
      <c r="C3" s="196"/>
      <c r="D3" s="196"/>
      <c r="E3" s="196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</row>
    <row r="4" spans="1:41" ht="22.5" customHeight="1" thickBot="1">
      <c r="A4" s="198" t="s">
        <v>26</v>
      </c>
      <c r="B4" s="198" t="s">
        <v>27</v>
      </c>
      <c r="C4" s="193" t="s">
        <v>28</v>
      </c>
      <c r="D4" s="164" t="s">
        <v>29</v>
      </c>
      <c r="E4" s="165"/>
      <c r="F4" s="201" t="s">
        <v>29</v>
      </c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3"/>
      <c r="W4" s="204"/>
    </row>
    <row r="5" spans="1:41" ht="24.75" customHeight="1">
      <c r="A5" s="199"/>
      <c r="B5" s="199"/>
      <c r="C5" s="194"/>
      <c r="D5" s="193" t="s">
        <v>30</v>
      </c>
      <c r="E5" s="193" t="s">
        <v>31</v>
      </c>
      <c r="F5" s="194" t="s">
        <v>32</v>
      </c>
      <c r="G5" s="194" t="s">
        <v>33</v>
      </c>
      <c r="H5" s="194" t="s">
        <v>34</v>
      </c>
      <c r="I5" s="194" t="s">
        <v>35</v>
      </c>
      <c r="J5" s="194" t="s">
        <v>36</v>
      </c>
      <c r="K5" s="194" t="s">
        <v>37</v>
      </c>
      <c r="L5" s="194" t="s">
        <v>38</v>
      </c>
      <c r="M5" s="194" t="s">
        <v>39</v>
      </c>
      <c r="N5" s="194" t="s">
        <v>40</v>
      </c>
      <c r="O5" s="206" t="s">
        <v>41</v>
      </c>
      <c r="P5" s="207"/>
      <c r="Q5" s="207"/>
      <c r="R5" s="207"/>
      <c r="S5" s="207"/>
      <c r="T5" s="207"/>
      <c r="U5" s="207"/>
      <c r="V5" s="208"/>
      <c r="W5" s="194" t="s">
        <v>42</v>
      </c>
    </row>
    <row r="6" spans="1:41" ht="57" customHeight="1">
      <c r="A6" s="199"/>
      <c r="B6" s="199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3" t="s">
        <v>43</v>
      </c>
      <c r="P6" s="193" t="s">
        <v>44</v>
      </c>
      <c r="Q6" s="193" t="s">
        <v>45</v>
      </c>
      <c r="R6" s="205" t="s">
        <v>209</v>
      </c>
      <c r="S6" s="193" t="s">
        <v>46</v>
      </c>
      <c r="T6" s="193" t="s">
        <v>47</v>
      </c>
      <c r="U6" s="193" t="s">
        <v>48</v>
      </c>
      <c r="V6" s="209" t="s">
        <v>210</v>
      </c>
      <c r="W6" s="194"/>
    </row>
    <row r="7" spans="1:41" ht="67.900000000000006" customHeight="1">
      <c r="A7" s="199"/>
      <c r="B7" s="199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209"/>
      <c r="W7" s="194"/>
    </row>
    <row r="8" spans="1:41" ht="21.6" customHeight="1">
      <c r="A8" s="200"/>
      <c r="B8" s="200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209"/>
      <c r="W8" s="195"/>
    </row>
    <row r="9" spans="1:41" ht="18" customHeight="1">
      <c r="A9" s="166"/>
      <c r="B9" s="139"/>
      <c r="C9" s="167"/>
      <c r="D9" s="167"/>
      <c r="E9" s="167"/>
      <c r="F9" s="167"/>
      <c r="G9" s="139"/>
      <c r="H9" s="139"/>
      <c r="I9" s="139"/>
      <c r="J9" s="139"/>
      <c r="K9" s="167"/>
      <c r="L9" s="167"/>
      <c r="M9" s="167"/>
      <c r="N9" s="167"/>
      <c r="O9" s="138"/>
      <c r="P9" s="139"/>
      <c r="Q9" s="139"/>
      <c r="R9" s="139"/>
      <c r="S9" s="139"/>
      <c r="T9" s="139"/>
      <c r="U9" s="139"/>
      <c r="V9" s="139"/>
      <c r="W9" s="139"/>
      <c r="AC9" s="168"/>
    </row>
    <row r="10" spans="1:41" ht="38.25">
      <c r="A10" s="169">
        <v>1</v>
      </c>
      <c r="B10" s="1" t="s">
        <v>49</v>
      </c>
      <c r="C10" s="28">
        <v>1</v>
      </c>
      <c r="D10" s="126">
        <v>200</v>
      </c>
      <c r="E10" s="126">
        <v>0</v>
      </c>
      <c r="F10" s="126">
        <v>163</v>
      </c>
      <c r="G10" s="126">
        <v>0</v>
      </c>
      <c r="H10" s="126">
        <v>0</v>
      </c>
      <c r="I10" s="126">
        <v>0</v>
      </c>
      <c r="J10" s="126">
        <v>0</v>
      </c>
      <c r="K10" s="126">
        <v>0</v>
      </c>
      <c r="L10" s="126">
        <v>320</v>
      </c>
      <c r="M10" s="126">
        <v>0</v>
      </c>
      <c r="N10" s="126">
        <v>0</v>
      </c>
      <c r="O10" s="140">
        <v>8826</v>
      </c>
      <c r="P10" s="141">
        <v>950</v>
      </c>
      <c r="Q10" s="141">
        <v>976</v>
      </c>
      <c r="R10" s="141">
        <v>223</v>
      </c>
      <c r="S10" s="141">
        <v>6900</v>
      </c>
      <c r="T10" s="141">
        <v>1123</v>
      </c>
      <c r="U10" s="141">
        <v>6632</v>
      </c>
      <c r="V10" s="141"/>
      <c r="W10" s="36">
        <v>1067</v>
      </c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</row>
    <row r="11" spans="1:41" ht="38.25">
      <c r="A11" s="169">
        <v>2</v>
      </c>
      <c r="B11" s="1" t="s">
        <v>6</v>
      </c>
      <c r="C11" s="28">
        <v>2</v>
      </c>
      <c r="D11" s="126">
        <v>4200</v>
      </c>
      <c r="E11" s="126">
        <v>0</v>
      </c>
      <c r="F11" s="126">
        <v>4100</v>
      </c>
      <c r="G11" s="126">
        <v>0</v>
      </c>
      <c r="H11" s="126">
        <v>350</v>
      </c>
      <c r="I11" s="126">
        <v>0</v>
      </c>
      <c r="J11" s="126">
        <v>0</v>
      </c>
      <c r="K11" s="126">
        <v>0</v>
      </c>
      <c r="L11" s="126">
        <v>1510</v>
      </c>
      <c r="M11" s="126">
        <v>0</v>
      </c>
      <c r="N11" s="126">
        <v>0</v>
      </c>
      <c r="O11" s="141">
        <v>123693</v>
      </c>
      <c r="P11" s="141">
        <v>12761</v>
      </c>
      <c r="Q11" s="141">
        <v>13051</v>
      </c>
      <c r="R11" s="141">
        <v>2929</v>
      </c>
      <c r="S11" s="141">
        <v>97881</v>
      </c>
      <c r="T11" s="141">
        <v>26720</v>
      </c>
      <c r="U11" s="141">
        <v>81709</v>
      </c>
      <c r="V11" s="141"/>
      <c r="W11" s="36">
        <v>14291</v>
      </c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</row>
    <row r="12" spans="1:41" ht="38.25">
      <c r="A12" s="169">
        <v>3</v>
      </c>
      <c r="B12" s="1" t="s">
        <v>50</v>
      </c>
      <c r="C12" s="28">
        <v>1</v>
      </c>
      <c r="D12" s="126">
        <v>290</v>
      </c>
      <c r="E12" s="126">
        <v>0</v>
      </c>
      <c r="F12" s="126">
        <v>285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820</v>
      </c>
      <c r="M12" s="126">
        <v>0</v>
      </c>
      <c r="N12" s="126">
        <v>0</v>
      </c>
      <c r="O12" s="141">
        <v>33345</v>
      </c>
      <c r="P12" s="141">
        <v>3328</v>
      </c>
      <c r="Q12" s="141">
        <v>3617</v>
      </c>
      <c r="R12" s="141">
        <v>828</v>
      </c>
      <c r="S12" s="141">
        <v>26400</v>
      </c>
      <c r="T12" s="141">
        <v>1823</v>
      </c>
      <c r="U12" s="141">
        <v>22100</v>
      </c>
      <c r="V12" s="141"/>
      <c r="W12" s="36">
        <v>3905</v>
      </c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</row>
    <row r="13" spans="1:41" ht="38.25">
      <c r="A13" s="169">
        <v>4</v>
      </c>
      <c r="B13" s="1" t="s">
        <v>51</v>
      </c>
      <c r="C13" s="28">
        <v>1</v>
      </c>
      <c r="D13" s="126">
        <v>220</v>
      </c>
      <c r="E13" s="126">
        <v>0</v>
      </c>
      <c r="F13" s="126">
        <v>215</v>
      </c>
      <c r="G13" s="126">
        <v>0</v>
      </c>
      <c r="H13" s="126">
        <v>0</v>
      </c>
      <c r="I13" s="126">
        <v>0</v>
      </c>
      <c r="J13" s="126">
        <v>0</v>
      </c>
      <c r="K13" s="126">
        <v>0</v>
      </c>
      <c r="L13" s="126">
        <v>340</v>
      </c>
      <c r="M13" s="126">
        <v>0</v>
      </c>
      <c r="N13" s="126">
        <v>0</v>
      </c>
      <c r="O13" s="141">
        <v>16653</v>
      </c>
      <c r="P13" s="141">
        <v>1515</v>
      </c>
      <c r="Q13" s="141">
        <v>1867</v>
      </c>
      <c r="R13" s="141">
        <v>425</v>
      </c>
      <c r="S13" s="141">
        <v>13271</v>
      </c>
      <c r="T13" s="141">
        <v>1893</v>
      </c>
      <c r="U13" s="141">
        <v>12689</v>
      </c>
      <c r="V13" s="141"/>
      <c r="W13" s="36">
        <v>2020</v>
      </c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</row>
    <row r="14" spans="1:41" s="2" customFormat="1" ht="39.75" customHeight="1">
      <c r="A14" s="169">
        <v>5</v>
      </c>
      <c r="B14" s="1" t="s">
        <v>1</v>
      </c>
      <c r="C14" s="28">
        <v>3</v>
      </c>
      <c r="D14" s="126">
        <f>16722+26</f>
        <v>16748</v>
      </c>
      <c r="E14" s="126">
        <v>0</v>
      </c>
      <c r="F14" s="126">
        <v>16210</v>
      </c>
      <c r="G14" s="126">
        <v>0</v>
      </c>
      <c r="H14" s="126">
        <v>0</v>
      </c>
      <c r="I14" s="126">
        <v>0</v>
      </c>
      <c r="J14" s="126">
        <v>640</v>
      </c>
      <c r="K14" s="126">
        <v>10560</v>
      </c>
      <c r="L14" s="126">
        <v>6600</v>
      </c>
      <c r="M14" s="126">
        <v>500</v>
      </c>
      <c r="N14" s="126">
        <v>0</v>
      </c>
      <c r="O14" s="141">
        <v>297117</v>
      </c>
      <c r="P14" s="142">
        <v>25744</v>
      </c>
      <c r="Q14" s="142">
        <v>32569</v>
      </c>
      <c r="R14" s="142">
        <v>7428</v>
      </c>
      <c r="S14" s="141">
        <v>238804</v>
      </c>
      <c r="T14" s="142">
        <v>75934</v>
      </c>
      <c r="U14" s="142">
        <v>183681</v>
      </c>
      <c r="V14" s="142"/>
      <c r="W14" s="36">
        <v>35670</v>
      </c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</row>
    <row r="15" spans="1:41" ht="38.25">
      <c r="A15" s="169">
        <v>6</v>
      </c>
      <c r="B15" s="1" t="s">
        <v>52</v>
      </c>
      <c r="C15" s="28">
        <v>1</v>
      </c>
      <c r="D15" s="126">
        <v>459</v>
      </c>
      <c r="E15" s="126">
        <v>0</v>
      </c>
      <c r="F15" s="126">
        <v>367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1320</v>
      </c>
      <c r="M15" s="126">
        <v>0</v>
      </c>
      <c r="N15" s="126">
        <v>0</v>
      </c>
      <c r="O15" s="141">
        <v>38649</v>
      </c>
      <c r="P15" s="141">
        <v>4227</v>
      </c>
      <c r="Q15" s="141">
        <v>4058</v>
      </c>
      <c r="R15" s="141">
        <v>925</v>
      </c>
      <c r="S15" s="141">
        <v>30364</v>
      </c>
      <c r="T15" s="141">
        <v>1800</v>
      </c>
      <c r="U15" s="141">
        <v>23750</v>
      </c>
      <c r="V15" s="141"/>
      <c r="W15" s="36">
        <v>4404</v>
      </c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</row>
    <row r="16" spans="1:41" ht="25.5" customHeight="1">
      <c r="A16" s="169">
        <v>7</v>
      </c>
      <c r="B16" s="1" t="s">
        <v>53</v>
      </c>
      <c r="C16" s="28">
        <v>1</v>
      </c>
      <c r="D16" s="126">
        <v>0</v>
      </c>
      <c r="E16" s="126">
        <v>0</v>
      </c>
      <c r="F16" s="126">
        <f>D16-E16</f>
        <v>0</v>
      </c>
      <c r="G16" s="126">
        <v>0</v>
      </c>
      <c r="H16" s="126">
        <v>0</v>
      </c>
      <c r="I16" s="126">
        <v>0</v>
      </c>
      <c r="J16" s="126">
        <v>0</v>
      </c>
      <c r="K16" s="126">
        <v>0</v>
      </c>
      <c r="L16" s="126">
        <v>2070</v>
      </c>
      <c r="M16" s="126">
        <v>0</v>
      </c>
      <c r="N16" s="126">
        <v>0</v>
      </c>
      <c r="O16" s="141">
        <v>88292</v>
      </c>
      <c r="P16" s="141">
        <v>10492</v>
      </c>
      <c r="Q16" s="141">
        <v>9860</v>
      </c>
      <c r="R16" s="141">
        <v>2254</v>
      </c>
      <c r="S16" s="141">
        <v>67940</v>
      </c>
      <c r="T16" s="141">
        <v>20000</v>
      </c>
      <c r="U16" s="141">
        <v>59410</v>
      </c>
      <c r="V16" s="141"/>
      <c r="W16" s="36">
        <v>0</v>
      </c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</row>
    <row r="17" spans="1:41" ht="38.25">
      <c r="A17" s="169">
        <v>8</v>
      </c>
      <c r="B17" s="1" t="s">
        <v>54</v>
      </c>
      <c r="C17" s="28">
        <v>1</v>
      </c>
      <c r="D17" s="126">
        <v>320</v>
      </c>
      <c r="E17" s="126">
        <v>0</v>
      </c>
      <c r="F17" s="126">
        <v>302</v>
      </c>
      <c r="G17" s="126">
        <v>0</v>
      </c>
      <c r="H17" s="126">
        <v>0</v>
      </c>
      <c r="I17" s="126">
        <v>0</v>
      </c>
      <c r="J17" s="126">
        <v>0</v>
      </c>
      <c r="K17" s="126">
        <v>0</v>
      </c>
      <c r="L17" s="126">
        <v>1200</v>
      </c>
      <c r="M17" s="126">
        <v>0</v>
      </c>
      <c r="N17" s="126">
        <v>0</v>
      </c>
      <c r="O17" s="141">
        <v>38407</v>
      </c>
      <c r="P17" s="142">
        <v>4885</v>
      </c>
      <c r="Q17" s="142">
        <v>4739</v>
      </c>
      <c r="R17" s="142">
        <v>1068</v>
      </c>
      <c r="S17" s="141">
        <v>28783</v>
      </c>
      <c r="T17" s="142">
        <v>3441</v>
      </c>
      <c r="U17" s="142">
        <v>22410</v>
      </c>
      <c r="V17" s="142"/>
      <c r="W17" s="36">
        <v>5130</v>
      </c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</row>
    <row r="18" spans="1:41" ht="38.25">
      <c r="A18" s="169">
        <v>9</v>
      </c>
      <c r="B18" s="1" t="s">
        <v>55</v>
      </c>
      <c r="C18" s="28">
        <v>1</v>
      </c>
      <c r="D18" s="126">
        <v>220</v>
      </c>
      <c r="E18" s="126">
        <v>0</v>
      </c>
      <c r="F18" s="126">
        <v>165</v>
      </c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26">
        <v>480</v>
      </c>
      <c r="M18" s="126">
        <v>0</v>
      </c>
      <c r="N18" s="126">
        <v>0</v>
      </c>
      <c r="O18" s="141">
        <v>14866</v>
      </c>
      <c r="P18" s="141">
        <v>1016</v>
      </c>
      <c r="Q18" s="141">
        <v>1609</v>
      </c>
      <c r="R18" s="141">
        <v>367</v>
      </c>
      <c r="S18" s="141">
        <v>12241</v>
      </c>
      <c r="T18" s="141">
        <v>1500</v>
      </c>
      <c r="U18" s="141">
        <v>10106</v>
      </c>
      <c r="V18" s="141"/>
      <c r="W18" s="36">
        <v>1774</v>
      </c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</row>
    <row r="19" spans="1:41" ht="38.25">
      <c r="A19" s="169">
        <v>10</v>
      </c>
      <c r="B19" s="1" t="s">
        <v>56</v>
      </c>
      <c r="C19" s="28">
        <v>1</v>
      </c>
      <c r="D19" s="126">
        <v>482</v>
      </c>
      <c r="E19" s="126">
        <v>0</v>
      </c>
      <c r="F19" s="126">
        <v>363</v>
      </c>
      <c r="G19" s="126">
        <v>0</v>
      </c>
      <c r="H19" s="126">
        <v>0</v>
      </c>
      <c r="I19" s="126">
        <v>0</v>
      </c>
      <c r="J19" s="126">
        <v>0</v>
      </c>
      <c r="K19" s="126">
        <v>0</v>
      </c>
      <c r="L19" s="126">
        <v>800</v>
      </c>
      <c r="M19" s="126">
        <v>0</v>
      </c>
      <c r="N19" s="126">
        <v>0</v>
      </c>
      <c r="O19" s="141">
        <v>21062</v>
      </c>
      <c r="P19" s="141">
        <v>1986</v>
      </c>
      <c r="Q19" s="141">
        <v>2472</v>
      </c>
      <c r="R19" s="141">
        <v>563</v>
      </c>
      <c r="S19" s="141">
        <v>16604</v>
      </c>
      <c r="T19" s="141">
        <v>2000</v>
      </c>
      <c r="U19" s="141">
        <v>13500</v>
      </c>
      <c r="V19" s="141"/>
      <c r="W19" s="36">
        <v>2670</v>
      </c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</row>
    <row r="20" spans="1:41" ht="38.25">
      <c r="A20" s="169">
        <v>11</v>
      </c>
      <c r="B20" s="1" t="s">
        <v>57</v>
      </c>
      <c r="C20" s="28">
        <v>1</v>
      </c>
      <c r="D20" s="126">
        <v>220</v>
      </c>
      <c r="E20" s="126">
        <v>0</v>
      </c>
      <c r="F20" s="126">
        <v>163</v>
      </c>
      <c r="G20" s="126">
        <v>0</v>
      </c>
      <c r="H20" s="126">
        <v>0</v>
      </c>
      <c r="I20" s="126">
        <v>0</v>
      </c>
      <c r="J20" s="126">
        <v>0</v>
      </c>
      <c r="K20" s="126">
        <v>0</v>
      </c>
      <c r="L20" s="126">
        <v>320</v>
      </c>
      <c r="M20" s="126">
        <v>0</v>
      </c>
      <c r="N20" s="126">
        <v>0</v>
      </c>
      <c r="O20" s="141">
        <v>13470</v>
      </c>
      <c r="P20" s="141">
        <v>1200</v>
      </c>
      <c r="Q20" s="141">
        <v>1600</v>
      </c>
      <c r="R20" s="141">
        <v>362</v>
      </c>
      <c r="S20" s="141">
        <v>10670</v>
      </c>
      <c r="T20" s="141">
        <v>2000</v>
      </c>
      <c r="U20" s="141">
        <v>9172</v>
      </c>
      <c r="V20" s="141"/>
      <c r="W20" s="36">
        <v>1470</v>
      </c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</row>
    <row r="21" spans="1:41" ht="38.25">
      <c r="A21" s="169">
        <v>12</v>
      </c>
      <c r="B21" s="1" t="s">
        <v>58</v>
      </c>
      <c r="C21" s="28">
        <v>1</v>
      </c>
      <c r="D21" s="126">
        <v>990</v>
      </c>
      <c r="E21" s="126">
        <v>0</v>
      </c>
      <c r="F21" s="126">
        <v>990</v>
      </c>
      <c r="G21" s="126">
        <v>0</v>
      </c>
      <c r="H21" s="126">
        <v>0</v>
      </c>
      <c r="I21" s="126">
        <v>0</v>
      </c>
      <c r="J21" s="126">
        <v>0</v>
      </c>
      <c r="K21" s="126">
        <v>0</v>
      </c>
      <c r="L21" s="126">
        <v>880</v>
      </c>
      <c r="M21" s="126">
        <v>0</v>
      </c>
      <c r="N21" s="126">
        <v>0</v>
      </c>
      <c r="O21" s="141">
        <v>52803</v>
      </c>
      <c r="P21" s="141">
        <v>5392</v>
      </c>
      <c r="Q21" s="141">
        <v>4059</v>
      </c>
      <c r="R21" s="141">
        <v>1388</v>
      </c>
      <c r="S21" s="141">
        <v>43352</v>
      </c>
      <c r="T21" s="141">
        <v>8500</v>
      </c>
      <c r="U21" s="141">
        <v>36576</v>
      </c>
      <c r="V21" s="141"/>
      <c r="W21" s="36">
        <v>6350</v>
      </c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</row>
    <row r="22" spans="1:41" ht="38.25">
      <c r="A22" s="169">
        <v>13</v>
      </c>
      <c r="B22" s="1" t="s">
        <v>59</v>
      </c>
      <c r="C22" s="28">
        <v>1</v>
      </c>
      <c r="D22" s="126">
        <v>640</v>
      </c>
      <c r="E22" s="126">
        <v>0</v>
      </c>
      <c r="F22" s="126">
        <v>434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500</v>
      </c>
      <c r="M22" s="126">
        <v>0</v>
      </c>
      <c r="N22" s="126">
        <v>0</v>
      </c>
      <c r="O22" s="141">
        <v>26022</v>
      </c>
      <c r="P22" s="141">
        <v>3088</v>
      </c>
      <c r="Q22" s="141">
        <v>2964</v>
      </c>
      <c r="R22" s="141">
        <v>678</v>
      </c>
      <c r="S22" s="141">
        <v>19970</v>
      </c>
      <c r="T22" s="141">
        <v>4000</v>
      </c>
      <c r="U22" s="141">
        <v>19900</v>
      </c>
      <c r="V22" s="141"/>
      <c r="W22" s="36">
        <v>3250</v>
      </c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</row>
    <row r="23" spans="1:41" s="2" customFormat="1" ht="30" customHeight="1">
      <c r="A23" s="169">
        <v>14</v>
      </c>
      <c r="B23" s="1" t="s">
        <v>2</v>
      </c>
      <c r="C23" s="28">
        <v>2</v>
      </c>
      <c r="D23" s="126">
        <v>2130</v>
      </c>
      <c r="E23" s="126">
        <v>0</v>
      </c>
      <c r="F23" s="126">
        <v>2111</v>
      </c>
      <c r="G23" s="126">
        <v>0</v>
      </c>
      <c r="H23" s="126">
        <v>0</v>
      </c>
      <c r="I23" s="126">
        <v>0</v>
      </c>
      <c r="J23" s="126">
        <v>0</v>
      </c>
      <c r="K23" s="126">
        <v>3300</v>
      </c>
      <c r="L23" s="126">
        <v>1200</v>
      </c>
      <c r="M23" s="126">
        <v>0</v>
      </c>
      <c r="N23" s="126">
        <v>0</v>
      </c>
      <c r="O23" s="141">
        <v>93928</v>
      </c>
      <c r="P23" s="141">
        <v>10752</v>
      </c>
      <c r="Q23" s="141">
        <v>14051</v>
      </c>
      <c r="R23" s="141">
        <v>1918</v>
      </c>
      <c r="S23" s="141">
        <v>69125</v>
      </c>
      <c r="T23" s="141">
        <v>17171</v>
      </c>
      <c r="U23" s="141">
        <v>57421</v>
      </c>
      <c r="V23" s="141"/>
      <c r="W23" s="36">
        <v>9090</v>
      </c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</row>
    <row r="24" spans="1:41" s="2" customFormat="1" ht="41.25" customHeight="1">
      <c r="A24" s="169">
        <v>15</v>
      </c>
      <c r="B24" s="1" t="s">
        <v>7</v>
      </c>
      <c r="C24" s="28">
        <v>2</v>
      </c>
      <c r="D24" s="126">
        <v>3650</v>
      </c>
      <c r="E24" s="126">
        <v>0</v>
      </c>
      <c r="F24" s="126">
        <v>3454</v>
      </c>
      <c r="G24" s="126">
        <v>0</v>
      </c>
      <c r="H24" s="126">
        <v>0</v>
      </c>
      <c r="I24" s="126">
        <v>0</v>
      </c>
      <c r="J24" s="126">
        <v>0</v>
      </c>
      <c r="K24" s="126">
        <v>0</v>
      </c>
      <c r="L24" s="126">
        <v>1900</v>
      </c>
      <c r="M24" s="126">
        <v>0</v>
      </c>
      <c r="N24" s="126">
        <v>0</v>
      </c>
      <c r="O24" s="141">
        <v>80668</v>
      </c>
      <c r="P24" s="141">
        <v>10743</v>
      </c>
      <c r="Q24" s="141">
        <v>9691</v>
      </c>
      <c r="R24" s="141">
        <v>2665</v>
      </c>
      <c r="S24" s="141">
        <v>60234</v>
      </c>
      <c r="T24" s="141">
        <v>19895</v>
      </c>
      <c r="U24" s="141">
        <v>79252</v>
      </c>
      <c r="V24" s="141"/>
      <c r="W24" s="36">
        <v>11050</v>
      </c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</row>
    <row r="25" spans="1:41" s="2" customFormat="1" ht="40.9" customHeight="1">
      <c r="A25" s="169">
        <v>16</v>
      </c>
      <c r="B25" s="1" t="s">
        <v>8</v>
      </c>
      <c r="C25" s="28">
        <v>2</v>
      </c>
      <c r="D25" s="126">
        <v>2400</v>
      </c>
      <c r="E25" s="126">
        <v>0</v>
      </c>
      <c r="F25" s="126">
        <v>2350</v>
      </c>
      <c r="G25" s="126">
        <v>0</v>
      </c>
      <c r="H25" s="126">
        <v>0</v>
      </c>
      <c r="I25" s="126">
        <v>0</v>
      </c>
      <c r="J25" s="126">
        <v>0</v>
      </c>
      <c r="K25" s="126">
        <v>0</v>
      </c>
      <c r="L25" s="126">
        <v>1200</v>
      </c>
      <c r="M25" s="126">
        <v>0</v>
      </c>
      <c r="N25" s="126">
        <v>0</v>
      </c>
      <c r="O25" s="141">
        <v>105379</v>
      </c>
      <c r="P25" s="141">
        <v>11137</v>
      </c>
      <c r="Q25" s="141">
        <v>10009</v>
      </c>
      <c r="R25" s="141">
        <v>2284</v>
      </c>
      <c r="S25" s="141">
        <v>84233</v>
      </c>
      <c r="T25" s="141">
        <v>20086</v>
      </c>
      <c r="U25" s="141">
        <v>64420</v>
      </c>
      <c r="V25" s="141"/>
      <c r="W25" s="36">
        <v>10720</v>
      </c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</row>
    <row r="26" spans="1:41" s="2" customFormat="1" ht="30.6" customHeight="1">
      <c r="A26" s="169">
        <v>17</v>
      </c>
      <c r="B26" s="1" t="s">
        <v>3</v>
      </c>
      <c r="C26" s="28">
        <v>2</v>
      </c>
      <c r="D26" s="126">
        <v>10055</v>
      </c>
      <c r="E26" s="126">
        <v>0</v>
      </c>
      <c r="F26" s="126">
        <v>9600</v>
      </c>
      <c r="G26" s="126">
        <v>0</v>
      </c>
      <c r="H26" s="126">
        <v>0</v>
      </c>
      <c r="I26" s="126">
        <v>0</v>
      </c>
      <c r="J26" s="126">
        <v>0</v>
      </c>
      <c r="K26" s="126">
        <v>3300</v>
      </c>
      <c r="L26" s="126">
        <v>3720</v>
      </c>
      <c r="M26" s="126">
        <v>600</v>
      </c>
      <c r="N26" s="126">
        <v>0</v>
      </c>
      <c r="O26" s="141">
        <v>194499</v>
      </c>
      <c r="P26" s="141">
        <v>22507</v>
      </c>
      <c r="Q26" s="141">
        <v>20162</v>
      </c>
      <c r="R26" s="141">
        <v>4909</v>
      </c>
      <c r="S26" s="141">
        <v>151830</v>
      </c>
      <c r="T26" s="141">
        <v>44251</v>
      </c>
      <c r="U26" s="141">
        <v>134809</v>
      </c>
      <c r="V26" s="141"/>
      <c r="W26" s="36">
        <v>23550</v>
      </c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</row>
    <row r="27" spans="1:41" ht="38.25">
      <c r="A27" s="169">
        <v>18</v>
      </c>
      <c r="B27" s="1" t="s">
        <v>60</v>
      </c>
      <c r="C27" s="28">
        <v>1</v>
      </c>
      <c r="D27" s="126">
        <v>890</v>
      </c>
      <c r="E27" s="126">
        <v>0</v>
      </c>
      <c r="F27" s="126">
        <v>518</v>
      </c>
      <c r="G27" s="126">
        <v>0</v>
      </c>
      <c r="H27" s="126">
        <v>0</v>
      </c>
      <c r="I27" s="126">
        <v>0</v>
      </c>
      <c r="J27" s="126">
        <v>0</v>
      </c>
      <c r="K27" s="126">
        <v>0</v>
      </c>
      <c r="L27" s="126">
        <v>990</v>
      </c>
      <c r="M27" s="126">
        <v>0</v>
      </c>
      <c r="N27" s="126">
        <v>0</v>
      </c>
      <c r="O27" s="141">
        <v>47678</v>
      </c>
      <c r="P27" s="141">
        <v>5351</v>
      </c>
      <c r="Q27" s="141">
        <v>5136</v>
      </c>
      <c r="R27" s="141">
        <v>1172</v>
      </c>
      <c r="S27" s="141">
        <v>37191</v>
      </c>
      <c r="T27" s="141">
        <v>9545</v>
      </c>
      <c r="U27" s="141">
        <v>28300</v>
      </c>
      <c r="V27" s="141"/>
      <c r="W27" s="36">
        <v>5580</v>
      </c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</row>
    <row r="28" spans="1:41" s="2" customFormat="1" ht="36" customHeight="1">
      <c r="A28" s="169">
        <v>19</v>
      </c>
      <c r="B28" s="1" t="s">
        <v>9</v>
      </c>
      <c r="C28" s="28">
        <v>2</v>
      </c>
      <c r="D28" s="126">
        <v>9465</v>
      </c>
      <c r="E28" s="126">
        <v>0</v>
      </c>
      <c r="F28" s="126">
        <v>8837</v>
      </c>
      <c r="G28" s="126">
        <v>0</v>
      </c>
      <c r="H28" s="126">
        <v>300</v>
      </c>
      <c r="I28" s="126">
        <v>0</v>
      </c>
      <c r="J28" s="126">
        <v>0</v>
      </c>
      <c r="K28" s="126">
        <v>1600</v>
      </c>
      <c r="L28" s="126">
        <v>2350</v>
      </c>
      <c r="M28" s="126">
        <v>0</v>
      </c>
      <c r="N28" s="126">
        <v>0</v>
      </c>
      <c r="O28" s="141">
        <v>190656</v>
      </c>
      <c r="P28" s="141">
        <v>23119</v>
      </c>
      <c r="Q28" s="141">
        <v>22354</v>
      </c>
      <c r="R28" s="141">
        <v>5118</v>
      </c>
      <c r="S28" s="141">
        <v>145183</v>
      </c>
      <c r="T28" s="141">
        <v>44043</v>
      </c>
      <c r="U28" s="141">
        <v>133583</v>
      </c>
      <c r="V28" s="141"/>
      <c r="W28" s="141">
        <v>0</v>
      </c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</row>
    <row r="29" spans="1:41" s="2" customFormat="1" ht="43.5" customHeight="1">
      <c r="A29" s="169">
        <v>20</v>
      </c>
      <c r="B29" s="1" t="s">
        <v>10</v>
      </c>
      <c r="C29" s="28">
        <v>2</v>
      </c>
      <c r="D29" s="126">
        <v>2560</v>
      </c>
      <c r="E29" s="126">
        <v>0</v>
      </c>
      <c r="F29" s="126">
        <v>2100</v>
      </c>
      <c r="G29" s="126">
        <v>0</v>
      </c>
      <c r="H29" s="126">
        <v>0</v>
      </c>
      <c r="I29" s="126">
        <v>0</v>
      </c>
      <c r="J29" s="126">
        <v>0</v>
      </c>
      <c r="K29" s="126">
        <v>0</v>
      </c>
      <c r="L29" s="126">
        <v>2300</v>
      </c>
      <c r="M29" s="126">
        <v>0</v>
      </c>
      <c r="N29" s="126">
        <v>0</v>
      </c>
      <c r="O29" s="141">
        <v>177611</v>
      </c>
      <c r="P29" s="141">
        <v>22771</v>
      </c>
      <c r="Q29" s="141">
        <v>22017</v>
      </c>
      <c r="R29" s="141">
        <v>5050</v>
      </c>
      <c r="S29" s="141">
        <v>132823</v>
      </c>
      <c r="T29" s="141">
        <v>41932</v>
      </c>
      <c r="U29" s="141">
        <v>129390</v>
      </c>
      <c r="V29" s="141">
        <v>0</v>
      </c>
      <c r="W29" s="141">
        <v>0</v>
      </c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</row>
    <row r="30" spans="1:41" s="2" customFormat="1" ht="39" customHeight="1">
      <c r="A30" s="169">
        <v>21</v>
      </c>
      <c r="B30" s="1" t="s">
        <v>11</v>
      </c>
      <c r="C30" s="28">
        <v>2</v>
      </c>
      <c r="D30" s="126">
        <f>6265+65</f>
        <v>6330</v>
      </c>
      <c r="E30" s="126">
        <v>0</v>
      </c>
      <c r="F30" s="126">
        <v>6130</v>
      </c>
      <c r="G30" s="126">
        <v>0</v>
      </c>
      <c r="H30" s="126">
        <v>580</v>
      </c>
      <c r="I30" s="126">
        <v>0</v>
      </c>
      <c r="J30" s="126">
        <v>0</v>
      </c>
      <c r="K30" s="126">
        <v>0</v>
      </c>
      <c r="L30" s="126">
        <v>2300</v>
      </c>
      <c r="M30" s="126">
        <v>0</v>
      </c>
      <c r="N30" s="126">
        <v>0</v>
      </c>
      <c r="O30" s="141">
        <v>202039</v>
      </c>
      <c r="P30" s="141">
        <v>26991</v>
      </c>
      <c r="Q30" s="141">
        <v>24982</v>
      </c>
      <c r="R30" s="141">
        <v>5609</v>
      </c>
      <c r="S30" s="141">
        <v>150066</v>
      </c>
      <c r="T30" s="141">
        <v>41000</v>
      </c>
      <c r="U30" s="141">
        <v>143691</v>
      </c>
      <c r="V30" s="141"/>
      <c r="W30" s="141">
        <v>0</v>
      </c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</row>
    <row r="31" spans="1:41" s="2" customFormat="1" ht="48" customHeight="1">
      <c r="A31" s="169">
        <v>22</v>
      </c>
      <c r="B31" s="1" t="s">
        <v>61</v>
      </c>
      <c r="C31" s="28">
        <v>3</v>
      </c>
      <c r="D31" s="126">
        <v>8278</v>
      </c>
      <c r="E31" s="126">
        <v>0</v>
      </c>
      <c r="F31" s="126">
        <v>8120</v>
      </c>
      <c r="G31" s="126">
        <v>0</v>
      </c>
      <c r="H31" s="126">
        <v>0</v>
      </c>
      <c r="I31" s="126">
        <v>0</v>
      </c>
      <c r="J31" s="126">
        <v>96</v>
      </c>
      <c r="K31" s="126">
        <v>0</v>
      </c>
      <c r="L31" s="126">
        <v>2290</v>
      </c>
      <c r="M31" s="126">
        <v>10</v>
      </c>
      <c r="N31" s="126">
        <v>0</v>
      </c>
      <c r="O31" s="141">
        <v>201004</v>
      </c>
      <c r="P31" s="141">
        <v>24587</v>
      </c>
      <c r="Q31" s="141">
        <v>23288</v>
      </c>
      <c r="R31" s="141">
        <v>5313</v>
      </c>
      <c r="S31" s="141">
        <v>153129</v>
      </c>
      <c r="T31" s="141">
        <v>51123</v>
      </c>
      <c r="U31" s="141">
        <v>116460</v>
      </c>
      <c r="V31" s="141"/>
      <c r="W31" s="141">
        <v>0</v>
      </c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</row>
    <row r="32" spans="1:41" s="2" customFormat="1" ht="39.75" customHeight="1">
      <c r="A32" s="169">
        <v>23</v>
      </c>
      <c r="B32" s="1" t="s">
        <v>62</v>
      </c>
      <c r="C32" s="28">
        <v>3</v>
      </c>
      <c r="D32" s="126">
        <v>7550</v>
      </c>
      <c r="E32" s="126">
        <v>0</v>
      </c>
      <c r="F32" s="126">
        <v>7250</v>
      </c>
      <c r="G32" s="126">
        <v>0</v>
      </c>
      <c r="H32" s="126">
        <v>0</v>
      </c>
      <c r="I32" s="126">
        <v>0</v>
      </c>
      <c r="J32" s="126">
        <v>401</v>
      </c>
      <c r="K32" s="126">
        <v>0</v>
      </c>
      <c r="L32" s="126">
        <v>3050</v>
      </c>
      <c r="M32" s="126">
        <v>290</v>
      </c>
      <c r="N32" s="126">
        <v>0</v>
      </c>
      <c r="O32" s="141">
        <v>148446</v>
      </c>
      <c r="P32" s="141">
        <v>21710</v>
      </c>
      <c r="Q32" s="141">
        <v>18328</v>
      </c>
      <c r="R32" s="141">
        <v>4197</v>
      </c>
      <c r="S32" s="141">
        <v>108408</v>
      </c>
      <c r="T32" s="141">
        <v>49823</v>
      </c>
      <c r="U32" s="141">
        <v>99042</v>
      </c>
      <c r="V32" s="141"/>
      <c r="W32" s="141">
        <v>0</v>
      </c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</row>
    <row r="33" spans="1:41" s="2" customFormat="1" ht="39" customHeight="1">
      <c r="A33" s="169">
        <v>24</v>
      </c>
      <c r="B33" s="1" t="s">
        <v>12</v>
      </c>
      <c r="C33" s="28">
        <v>2</v>
      </c>
      <c r="D33" s="126">
        <v>6450</v>
      </c>
      <c r="E33" s="126">
        <v>0</v>
      </c>
      <c r="F33" s="126">
        <v>6450</v>
      </c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26">
        <v>1600</v>
      </c>
      <c r="M33" s="126">
        <v>0</v>
      </c>
      <c r="N33" s="126">
        <v>0</v>
      </c>
      <c r="O33" s="141">
        <v>23084</v>
      </c>
      <c r="P33" s="143">
        <v>0</v>
      </c>
      <c r="Q33" s="143">
        <v>0</v>
      </c>
      <c r="R33" s="143">
        <v>0</v>
      </c>
      <c r="S33" s="141">
        <v>23084</v>
      </c>
      <c r="T33" s="141">
        <v>0</v>
      </c>
      <c r="U33" s="141">
        <v>15377</v>
      </c>
      <c r="V33" s="141"/>
      <c r="W33" s="141">
        <v>0</v>
      </c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</row>
    <row r="34" spans="1:41" s="2" customFormat="1" ht="42.75" customHeight="1">
      <c r="A34" s="169">
        <v>25</v>
      </c>
      <c r="B34" s="1" t="s">
        <v>13</v>
      </c>
      <c r="C34" s="28">
        <v>2</v>
      </c>
      <c r="D34" s="126">
        <v>4430</v>
      </c>
      <c r="E34" s="126">
        <v>0</v>
      </c>
      <c r="F34" s="126">
        <v>4290</v>
      </c>
      <c r="G34" s="126">
        <v>0</v>
      </c>
      <c r="H34" s="126">
        <v>1071</v>
      </c>
      <c r="I34" s="126">
        <v>1071</v>
      </c>
      <c r="J34" s="126">
        <v>0</v>
      </c>
      <c r="K34" s="126">
        <v>0</v>
      </c>
      <c r="L34" s="126">
        <v>1400</v>
      </c>
      <c r="M34" s="126">
        <v>0</v>
      </c>
      <c r="N34" s="126">
        <v>0</v>
      </c>
      <c r="O34" s="141">
        <v>38310</v>
      </c>
      <c r="P34" s="163">
        <v>5963</v>
      </c>
      <c r="Q34" s="163">
        <v>15</v>
      </c>
      <c r="R34" s="163">
        <v>0</v>
      </c>
      <c r="S34" s="141">
        <v>32332</v>
      </c>
      <c r="T34" s="141">
        <v>1300</v>
      </c>
      <c r="U34" s="141">
        <v>11625</v>
      </c>
      <c r="V34" s="141">
        <v>350</v>
      </c>
      <c r="W34" s="141">
        <v>0</v>
      </c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</row>
    <row r="35" spans="1:41" s="2" customFormat="1" ht="25.5">
      <c r="A35" s="169">
        <v>26</v>
      </c>
      <c r="B35" s="1" t="s">
        <v>14</v>
      </c>
      <c r="C35" s="28">
        <v>2</v>
      </c>
      <c r="D35" s="126">
        <v>2800</v>
      </c>
      <c r="E35" s="126">
        <v>0</v>
      </c>
      <c r="F35" s="126">
        <v>2700</v>
      </c>
      <c r="G35" s="126">
        <v>0</v>
      </c>
      <c r="H35" s="126">
        <v>0</v>
      </c>
      <c r="I35" s="126">
        <v>0</v>
      </c>
      <c r="J35" s="126">
        <v>0</v>
      </c>
      <c r="K35" s="126">
        <v>0</v>
      </c>
      <c r="L35" s="126">
        <v>900</v>
      </c>
      <c r="M35" s="126">
        <v>0</v>
      </c>
      <c r="N35" s="126">
        <v>0</v>
      </c>
      <c r="O35" s="141">
        <v>23262</v>
      </c>
      <c r="P35" s="144">
        <v>0</v>
      </c>
      <c r="Q35" s="144">
        <v>0</v>
      </c>
      <c r="R35" s="144">
        <v>0</v>
      </c>
      <c r="S35" s="141">
        <v>23262</v>
      </c>
      <c r="T35" s="141">
        <v>0</v>
      </c>
      <c r="U35" s="141">
        <v>18000</v>
      </c>
      <c r="V35" s="141"/>
      <c r="W35" s="141">
        <v>0</v>
      </c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</row>
    <row r="36" spans="1:41" s="2" customFormat="1" ht="25.5">
      <c r="A36" s="169">
        <v>27</v>
      </c>
      <c r="B36" s="1" t="s">
        <v>15</v>
      </c>
      <c r="C36" s="28">
        <v>2</v>
      </c>
      <c r="D36" s="126">
        <v>2550</v>
      </c>
      <c r="E36" s="126">
        <v>0</v>
      </c>
      <c r="F36" s="126">
        <v>2530</v>
      </c>
      <c r="G36" s="126">
        <v>0</v>
      </c>
      <c r="H36" s="126">
        <v>0</v>
      </c>
      <c r="I36" s="126">
        <v>0</v>
      </c>
      <c r="J36" s="126">
        <v>0</v>
      </c>
      <c r="K36" s="126">
        <v>0</v>
      </c>
      <c r="L36" s="126">
        <v>900</v>
      </c>
      <c r="M36" s="126">
        <v>0</v>
      </c>
      <c r="N36" s="126">
        <v>0</v>
      </c>
      <c r="O36" s="141">
        <v>35000</v>
      </c>
      <c r="P36" s="141">
        <v>0</v>
      </c>
      <c r="Q36" s="141">
        <v>0</v>
      </c>
      <c r="R36" s="141">
        <v>0</v>
      </c>
      <c r="S36" s="141">
        <v>35000</v>
      </c>
      <c r="T36" s="141">
        <v>0</v>
      </c>
      <c r="U36" s="141">
        <v>14000</v>
      </c>
      <c r="V36" s="141"/>
      <c r="W36" s="141">
        <v>0</v>
      </c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</row>
    <row r="37" spans="1:41" ht="38.25">
      <c r="A37" s="169">
        <v>28</v>
      </c>
      <c r="B37" s="1" t="s">
        <v>16</v>
      </c>
      <c r="C37" s="28">
        <v>2</v>
      </c>
      <c r="D37" s="126">
        <v>0</v>
      </c>
      <c r="E37" s="126">
        <v>0</v>
      </c>
      <c r="F37" s="126">
        <f>D37-E37</f>
        <v>0</v>
      </c>
      <c r="G37" s="126">
        <v>0</v>
      </c>
      <c r="H37" s="126">
        <v>0</v>
      </c>
      <c r="I37" s="126">
        <v>0</v>
      </c>
      <c r="J37" s="126">
        <v>0</v>
      </c>
      <c r="K37" s="126">
        <v>0</v>
      </c>
      <c r="L37" s="126">
        <v>0</v>
      </c>
      <c r="M37" s="126">
        <v>0</v>
      </c>
      <c r="N37" s="126">
        <v>0</v>
      </c>
      <c r="O37" s="141">
        <v>113559</v>
      </c>
      <c r="P37" s="141">
        <v>0</v>
      </c>
      <c r="Q37" s="141">
        <v>0</v>
      </c>
      <c r="R37" s="141">
        <v>0</v>
      </c>
      <c r="S37" s="141">
        <v>113559</v>
      </c>
      <c r="T37" s="141">
        <v>231</v>
      </c>
      <c r="U37" s="141">
        <v>22032</v>
      </c>
      <c r="V37" s="141"/>
      <c r="W37" s="141">
        <v>0</v>
      </c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</row>
    <row r="38" spans="1:41" ht="37.9" customHeight="1">
      <c r="A38" s="169">
        <v>29</v>
      </c>
      <c r="B38" s="1" t="s">
        <v>63</v>
      </c>
      <c r="C38" s="28">
        <v>1</v>
      </c>
      <c r="D38" s="126">
        <v>0</v>
      </c>
      <c r="E38" s="126">
        <v>0</v>
      </c>
      <c r="F38" s="126">
        <f>D38-E38</f>
        <v>0</v>
      </c>
      <c r="G38" s="126">
        <v>0</v>
      </c>
      <c r="H38" s="141">
        <v>0</v>
      </c>
      <c r="I38" s="141">
        <v>0</v>
      </c>
      <c r="J38" s="141">
        <v>0</v>
      </c>
      <c r="K38" s="141">
        <v>0</v>
      </c>
      <c r="L38" s="141">
        <v>0</v>
      </c>
      <c r="M38" s="141">
        <v>0</v>
      </c>
      <c r="N38" s="141">
        <v>0</v>
      </c>
      <c r="O38" s="141">
        <v>0</v>
      </c>
      <c r="P38" s="141">
        <v>0</v>
      </c>
      <c r="Q38" s="141">
        <v>0</v>
      </c>
      <c r="R38" s="141">
        <v>0</v>
      </c>
      <c r="S38" s="141">
        <v>0</v>
      </c>
      <c r="T38" s="141">
        <v>0</v>
      </c>
      <c r="U38" s="141">
        <v>0</v>
      </c>
      <c r="V38" s="141"/>
      <c r="W38" s="141">
        <v>127320</v>
      </c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</row>
    <row r="39" spans="1:41" s="2" customFormat="1" ht="39" customHeight="1">
      <c r="A39" s="169">
        <v>30</v>
      </c>
      <c r="B39" s="1" t="s">
        <v>4</v>
      </c>
      <c r="C39" s="28">
        <v>3</v>
      </c>
      <c r="D39" s="126">
        <v>7274</v>
      </c>
      <c r="E39" s="126">
        <v>0</v>
      </c>
      <c r="F39" s="126">
        <v>7274</v>
      </c>
      <c r="G39" s="126">
        <v>0</v>
      </c>
      <c r="H39" s="141">
        <v>0</v>
      </c>
      <c r="I39" s="141">
        <v>0</v>
      </c>
      <c r="J39" s="141">
        <v>322</v>
      </c>
      <c r="K39" s="141">
        <v>3211</v>
      </c>
      <c r="L39" s="141">
        <v>841</v>
      </c>
      <c r="M39" s="141">
        <v>0</v>
      </c>
      <c r="N39" s="141">
        <v>0</v>
      </c>
      <c r="O39" s="141">
        <v>4059</v>
      </c>
      <c r="P39" s="141">
        <v>0</v>
      </c>
      <c r="Q39" s="141">
        <v>0</v>
      </c>
      <c r="R39" s="141">
        <v>0</v>
      </c>
      <c r="S39" s="141">
        <v>4059</v>
      </c>
      <c r="T39" s="141">
        <v>9200</v>
      </c>
      <c r="U39" s="141">
        <v>17352</v>
      </c>
      <c r="V39" s="141"/>
      <c r="W39" s="141">
        <v>0</v>
      </c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</row>
    <row r="40" spans="1:41" s="2" customFormat="1" ht="41.25" customHeight="1">
      <c r="A40" s="169">
        <v>31</v>
      </c>
      <c r="B40" s="1" t="s">
        <v>17</v>
      </c>
      <c r="C40" s="28">
        <v>2</v>
      </c>
      <c r="D40" s="126">
        <v>100</v>
      </c>
      <c r="E40" s="126">
        <v>0</v>
      </c>
      <c r="F40" s="126">
        <v>0</v>
      </c>
      <c r="G40" s="126">
        <v>0</v>
      </c>
      <c r="H40" s="141">
        <v>0</v>
      </c>
      <c r="I40" s="141">
        <v>0</v>
      </c>
      <c r="J40" s="141">
        <v>0</v>
      </c>
      <c r="K40" s="141">
        <v>0</v>
      </c>
      <c r="L40" s="141">
        <v>2200</v>
      </c>
      <c r="M40" s="141">
        <v>0</v>
      </c>
      <c r="N40" s="141">
        <v>0</v>
      </c>
      <c r="O40" s="141">
        <v>0</v>
      </c>
      <c r="P40" s="145">
        <v>0</v>
      </c>
      <c r="Q40" s="145">
        <v>0</v>
      </c>
      <c r="R40" s="145">
        <v>0</v>
      </c>
      <c r="S40" s="162">
        <v>0</v>
      </c>
      <c r="T40" s="141">
        <v>0</v>
      </c>
      <c r="U40" s="141">
        <v>0</v>
      </c>
      <c r="V40" s="141"/>
      <c r="W40" s="141">
        <v>0</v>
      </c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</row>
    <row r="41" spans="1:41" s="2" customFormat="1" ht="37.9" customHeight="1">
      <c r="A41" s="169">
        <v>32</v>
      </c>
      <c r="B41" s="1" t="s">
        <v>64</v>
      </c>
      <c r="C41" s="28">
        <v>3</v>
      </c>
      <c r="D41" s="126">
        <v>26250</v>
      </c>
      <c r="E41" s="126">
        <v>0</v>
      </c>
      <c r="F41" s="126">
        <v>28384</v>
      </c>
      <c r="G41" s="126">
        <v>967</v>
      </c>
      <c r="H41" s="141">
        <v>0</v>
      </c>
      <c r="I41" s="141">
        <v>0</v>
      </c>
      <c r="J41" s="141">
        <v>3461</v>
      </c>
      <c r="K41" s="141">
        <v>0</v>
      </c>
      <c r="L41" s="141">
        <v>2271</v>
      </c>
      <c r="M41" s="141">
        <v>288</v>
      </c>
      <c r="N41" s="141">
        <v>0</v>
      </c>
      <c r="O41" s="141">
        <v>141391</v>
      </c>
      <c r="P41" s="141">
        <v>0</v>
      </c>
      <c r="Q41" s="141">
        <v>44</v>
      </c>
      <c r="R41" s="141">
        <v>0</v>
      </c>
      <c r="S41" s="141">
        <v>141347</v>
      </c>
      <c r="T41" s="141">
        <v>2731</v>
      </c>
      <c r="U41" s="141">
        <v>11608</v>
      </c>
      <c r="V41" s="141"/>
      <c r="W41" s="141">
        <v>1500</v>
      </c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</row>
    <row r="42" spans="1:41" s="2" customFormat="1" ht="28.9" customHeight="1">
      <c r="A42" s="169">
        <v>33</v>
      </c>
      <c r="B42" s="1" t="s">
        <v>18</v>
      </c>
      <c r="C42" s="28">
        <v>2</v>
      </c>
      <c r="D42" s="126">
        <v>5550</v>
      </c>
      <c r="E42" s="126">
        <v>0</v>
      </c>
      <c r="F42" s="126">
        <v>5379</v>
      </c>
      <c r="G42" s="126">
        <v>0</v>
      </c>
      <c r="H42" s="141">
        <v>779</v>
      </c>
      <c r="I42" s="141">
        <v>0</v>
      </c>
      <c r="J42" s="141">
        <v>0</v>
      </c>
      <c r="K42" s="141">
        <v>0</v>
      </c>
      <c r="L42" s="141">
        <v>700</v>
      </c>
      <c r="M42" s="141">
        <v>0</v>
      </c>
      <c r="N42" s="141">
        <v>0</v>
      </c>
      <c r="O42" s="141">
        <v>72000</v>
      </c>
      <c r="P42" s="141">
        <v>0</v>
      </c>
      <c r="Q42" s="141">
        <v>0</v>
      </c>
      <c r="R42" s="141">
        <v>0</v>
      </c>
      <c r="S42" s="141">
        <v>72000</v>
      </c>
      <c r="T42" s="141">
        <v>1500</v>
      </c>
      <c r="U42" s="141">
        <v>32882</v>
      </c>
      <c r="V42" s="141">
        <v>1268</v>
      </c>
      <c r="W42" s="141">
        <v>0</v>
      </c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</row>
    <row r="43" spans="1:41" s="2" customFormat="1" ht="37.9" customHeight="1">
      <c r="A43" s="169">
        <v>34</v>
      </c>
      <c r="B43" s="1" t="s">
        <v>65</v>
      </c>
      <c r="C43" s="28">
        <v>3</v>
      </c>
      <c r="D43" s="126">
        <v>6650</v>
      </c>
      <c r="E43" s="126">
        <v>0</v>
      </c>
      <c r="F43" s="126">
        <v>6202</v>
      </c>
      <c r="G43" s="126">
        <v>0</v>
      </c>
      <c r="H43" s="141">
        <v>905</v>
      </c>
      <c r="I43" s="141">
        <v>0</v>
      </c>
      <c r="J43" s="141">
        <v>392</v>
      </c>
      <c r="K43" s="141">
        <v>0</v>
      </c>
      <c r="L43" s="141">
        <v>0</v>
      </c>
      <c r="M43" s="141">
        <v>0</v>
      </c>
      <c r="N43" s="141">
        <v>0</v>
      </c>
      <c r="O43" s="141">
        <v>13259</v>
      </c>
      <c r="P43" s="141">
        <v>0</v>
      </c>
      <c r="Q43" s="141">
        <v>0</v>
      </c>
      <c r="R43" s="141">
        <v>0</v>
      </c>
      <c r="S43" s="141">
        <v>13259</v>
      </c>
      <c r="T43" s="141">
        <v>7700</v>
      </c>
      <c r="U43" s="141">
        <v>17061</v>
      </c>
      <c r="V43" s="141"/>
      <c r="W43" s="141">
        <v>0</v>
      </c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</row>
    <row r="44" spans="1:41" s="2" customFormat="1" ht="42" customHeight="1">
      <c r="A44" s="169">
        <v>35</v>
      </c>
      <c r="B44" s="1" t="s">
        <v>66</v>
      </c>
      <c r="C44" s="28">
        <v>3</v>
      </c>
      <c r="D44" s="126">
        <v>8927</v>
      </c>
      <c r="E44" s="126">
        <v>0</v>
      </c>
      <c r="F44" s="126">
        <v>9548</v>
      </c>
      <c r="G44" s="126">
        <v>8184</v>
      </c>
      <c r="H44" s="141">
        <v>0</v>
      </c>
      <c r="I44" s="141">
        <v>0</v>
      </c>
      <c r="J44" s="141">
        <v>261</v>
      </c>
      <c r="K44" s="141">
        <v>7000</v>
      </c>
      <c r="L44" s="141">
        <v>6985</v>
      </c>
      <c r="M44" s="141">
        <v>6985</v>
      </c>
      <c r="N44" s="141">
        <v>0</v>
      </c>
      <c r="O44" s="141">
        <v>47256</v>
      </c>
      <c r="P44" s="141">
        <v>0</v>
      </c>
      <c r="Q44" s="141">
        <v>0</v>
      </c>
      <c r="R44" s="141">
        <v>0</v>
      </c>
      <c r="S44" s="141">
        <v>47256</v>
      </c>
      <c r="T44" s="141">
        <v>0</v>
      </c>
      <c r="U44" s="141">
        <v>14412</v>
      </c>
      <c r="V44" s="141"/>
      <c r="W44" s="141">
        <v>0</v>
      </c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  <c r="AN44" s="170"/>
      <c r="AO44" s="170"/>
    </row>
    <row r="45" spans="1:41" s="2" customFormat="1" ht="45" customHeight="1">
      <c r="A45" s="169">
        <v>36</v>
      </c>
      <c r="B45" s="1" t="s">
        <v>19</v>
      </c>
      <c r="C45" s="28">
        <v>2</v>
      </c>
      <c r="D45" s="126">
        <v>710</v>
      </c>
      <c r="E45" s="126">
        <v>0</v>
      </c>
      <c r="F45" s="126">
        <v>710</v>
      </c>
      <c r="G45" s="126">
        <v>0</v>
      </c>
      <c r="H45" s="141">
        <v>0</v>
      </c>
      <c r="I45" s="141">
        <v>0</v>
      </c>
      <c r="J45" s="141">
        <v>0</v>
      </c>
      <c r="K45" s="141">
        <v>0</v>
      </c>
      <c r="L45" s="141">
        <v>645</v>
      </c>
      <c r="M45" s="141">
        <v>0</v>
      </c>
      <c r="N45" s="141">
        <v>0</v>
      </c>
      <c r="O45" s="141">
        <v>10817</v>
      </c>
      <c r="P45" s="141">
        <v>0</v>
      </c>
      <c r="Q45" s="141">
        <v>0</v>
      </c>
      <c r="R45" s="141">
        <v>0</v>
      </c>
      <c r="S45" s="141">
        <v>10817</v>
      </c>
      <c r="T45" s="141">
        <v>0</v>
      </c>
      <c r="U45" s="141">
        <v>6147</v>
      </c>
      <c r="V45" s="141"/>
      <c r="W45" s="141">
        <v>0</v>
      </c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</row>
    <row r="46" spans="1:41" s="2" customFormat="1" ht="69" customHeight="1">
      <c r="A46" s="169">
        <v>37</v>
      </c>
      <c r="B46" s="1" t="s">
        <v>67</v>
      </c>
      <c r="C46" s="28">
        <v>3</v>
      </c>
      <c r="D46" s="126">
        <v>2000</v>
      </c>
      <c r="E46" s="126">
        <v>0</v>
      </c>
      <c r="F46" s="126">
        <v>700</v>
      </c>
      <c r="G46" s="126">
        <v>0</v>
      </c>
      <c r="H46" s="141">
        <v>0</v>
      </c>
      <c r="I46" s="141">
        <v>0</v>
      </c>
      <c r="J46" s="141">
        <v>0</v>
      </c>
      <c r="K46" s="141">
        <v>0</v>
      </c>
      <c r="L46" s="141">
        <v>0</v>
      </c>
      <c r="M46" s="141">
        <v>0</v>
      </c>
      <c r="N46" s="141">
        <v>0</v>
      </c>
      <c r="O46" s="141">
        <v>17531</v>
      </c>
      <c r="P46" s="141">
        <v>0</v>
      </c>
      <c r="Q46" s="141">
        <v>0</v>
      </c>
      <c r="R46" s="141">
        <v>0</v>
      </c>
      <c r="S46" s="141">
        <v>17531</v>
      </c>
      <c r="T46" s="141">
        <v>0</v>
      </c>
      <c r="U46" s="141">
        <v>800</v>
      </c>
      <c r="V46" s="141"/>
      <c r="W46" s="141">
        <v>200</v>
      </c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</row>
    <row r="47" spans="1:41" s="2" customFormat="1" ht="63.75" customHeight="1">
      <c r="A47" s="169">
        <v>38</v>
      </c>
      <c r="B47" s="1" t="s">
        <v>20</v>
      </c>
      <c r="C47" s="28">
        <v>2</v>
      </c>
      <c r="D47" s="126">
        <v>0</v>
      </c>
      <c r="E47" s="126">
        <v>0</v>
      </c>
      <c r="F47" s="126">
        <v>0</v>
      </c>
      <c r="G47" s="126">
        <v>0</v>
      </c>
      <c r="H47" s="126">
        <v>0</v>
      </c>
      <c r="I47" s="126">
        <v>0</v>
      </c>
      <c r="J47" s="126">
        <v>0</v>
      </c>
      <c r="K47" s="126">
        <v>0</v>
      </c>
      <c r="L47" s="126">
        <v>0</v>
      </c>
      <c r="M47" s="126">
        <v>0</v>
      </c>
      <c r="N47" s="126">
        <v>0</v>
      </c>
      <c r="O47" s="141">
        <v>0</v>
      </c>
      <c r="P47" s="141">
        <v>0</v>
      </c>
      <c r="Q47" s="141">
        <v>0</v>
      </c>
      <c r="R47" s="141">
        <v>0</v>
      </c>
      <c r="S47" s="141">
        <v>0</v>
      </c>
      <c r="T47" s="141">
        <v>0</v>
      </c>
      <c r="U47" s="141">
        <v>0</v>
      </c>
      <c r="V47" s="146">
        <v>800</v>
      </c>
      <c r="W47" s="141">
        <v>0</v>
      </c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</row>
    <row r="48" spans="1:41" s="2" customFormat="1" ht="54.75" customHeight="1">
      <c r="A48" s="169">
        <v>39</v>
      </c>
      <c r="B48" s="1" t="s">
        <v>68</v>
      </c>
      <c r="C48" s="28">
        <v>3</v>
      </c>
      <c r="D48" s="126">
        <v>500</v>
      </c>
      <c r="E48" s="126">
        <v>0</v>
      </c>
      <c r="F48" s="126">
        <v>300</v>
      </c>
      <c r="G48" s="126">
        <v>0</v>
      </c>
      <c r="H48" s="126">
        <v>300</v>
      </c>
      <c r="I48" s="126">
        <v>0</v>
      </c>
      <c r="J48" s="126">
        <v>0</v>
      </c>
      <c r="K48" s="126">
        <v>0</v>
      </c>
      <c r="L48" s="126">
        <v>0</v>
      </c>
      <c r="M48" s="126">
        <v>0</v>
      </c>
      <c r="N48" s="126">
        <v>0</v>
      </c>
      <c r="O48" s="141">
        <v>1720</v>
      </c>
      <c r="P48" s="141">
        <v>134</v>
      </c>
      <c r="Q48" s="141">
        <v>150</v>
      </c>
      <c r="R48" s="141">
        <v>34</v>
      </c>
      <c r="S48" s="141">
        <v>1436</v>
      </c>
      <c r="T48" s="141">
        <v>75</v>
      </c>
      <c r="U48" s="141">
        <v>2341</v>
      </c>
      <c r="V48" s="141"/>
      <c r="W48" s="141">
        <v>0</v>
      </c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</row>
    <row r="49" spans="1:41" ht="37.9" customHeight="1">
      <c r="A49" s="169">
        <v>40</v>
      </c>
      <c r="B49" s="1" t="s">
        <v>69</v>
      </c>
      <c r="C49" s="28">
        <v>1</v>
      </c>
      <c r="D49" s="126">
        <v>0</v>
      </c>
      <c r="E49" s="126">
        <v>0</v>
      </c>
      <c r="F49" s="126">
        <v>0</v>
      </c>
      <c r="G49" s="126">
        <v>0</v>
      </c>
      <c r="H49" s="126">
        <v>0</v>
      </c>
      <c r="I49" s="126">
        <v>0</v>
      </c>
      <c r="J49" s="126">
        <v>0</v>
      </c>
      <c r="K49" s="126">
        <v>0</v>
      </c>
      <c r="L49" s="126">
        <v>24</v>
      </c>
      <c r="M49" s="126">
        <v>0</v>
      </c>
      <c r="N49" s="126">
        <v>0</v>
      </c>
      <c r="O49" s="141">
        <v>100</v>
      </c>
      <c r="P49" s="141">
        <v>0</v>
      </c>
      <c r="Q49" s="141">
        <v>0</v>
      </c>
      <c r="R49" s="141">
        <v>0</v>
      </c>
      <c r="S49" s="141">
        <v>100</v>
      </c>
      <c r="T49" s="141">
        <v>0</v>
      </c>
      <c r="U49" s="141">
        <v>100</v>
      </c>
      <c r="V49" s="141"/>
      <c r="W49" s="141">
        <v>0</v>
      </c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</row>
    <row r="50" spans="1:41" s="2" customFormat="1" ht="28.9" customHeight="1">
      <c r="A50" s="169">
        <v>41</v>
      </c>
      <c r="B50" s="1" t="s">
        <v>70</v>
      </c>
      <c r="C50" s="28">
        <v>3</v>
      </c>
      <c r="D50" s="126">
        <v>1200</v>
      </c>
      <c r="E50" s="126">
        <v>0</v>
      </c>
      <c r="F50" s="126">
        <v>1890</v>
      </c>
      <c r="G50" s="126">
        <v>0</v>
      </c>
      <c r="H50" s="126">
        <v>0</v>
      </c>
      <c r="I50" s="126">
        <v>0</v>
      </c>
      <c r="J50" s="126">
        <v>50</v>
      </c>
      <c r="K50" s="126">
        <v>0</v>
      </c>
      <c r="L50" s="126">
        <v>430</v>
      </c>
      <c r="M50" s="126">
        <v>0</v>
      </c>
      <c r="N50" s="126">
        <v>0</v>
      </c>
      <c r="O50" s="141">
        <v>2000</v>
      </c>
      <c r="P50" s="141">
        <v>0</v>
      </c>
      <c r="Q50" s="141">
        <v>0</v>
      </c>
      <c r="R50" s="141">
        <v>0</v>
      </c>
      <c r="S50" s="141">
        <v>2000</v>
      </c>
      <c r="T50" s="141">
        <v>1700</v>
      </c>
      <c r="U50" s="141">
        <v>11275</v>
      </c>
      <c r="V50" s="141"/>
      <c r="W50" s="141">
        <v>0</v>
      </c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</row>
    <row r="51" spans="1:41" ht="51">
      <c r="A51" s="169">
        <v>42</v>
      </c>
      <c r="B51" s="1" t="s">
        <v>71</v>
      </c>
      <c r="C51" s="28">
        <v>1</v>
      </c>
      <c r="D51" s="126">
        <v>0</v>
      </c>
      <c r="E51" s="126">
        <v>0</v>
      </c>
      <c r="F51" s="126">
        <v>0</v>
      </c>
      <c r="G51" s="126">
        <v>0</v>
      </c>
      <c r="H51" s="126">
        <v>0</v>
      </c>
      <c r="I51" s="126">
        <v>0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41">
        <v>4000</v>
      </c>
      <c r="P51" s="141">
        <v>0</v>
      </c>
      <c r="Q51" s="141">
        <v>0</v>
      </c>
      <c r="R51" s="141">
        <v>0</v>
      </c>
      <c r="S51" s="141">
        <v>4000</v>
      </c>
      <c r="T51" s="141">
        <v>0</v>
      </c>
      <c r="U51" s="141">
        <v>4352</v>
      </c>
      <c r="V51" s="141"/>
      <c r="W51" s="141">
        <v>0</v>
      </c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</row>
    <row r="52" spans="1:41" ht="30.75" customHeight="1">
      <c r="A52" s="169">
        <v>43</v>
      </c>
      <c r="B52" s="1" t="s">
        <v>21</v>
      </c>
      <c r="C52" s="28">
        <v>2</v>
      </c>
      <c r="D52" s="126">
        <v>50</v>
      </c>
      <c r="E52" s="126">
        <v>0</v>
      </c>
      <c r="F52" s="126">
        <v>40</v>
      </c>
      <c r="G52" s="126">
        <v>0</v>
      </c>
      <c r="H52" s="126">
        <v>0</v>
      </c>
      <c r="I52" s="126">
        <v>0</v>
      </c>
      <c r="J52" s="126">
        <v>0</v>
      </c>
      <c r="K52" s="126">
        <v>0</v>
      </c>
      <c r="L52" s="126">
        <v>50</v>
      </c>
      <c r="M52" s="126">
        <v>0</v>
      </c>
      <c r="N52" s="126">
        <v>0</v>
      </c>
      <c r="O52" s="141">
        <v>0</v>
      </c>
      <c r="P52" s="141">
        <v>0</v>
      </c>
      <c r="Q52" s="141">
        <v>0</v>
      </c>
      <c r="R52" s="141">
        <v>0</v>
      </c>
      <c r="S52" s="141">
        <v>0</v>
      </c>
      <c r="T52" s="141">
        <v>0</v>
      </c>
      <c r="U52" s="141">
        <v>0</v>
      </c>
      <c r="V52" s="141"/>
      <c r="W52" s="141">
        <v>0</v>
      </c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</row>
    <row r="53" spans="1:41" s="2" customFormat="1" ht="29.25" customHeight="1">
      <c r="A53" s="169">
        <v>44</v>
      </c>
      <c r="B53" s="1" t="s">
        <v>72</v>
      </c>
      <c r="C53" s="28">
        <v>3</v>
      </c>
      <c r="D53" s="126">
        <v>300</v>
      </c>
      <c r="E53" s="126">
        <v>0</v>
      </c>
      <c r="F53" s="126">
        <v>150</v>
      </c>
      <c r="G53" s="126">
        <v>0</v>
      </c>
      <c r="H53" s="126">
        <v>0</v>
      </c>
      <c r="I53" s="126">
        <v>0</v>
      </c>
      <c r="J53" s="126">
        <v>100</v>
      </c>
      <c r="K53" s="126">
        <v>0</v>
      </c>
      <c r="L53" s="126">
        <v>100</v>
      </c>
      <c r="M53" s="126">
        <v>0</v>
      </c>
      <c r="N53" s="126">
        <v>0</v>
      </c>
      <c r="O53" s="141">
        <v>150</v>
      </c>
      <c r="P53" s="141">
        <v>0</v>
      </c>
      <c r="Q53" s="141">
        <v>0</v>
      </c>
      <c r="R53" s="141">
        <v>0</v>
      </c>
      <c r="S53" s="141">
        <v>150</v>
      </c>
      <c r="T53" s="141">
        <v>0</v>
      </c>
      <c r="U53" s="141">
        <v>8000</v>
      </c>
      <c r="V53" s="141"/>
      <c r="W53" s="141">
        <v>0</v>
      </c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</row>
    <row r="54" spans="1:41" ht="38.25">
      <c r="A54" s="169">
        <v>45</v>
      </c>
      <c r="B54" s="1" t="s">
        <v>73</v>
      </c>
      <c r="C54" s="28">
        <v>1</v>
      </c>
      <c r="D54" s="126">
        <v>0</v>
      </c>
      <c r="E54" s="126">
        <v>0</v>
      </c>
      <c r="F54" s="126">
        <f t="shared" ref="F54:F62" si="0">D54-E54</f>
        <v>0</v>
      </c>
      <c r="G54" s="126">
        <v>0</v>
      </c>
      <c r="H54" s="126">
        <v>0</v>
      </c>
      <c r="I54" s="126">
        <v>0</v>
      </c>
      <c r="J54" s="126">
        <v>0</v>
      </c>
      <c r="K54" s="126">
        <v>0</v>
      </c>
      <c r="L54" s="126">
        <v>330</v>
      </c>
      <c r="M54" s="126">
        <v>0</v>
      </c>
      <c r="N54" s="126">
        <v>0</v>
      </c>
      <c r="O54" s="141">
        <v>0</v>
      </c>
      <c r="P54" s="141">
        <v>0</v>
      </c>
      <c r="Q54" s="141">
        <v>0</v>
      </c>
      <c r="R54" s="141">
        <v>0</v>
      </c>
      <c r="S54" s="141">
        <v>0</v>
      </c>
      <c r="T54" s="141">
        <v>0</v>
      </c>
      <c r="U54" s="141">
        <v>0</v>
      </c>
      <c r="V54" s="141"/>
      <c r="W54" s="141">
        <v>0</v>
      </c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</row>
    <row r="55" spans="1:41" ht="25.5">
      <c r="A55" s="169">
        <v>46</v>
      </c>
      <c r="B55" s="1" t="s">
        <v>74</v>
      </c>
      <c r="C55" s="28">
        <v>1</v>
      </c>
      <c r="D55" s="126">
        <v>0</v>
      </c>
      <c r="E55" s="126">
        <v>0</v>
      </c>
      <c r="F55" s="126">
        <f t="shared" si="0"/>
        <v>0</v>
      </c>
      <c r="G55" s="126">
        <v>0</v>
      </c>
      <c r="H55" s="126">
        <v>0</v>
      </c>
      <c r="I55" s="126">
        <v>0</v>
      </c>
      <c r="J55" s="126">
        <v>0</v>
      </c>
      <c r="K55" s="126">
        <v>17000</v>
      </c>
      <c r="L55" s="126">
        <v>0</v>
      </c>
      <c r="M55" s="126">
        <v>0</v>
      </c>
      <c r="N55" s="126">
        <v>0</v>
      </c>
      <c r="O55" s="141">
        <v>0</v>
      </c>
      <c r="P55" s="141">
        <v>0</v>
      </c>
      <c r="Q55" s="141">
        <v>0</v>
      </c>
      <c r="R55" s="141">
        <v>0</v>
      </c>
      <c r="S55" s="141">
        <v>0</v>
      </c>
      <c r="T55" s="141">
        <v>0</v>
      </c>
      <c r="U55" s="141">
        <v>0</v>
      </c>
      <c r="V55" s="141"/>
      <c r="W55" s="141">
        <v>0</v>
      </c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</row>
    <row r="56" spans="1:41" ht="38.25">
      <c r="A56" s="169">
        <v>47</v>
      </c>
      <c r="B56" s="1" t="s">
        <v>75</v>
      </c>
      <c r="C56" s="28">
        <v>1</v>
      </c>
      <c r="D56" s="126">
        <v>0</v>
      </c>
      <c r="E56" s="126">
        <v>0</v>
      </c>
      <c r="F56" s="126">
        <f t="shared" si="0"/>
        <v>0</v>
      </c>
      <c r="G56" s="126">
        <v>0</v>
      </c>
      <c r="H56" s="126">
        <v>0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41">
        <v>559</v>
      </c>
      <c r="P56" s="141">
        <v>0</v>
      </c>
      <c r="Q56" s="141">
        <v>0</v>
      </c>
      <c r="R56" s="141">
        <v>0</v>
      </c>
      <c r="S56" s="141">
        <v>559</v>
      </c>
      <c r="T56" s="141">
        <v>0</v>
      </c>
      <c r="U56" s="141">
        <v>0</v>
      </c>
      <c r="V56" s="141"/>
      <c r="W56" s="141">
        <v>0</v>
      </c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</row>
    <row r="57" spans="1:41">
      <c r="A57" s="169">
        <v>48</v>
      </c>
      <c r="B57" s="1" t="s">
        <v>76</v>
      </c>
      <c r="C57" s="28">
        <v>1</v>
      </c>
      <c r="D57" s="126">
        <v>0</v>
      </c>
      <c r="E57" s="126">
        <v>0</v>
      </c>
      <c r="F57" s="126">
        <f t="shared" si="0"/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41">
        <v>120</v>
      </c>
      <c r="P57" s="141">
        <v>0</v>
      </c>
      <c r="Q57" s="141">
        <v>0</v>
      </c>
      <c r="R57" s="141">
        <v>0</v>
      </c>
      <c r="S57" s="141">
        <v>120</v>
      </c>
      <c r="T57" s="141">
        <v>0</v>
      </c>
      <c r="U57" s="141">
        <v>720</v>
      </c>
      <c r="V57" s="141"/>
      <c r="W57" s="141">
        <v>0</v>
      </c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</row>
    <row r="58" spans="1:41" ht="25.5">
      <c r="A58" s="169">
        <v>50</v>
      </c>
      <c r="B58" s="1" t="s">
        <v>22</v>
      </c>
      <c r="C58" s="28">
        <v>2</v>
      </c>
      <c r="D58" s="126">
        <v>50</v>
      </c>
      <c r="E58" s="126">
        <v>0</v>
      </c>
      <c r="F58" s="126">
        <v>50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26">
        <v>250</v>
      </c>
      <c r="M58" s="126">
        <v>0</v>
      </c>
      <c r="N58" s="126">
        <v>200</v>
      </c>
      <c r="O58" s="141">
        <v>150</v>
      </c>
      <c r="P58" s="141">
        <v>0</v>
      </c>
      <c r="Q58" s="141">
        <v>0</v>
      </c>
      <c r="R58" s="141">
        <v>0</v>
      </c>
      <c r="S58" s="141">
        <v>150</v>
      </c>
      <c r="T58" s="141">
        <v>0</v>
      </c>
      <c r="U58" s="141">
        <v>0</v>
      </c>
      <c r="V58" s="141"/>
      <c r="W58" s="141">
        <v>0</v>
      </c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</row>
    <row r="59" spans="1:41" ht="25.5">
      <c r="A59" s="169">
        <v>51</v>
      </c>
      <c r="B59" s="1" t="s">
        <v>77</v>
      </c>
      <c r="C59" s="28">
        <v>1</v>
      </c>
      <c r="D59" s="126">
        <v>0</v>
      </c>
      <c r="E59" s="126">
        <v>0</v>
      </c>
      <c r="F59" s="126">
        <f t="shared" si="0"/>
        <v>0</v>
      </c>
      <c r="G59" s="126">
        <v>0</v>
      </c>
      <c r="H59" s="126">
        <v>0</v>
      </c>
      <c r="I59" s="126">
        <v>0</v>
      </c>
      <c r="J59" s="126">
        <v>0</v>
      </c>
      <c r="K59" s="126">
        <v>3500</v>
      </c>
      <c r="L59" s="126">
        <v>0</v>
      </c>
      <c r="M59" s="126">
        <v>0</v>
      </c>
      <c r="N59" s="126">
        <v>0</v>
      </c>
      <c r="O59" s="141">
        <v>0</v>
      </c>
      <c r="P59" s="141">
        <v>0</v>
      </c>
      <c r="Q59" s="141">
        <v>0</v>
      </c>
      <c r="R59" s="141">
        <v>0</v>
      </c>
      <c r="S59" s="141">
        <v>0</v>
      </c>
      <c r="T59" s="141">
        <v>0</v>
      </c>
      <c r="U59" s="141">
        <v>0</v>
      </c>
      <c r="V59" s="141"/>
      <c r="W59" s="141">
        <v>0</v>
      </c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</row>
    <row r="60" spans="1:41" s="2" customFormat="1" ht="39.75" customHeight="1">
      <c r="A60" s="169">
        <v>52</v>
      </c>
      <c r="B60" s="1" t="s">
        <v>78</v>
      </c>
      <c r="C60" s="28">
        <v>3</v>
      </c>
      <c r="D60" s="126">
        <v>10</v>
      </c>
      <c r="E60" s="126">
        <v>0</v>
      </c>
      <c r="F60" s="126">
        <v>14</v>
      </c>
      <c r="G60" s="126">
        <v>0</v>
      </c>
      <c r="H60" s="126">
        <v>0</v>
      </c>
      <c r="I60" s="126">
        <v>0</v>
      </c>
      <c r="J60" s="126">
        <v>14</v>
      </c>
      <c r="K60" s="171">
        <v>0</v>
      </c>
      <c r="L60" s="126">
        <v>0</v>
      </c>
      <c r="M60" s="126">
        <v>0</v>
      </c>
      <c r="N60" s="126">
        <v>0</v>
      </c>
      <c r="O60" s="141">
        <v>0</v>
      </c>
      <c r="P60" s="141">
        <v>0</v>
      </c>
      <c r="Q60" s="141">
        <v>0</v>
      </c>
      <c r="R60" s="141">
        <v>0</v>
      </c>
      <c r="S60" s="141">
        <v>0</v>
      </c>
      <c r="T60" s="141">
        <v>0</v>
      </c>
      <c r="U60" s="141">
        <v>0</v>
      </c>
      <c r="V60" s="141"/>
      <c r="W60" s="141">
        <v>0</v>
      </c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</row>
    <row r="61" spans="1:41" ht="25.5">
      <c r="A61" s="169">
        <v>53</v>
      </c>
      <c r="B61" s="1" t="s">
        <v>23</v>
      </c>
      <c r="C61" s="28">
        <v>2</v>
      </c>
      <c r="D61" s="126">
        <v>50</v>
      </c>
      <c r="E61" s="126">
        <v>0</v>
      </c>
      <c r="F61" s="126">
        <v>40</v>
      </c>
      <c r="G61" s="126"/>
      <c r="H61" s="126">
        <v>0</v>
      </c>
      <c r="I61" s="126">
        <v>0</v>
      </c>
      <c r="J61" s="146">
        <v>30</v>
      </c>
      <c r="K61" s="171">
        <v>0</v>
      </c>
      <c r="L61" s="126">
        <v>200</v>
      </c>
      <c r="M61" s="126">
        <v>0</v>
      </c>
      <c r="N61" s="126">
        <v>0</v>
      </c>
      <c r="O61" s="141">
        <v>3000</v>
      </c>
      <c r="P61" s="141">
        <v>0</v>
      </c>
      <c r="Q61" s="141">
        <v>0</v>
      </c>
      <c r="R61" s="141">
        <v>0</v>
      </c>
      <c r="S61" s="141">
        <v>3000</v>
      </c>
      <c r="T61" s="141">
        <v>0</v>
      </c>
      <c r="U61" s="141">
        <v>8500</v>
      </c>
      <c r="V61" s="141"/>
      <c r="W61" s="141">
        <v>0</v>
      </c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</row>
    <row r="62" spans="1:41" ht="30">
      <c r="A62" s="169">
        <v>55</v>
      </c>
      <c r="B62" s="172" t="s">
        <v>211</v>
      </c>
      <c r="C62" s="28">
        <v>1</v>
      </c>
      <c r="D62" s="173">
        <v>0</v>
      </c>
      <c r="E62" s="126">
        <v>0</v>
      </c>
      <c r="F62" s="126">
        <f t="shared" si="0"/>
        <v>0</v>
      </c>
      <c r="G62" s="126">
        <v>0</v>
      </c>
      <c r="H62" s="173">
        <v>0</v>
      </c>
      <c r="I62" s="173">
        <v>0</v>
      </c>
      <c r="J62" s="173">
        <v>0</v>
      </c>
      <c r="K62" s="173">
        <v>0</v>
      </c>
      <c r="L62" s="173">
        <v>40</v>
      </c>
      <c r="M62" s="126">
        <v>0</v>
      </c>
      <c r="N62" s="126">
        <v>0</v>
      </c>
      <c r="O62" s="141">
        <v>0</v>
      </c>
      <c r="P62" s="147">
        <v>0</v>
      </c>
      <c r="Q62" s="147">
        <v>0</v>
      </c>
      <c r="R62" s="147">
        <v>0</v>
      </c>
      <c r="S62" s="141">
        <v>0</v>
      </c>
      <c r="T62" s="147">
        <v>0</v>
      </c>
      <c r="U62" s="147">
        <v>0</v>
      </c>
      <c r="V62" s="147"/>
      <c r="W62" s="147">
        <v>0</v>
      </c>
      <c r="X62" s="170"/>
      <c r="Y62" s="170"/>
      <c r="Z62" s="170"/>
      <c r="AA62" s="170"/>
      <c r="AB62" s="170"/>
      <c r="AC62" s="170"/>
      <c r="AD62" s="170"/>
      <c r="AE62" s="170"/>
      <c r="AF62" s="170"/>
      <c r="AG62" s="170"/>
      <c r="AH62" s="170"/>
      <c r="AI62" s="170"/>
      <c r="AJ62" s="170"/>
      <c r="AK62" s="170"/>
      <c r="AL62" s="170"/>
      <c r="AM62" s="170"/>
      <c r="AN62" s="170"/>
      <c r="AO62" s="170"/>
    </row>
    <row r="63" spans="1:41" ht="27" customHeight="1">
      <c r="A63" s="169">
        <v>56</v>
      </c>
      <c r="B63" s="3" t="s">
        <v>24</v>
      </c>
      <c r="C63" s="28">
        <v>2</v>
      </c>
      <c r="D63" s="173">
        <v>50</v>
      </c>
      <c r="E63" s="126"/>
      <c r="F63" s="126">
        <v>25</v>
      </c>
      <c r="G63" s="126"/>
      <c r="H63" s="173"/>
      <c r="I63" s="173"/>
      <c r="J63" s="173">
        <v>0</v>
      </c>
      <c r="K63" s="173"/>
      <c r="L63" s="173">
        <v>50</v>
      </c>
      <c r="M63" s="126"/>
      <c r="N63" s="126"/>
      <c r="O63" s="141">
        <v>100</v>
      </c>
      <c r="P63" s="147">
        <v>0</v>
      </c>
      <c r="Q63" s="147">
        <v>0</v>
      </c>
      <c r="R63" s="147">
        <v>0</v>
      </c>
      <c r="S63" s="141">
        <v>100</v>
      </c>
      <c r="T63" s="147">
        <v>0</v>
      </c>
      <c r="U63" s="147">
        <v>0</v>
      </c>
      <c r="V63" s="147"/>
      <c r="W63" s="147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  <c r="AL63" s="170"/>
      <c r="AM63" s="170"/>
      <c r="AN63" s="170"/>
      <c r="AO63" s="170"/>
    </row>
    <row r="64" spans="1:41" ht="27">
      <c r="A64" s="169">
        <v>57</v>
      </c>
      <c r="B64" s="4" t="s">
        <v>25</v>
      </c>
      <c r="C64" s="28">
        <v>2</v>
      </c>
      <c r="D64" s="173">
        <v>0</v>
      </c>
      <c r="E64" s="126">
        <v>0</v>
      </c>
      <c r="F64" s="126">
        <v>25</v>
      </c>
      <c r="G64" s="126">
        <v>0</v>
      </c>
      <c r="H64" s="173">
        <v>0</v>
      </c>
      <c r="I64" s="173">
        <v>0</v>
      </c>
      <c r="J64" s="173">
        <v>0</v>
      </c>
      <c r="K64" s="173">
        <v>0</v>
      </c>
      <c r="L64" s="173">
        <v>200</v>
      </c>
      <c r="M64" s="126">
        <v>0</v>
      </c>
      <c r="N64" s="126">
        <v>0</v>
      </c>
      <c r="O64" s="141">
        <v>0</v>
      </c>
      <c r="P64" s="147">
        <v>0</v>
      </c>
      <c r="Q64" s="147">
        <v>0</v>
      </c>
      <c r="R64" s="147">
        <v>0</v>
      </c>
      <c r="S64" s="141">
        <v>0</v>
      </c>
      <c r="T64" s="147">
        <v>0</v>
      </c>
      <c r="U64" s="147">
        <v>1300</v>
      </c>
      <c r="V64" s="147"/>
      <c r="W64" s="147">
        <v>0</v>
      </c>
      <c r="X64" s="170"/>
      <c r="Y64" s="170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</row>
    <row r="65" spans="1:41" ht="27">
      <c r="A65" s="169">
        <v>58</v>
      </c>
      <c r="B65" s="4" t="s">
        <v>80</v>
      </c>
      <c r="C65" s="28">
        <v>1</v>
      </c>
      <c r="D65" s="173"/>
      <c r="E65" s="126"/>
      <c r="F65" s="126">
        <v>0</v>
      </c>
      <c r="G65" s="126">
        <v>0</v>
      </c>
      <c r="H65" s="173">
        <v>0</v>
      </c>
      <c r="I65" s="173">
        <v>0</v>
      </c>
      <c r="J65" s="173">
        <v>0</v>
      </c>
      <c r="K65" s="173">
        <v>0</v>
      </c>
      <c r="L65" s="173">
        <v>0</v>
      </c>
      <c r="M65" s="126">
        <v>0</v>
      </c>
      <c r="N65" s="126">
        <v>0</v>
      </c>
      <c r="O65" s="141">
        <v>0</v>
      </c>
      <c r="P65" s="147">
        <v>0</v>
      </c>
      <c r="Q65" s="147">
        <v>0</v>
      </c>
      <c r="R65" s="147">
        <v>0</v>
      </c>
      <c r="S65" s="141">
        <v>0</v>
      </c>
      <c r="T65" s="147">
        <v>0</v>
      </c>
      <c r="U65" s="147">
        <v>1250</v>
      </c>
      <c r="V65" s="147"/>
      <c r="W65" s="147">
        <v>0</v>
      </c>
      <c r="X65" s="170"/>
      <c r="Y65" s="170"/>
      <c r="Z65" s="170"/>
      <c r="AA65" s="170"/>
      <c r="AB65" s="170"/>
      <c r="AC65" s="170"/>
      <c r="AD65" s="170"/>
      <c r="AE65" s="170"/>
      <c r="AF65" s="170"/>
      <c r="AG65" s="170"/>
      <c r="AH65" s="170"/>
      <c r="AI65" s="170"/>
      <c r="AJ65" s="170"/>
      <c r="AK65" s="170"/>
      <c r="AL65" s="170"/>
      <c r="AM65" s="170"/>
      <c r="AN65" s="170"/>
      <c r="AO65" s="170"/>
    </row>
    <row r="66" spans="1:41">
      <c r="A66" s="169">
        <v>59</v>
      </c>
      <c r="B66" s="4" t="s">
        <v>206</v>
      </c>
      <c r="C66" s="28">
        <v>2</v>
      </c>
      <c r="D66" s="173"/>
      <c r="E66" s="126"/>
      <c r="F66" s="126">
        <v>6</v>
      </c>
      <c r="G66" s="126">
        <v>0</v>
      </c>
      <c r="H66" s="173"/>
      <c r="I66" s="173"/>
      <c r="J66" s="173"/>
      <c r="K66" s="173"/>
      <c r="L66" s="173">
        <v>14</v>
      </c>
      <c r="M66" s="126">
        <v>14</v>
      </c>
      <c r="N66" s="126"/>
      <c r="O66" s="141"/>
      <c r="P66" s="147"/>
      <c r="Q66" s="147"/>
      <c r="R66" s="147">
        <v>0</v>
      </c>
      <c r="S66" s="141">
        <v>0</v>
      </c>
      <c r="T66" s="147">
        <v>0</v>
      </c>
      <c r="U66" s="147">
        <v>0</v>
      </c>
      <c r="V66" s="147"/>
      <c r="W66" s="147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  <c r="AN66" s="170"/>
      <c r="AO66" s="170"/>
    </row>
    <row r="67" spans="1:41" s="2" customFormat="1">
      <c r="A67" s="174"/>
      <c r="B67" s="175" t="s">
        <v>81</v>
      </c>
      <c r="C67" s="176"/>
      <c r="D67" s="148">
        <f>SUM(D10:D64)</f>
        <v>154198</v>
      </c>
      <c r="E67" s="148">
        <f>SUM(E10:E64)</f>
        <v>0</v>
      </c>
      <c r="F67" s="148">
        <f>SUM(F10:F66)</f>
        <v>150934</v>
      </c>
      <c r="G67" s="148">
        <f>SUM(G10:G66)</f>
        <v>9151</v>
      </c>
      <c r="H67" s="148">
        <f>SUM(H10:H66)</f>
        <v>4285</v>
      </c>
      <c r="I67" s="148">
        <f>SUM(I10:I66)</f>
        <v>1071</v>
      </c>
      <c r="J67" s="148">
        <f>SUM(J10:J66)</f>
        <v>5767</v>
      </c>
      <c r="K67" s="148">
        <f>SUM(K3:K64)</f>
        <v>49471</v>
      </c>
      <c r="L67" s="148">
        <f>SUM(L10:L66)</f>
        <v>58590</v>
      </c>
      <c r="M67" s="148">
        <f>SUM(M10:M66)</f>
        <v>8687</v>
      </c>
      <c r="N67" s="148">
        <f>SUM(N10:N66)</f>
        <v>200</v>
      </c>
      <c r="O67" s="126">
        <f>P67+Q67+S67</f>
        <v>2766540</v>
      </c>
      <c r="P67" s="148">
        <f t="shared" ref="P67:V67" si="1">SUM(P10:P66)</f>
        <v>262349</v>
      </c>
      <c r="Q67" s="148">
        <f t="shared" si="1"/>
        <v>253668</v>
      </c>
      <c r="R67" s="149">
        <f t="shared" si="1"/>
        <v>57707</v>
      </c>
      <c r="S67" s="148">
        <f t="shared" si="1"/>
        <v>2250523</v>
      </c>
      <c r="T67" s="148">
        <f t="shared" si="1"/>
        <v>514040</v>
      </c>
      <c r="U67" s="148">
        <f t="shared" si="1"/>
        <v>1707137</v>
      </c>
      <c r="V67" s="149">
        <f t="shared" si="1"/>
        <v>2418</v>
      </c>
      <c r="W67" s="148">
        <f>SUM(W10:W66)</f>
        <v>271011</v>
      </c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</row>
    <row r="68" spans="1:41" s="2" customFormat="1">
      <c r="A68" s="169"/>
      <c r="B68" s="1" t="s">
        <v>82</v>
      </c>
      <c r="C68" s="28"/>
      <c r="D68" s="126">
        <v>13000</v>
      </c>
      <c r="E68" s="126">
        <v>5000</v>
      </c>
      <c r="F68" s="126">
        <v>6000</v>
      </c>
      <c r="G68" s="141">
        <v>0</v>
      </c>
      <c r="H68" s="141">
        <v>0</v>
      </c>
      <c r="I68" s="141">
        <v>0</v>
      </c>
      <c r="J68" s="141">
        <v>0</v>
      </c>
      <c r="K68" s="141">
        <v>0</v>
      </c>
      <c r="L68" s="141">
        <v>1567</v>
      </c>
      <c r="M68" s="141">
        <v>0</v>
      </c>
      <c r="N68" s="141">
        <v>247</v>
      </c>
      <c r="O68" s="141">
        <v>59500</v>
      </c>
      <c r="P68" s="141">
        <v>0</v>
      </c>
      <c r="Q68" s="141">
        <v>0</v>
      </c>
      <c r="R68" s="141">
        <v>0</v>
      </c>
      <c r="S68" s="150">
        <v>59500</v>
      </c>
      <c r="T68" s="161">
        <v>6800</v>
      </c>
      <c r="U68" s="141">
        <v>17134</v>
      </c>
      <c r="V68" s="141">
        <v>350</v>
      </c>
      <c r="W68" s="141">
        <v>8700</v>
      </c>
      <c r="X68" s="170"/>
      <c r="Y68" s="170"/>
      <c r="Z68" s="170"/>
      <c r="AA68" s="170"/>
      <c r="AB68" s="170"/>
      <c r="AC68" s="170"/>
      <c r="AD68" s="170"/>
      <c r="AE68" s="170"/>
      <c r="AF68" s="170"/>
      <c r="AG68" s="170"/>
      <c r="AH68" s="170"/>
      <c r="AI68" s="170"/>
      <c r="AJ68" s="170"/>
      <c r="AK68" s="170"/>
      <c r="AL68" s="170"/>
      <c r="AM68" s="170"/>
      <c r="AN68" s="170"/>
      <c r="AO68" s="170"/>
    </row>
    <row r="69" spans="1:41" s="2" customFormat="1">
      <c r="A69" s="174"/>
      <c r="B69" s="177" t="s">
        <v>83</v>
      </c>
      <c r="C69" s="174"/>
      <c r="D69" s="148">
        <f>D67+D68</f>
        <v>167198</v>
      </c>
      <c r="E69" s="148">
        <v>10893.483107999999</v>
      </c>
      <c r="F69" s="148">
        <f t="shared" ref="F69:L69" si="2">F67+F68</f>
        <v>156934</v>
      </c>
      <c r="G69" s="149">
        <f t="shared" si="2"/>
        <v>9151</v>
      </c>
      <c r="H69" s="149">
        <f t="shared" si="2"/>
        <v>4285</v>
      </c>
      <c r="I69" s="149">
        <f t="shared" si="2"/>
        <v>1071</v>
      </c>
      <c r="J69" s="149">
        <f t="shared" si="2"/>
        <v>5767</v>
      </c>
      <c r="K69" s="149">
        <f t="shared" si="2"/>
        <v>49471</v>
      </c>
      <c r="L69" s="149">
        <f t="shared" si="2"/>
        <v>60157</v>
      </c>
      <c r="M69" s="149">
        <f t="shared" ref="M69:S69" si="3">M67+M68</f>
        <v>8687</v>
      </c>
      <c r="N69" s="149">
        <f>N67+N68</f>
        <v>447</v>
      </c>
      <c r="O69" s="141">
        <f>P69+Q69+S69</f>
        <v>2826040</v>
      </c>
      <c r="P69" s="149">
        <f t="shared" si="3"/>
        <v>262349</v>
      </c>
      <c r="Q69" s="149">
        <f t="shared" si="3"/>
        <v>253668</v>
      </c>
      <c r="R69" s="149">
        <v>57707</v>
      </c>
      <c r="S69" s="149">
        <f t="shared" si="3"/>
        <v>2310023</v>
      </c>
      <c r="T69" s="149">
        <f>SUM(T67:T68)</f>
        <v>520840</v>
      </c>
      <c r="U69" s="149">
        <f>U67+U68</f>
        <v>1724271</v>
      </c>
      <c r="V69" s="149">
        <f>SUM(V67:V68)</f>
        <v>2768</v>
      </c>
      <c r="W69" s="149">
        <f>W67+W68</f>
        <v>279711</v>
      </c>
      <c r="X69" s="170"/>
      <c r="Y69" s="170"/>
      <c r="Z69" s="170"/>
      <c r="AA69" s="170"/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  <c r="AN69" s="170"/>
      <c r="AO69" s="170"/>
    </row>
    <row r="70" spans="1:41">
      <c r="A70" s="2"/>
      <c r="B70" s="2"/>
      <c r="C70" s="2"/>
      <c r="D70" s="5"/>
      <c r="E70" s="2"/>
      <c r="F70" s="2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2"/>
      <c r="R70" s="152"/>
      <c r="S70" s="151"/>
      <c r="T70" s="151"/>
      <c r="U70" s="151"/>
      <c r="V70" s="151"/>
      <c r="W70" s="151"/>
      <c r="X70" s="153"/>
    </row>
    <row r="71" spans="1:41">
      <c r="A71" s="2"/>
      <c r="B71" s="2"/>
      <c r="C71" s="2"/>
      <c r="D71" s="2"/>
      <c r="E71" s="2"/>
      <c r="F71" s="2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2"/>
      <c r="T71" s="151"/>
      <c r="U71" s="151"/>
      <c r="V71" s="151"/>
      <c r="W71" s="151"/>
      <c r="X71" s="153"/>
    </row>
    <row r="72" spans="1:41">
      <c r="A72" s="2"/>
      <c r="B72" s="2"/>
      <c r="C72" s="2"/>
      <c r="D72" s="2"/>
      <c r="E72" s="2"/>
      <c r="F72" s="2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3"/>
    </row>
    <row r="73" spans="1:41">
      <c r="A73" s="2"/>
      <c r="B73" s="2"/>
      <c r="C73" s="2"/>
      <c r="D73" s="2"/>
      <c r="E73" s="2"/>
      <c r="F73" s="2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3"/>
    </row>
    <row r="74" spans="1:41"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</row>
    <row r="75" spans="1:41"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</row>
    <row r="76" spans="1:41"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</row>
    <row r="77" spans="1:41"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</row>
    <row r="78" spans="1:41"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</row>
    <row r="79" spans="1:41"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</row>
    <row r="80" spans="1:41"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</row>
    <row r="81" spans="7:24"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</row>
    <row r="82" spans="7:24"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</row>
    <row r="83" spans="7:24"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</row>
    <row r="84" spans="7:24"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</row>
    <row r="85" spans="7:24"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</row>
  </sheetData>
  <autoFilter ref="A2:AJ69"/>
  <mergeCells count="27">
    <mergeCell ref="E5:E8"/>
    <mergeCell ref="O6:O8"/>
    <mergeCell ref="P6:P8"/>
    <mergeCell ref="Q6:Q8"/>
    <mergeCell ref="S6:S8"/>
    <mergeCell ref="H5:H8"/>
    <mergeCell ref="I5:I8"/>
    <mergeCell ref="J5:J8"/>
    <mergeCell ref="K5:K8"/>
    <mergeCell ref="L5:L8"/>
    <mergeCell ref="N5:N8"/>
    <mergeCell ref="R6:R8"/>
    <mergeCell ref="O5:V5"/>
    <mergeCell ref="V6:V8"/>
    <mergeCell ref="V1:W1"/>
    <mergeCell ref="T6:T8"/>
    <mergeCell ref="F5:F8"/>
    <mergeCell ref="G5:G8"/>
    <mergeCell ref="M5:M8"/>
    <mergeCell ref="U6:U8"/>
    <mergeCell ref="A3:W3"/>
    <mergeCell ref="A4:A8"/>
    <mergeCell ref="B4:B8"/>
    <mergeCell ref="C4:C8"/>
    <mergeCell ref="F4:W4"/>
    <mergeCell ref="W5:W8"/>
    <mergeCell ref="D5:D8"/>
  </mergeCells>
  <printOptions gridLines="1"/>
  <pageMargins left="0.24" right="0.3" top="0.74803149606299213" bottom="0.27" header="0.31496062992125984" footer="0.31496062992125984"/>
  <pageSetup paperSize="9" scale="55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T15"/>
  <sheetViews>
    <sheetView topLeftCell="B1" workbookViewId="0">
      <selection activeCell="D17" sqref="D17:T22"/>
    </sheetView>
  </sheetViews>
  <sheetFormatPr defaultRowHeight="12.75"/>
  <cols>
    <col min="1" max="1" width="4.7109375" style="2" customWidth="1"/>
    <col min="2" max="2" width="37.28515625" style="2" customWidth="1"/>
    <col min="3" max="3" width="5" style="2" customWidth="1"/>
    <col min="4" max="4" width="9.140625" style="2" customWidth="1"/>
    <col min="5" max="254" width="9.140625" style="2"/>
    <col min="255" max="255" width="4.7109375" style="2" customWidth="1"/>
    <col min="256" max="256" width="37.28515625" style="2" customWidth="1"/>
    <col min="257" max="257" width="5" style="2" customWidth="1"/>
    <col min="258" max="258" width="9.140625" style="2" customWidth="1"/>
    <col min="259" max="273" width="9.140625" style="2"/>
    <col min="274" max="274" width="11.42578125" style="2" customWidth="1"/>
    <col min="275" max="275" width="11" style="2" customWidth="1"/>
    <col min="276" max="276" width="13.140625" style="2" customWidth="1"/>
    <col min="277" max="510" width="9.140625" style="2"/>
    <col min="511" max="511" width="4.7109375" style="2" customWidth="1"/>
    <col min="512" max="512" width="37.28515625" style="2" customWidth="1"/>
    <col min="513" max="513" width="5" style="2" customWidth="1"/>
    <col min="514" max="514" width="9.140625" style="2" customWidth="1"/>
    <col min="515" max="529" width="9.140625" style="2"/>
    <col min="530" max="530" width="11.42578125" style="2" customWidth="1"/>
    <col min="531" max="531" width="11" style="2" customWidth="1"/>
    <col min="532" max="532" width="13.140625" style="2" customWidth="1"/>
    <col min="533" max="766" width="9.140625" style="2"/>
    <col min="767" max="767" width="4.7109375" style="2" customWidth="1"/>
    <col min="768" max="768" width="37.28515625" style="2" customWidth="1"/>
    <col min="769" max="769" width="5" style="2" customWidth="1"/>
    <col min="770" max="770" width="9.140625" style="2" customWidth="1"/>
    <col min="771" max="785" width="9.140625" style="2"/>
    <col min="786" max="786" width="11.42578125" style="2" customWidth="1"/>
    <col min="787" max="787" width="11" style="2" customWidth="1"/>
    <col min="788" max="788" width="13.140625" style="2" customWidth="1"/>
    <col min="789" max="1022" width="9.140625" style="2"/>
    <col min="1023" max="1023" width="4.7109375" style="2" customWidth="1"/>
    <col min="1024" max="1024" width="37.28515625" style="2" customWidth="1"/>
    <col min="1025" max="1025" width="5" style="2" customWidth="1"/>
    <col min="1026" max="1026" width="9.140625" style="2" customWidth="1"/>
    <col min="1027" max="1041" width="9.140625" style="2"/>
    <col min="1042" max="1042" width="11.42578125" style="2" customWidth="1"/>
    <col min="1043" max="1043" width="11" style="2" customWidth="1"/>
    <col min="1044" max="1044" width="13.140625" style="2" customWidth="1"/>
    <col min="1045" max="1278" width="9.140625" style="2"/>
    <col min="1279" max="1279" width="4.7109375" style="2" customWidth="1"/>
    <col min="1280" max="1280" width="37.28515625" style="2" customWidth="1"/>
    <col min="1281" max="1281" width="5" style="2" customWidth="1"/>
    <col min="1282" max="1282" width="9.140625" style="2" customWidth="1"/>
    <col min="1283" max="1297" width="9.140625" style="2"/>
    <col min="1298" max="1298" width="11.42578125" style="2" customWidth="1"/>
    <col min="1299" max="1299" width="11" style="2" customWidth="1"/>
    <col min="1300" max="1300" width="13.140625" style="2" customWidth="1"/>
    <col min="1301" max="1534" width="9.140625" style="2"/>
    <col min="1535" max="1535" width="4.7109375" style="2" customWidth="1"/>
    <col min="1536" max="1536" width="37.28515625" style="2" customWidth="1"/>
    <col min="1537" max="1537" width="5" style="2" customWidth="1"/>
    <col min="1538" max="1538" width="9.140625" style="2" customWidth="1"/>
    <col min="1539" max="1553" width="9.140625" style="2"/>
    <col min="1554" max="1554" width="11.42578125" style="2" customWidth="1"/>
    <col min="1555" max="1555" width="11" style="2" customWidth="1"/>
    <col min="1556" max="1556" width="13.140625" style="2" customWidth="1"/>
    <col min="1557" max="1790" width="9.140625" style="2"/>
    <col min="1791" max="1791" width="4.7109375" style="2" customWidth="1"/>
    <col min="1792" max="1792" width="37.28515625" style="2" customWidth="1"/>
    <col min="1793" max="1793" width="5" style="2" customWidth="1"/>
    <col min="1794" max="1794" width="9.140625" style="2" customWidth="1"/>
    <col min="1795" max="1809" width="9.140625" style="2"/>
    <col min="1810" max="1810" width="11.42578125" style="2" customWidth="1"/>
    <col min="1811" max="1811" width="11" style="2" customWidth="1"/>
    <col min="1812" max="1812" width="13.140625" style="2" customWidth="1"/>
    <col min="1813" max="2046" width="9.140625" style="2"/>
    <col min="2047" max="2047" width="4.7109375" style="2" customWidth="1"/>
    <col min="2048" max="2048" width="37.28515625" style="2" customWidth="1"/>
    <col min="2049" max="2049" width="5" style="2" customWidth="1"/>
    <col min="2050" max="2050" width="9.140625" style="2" customWidth="1"/>
    <col min="2051" max="2065" width="9.140625" style="2"/>
    <col min="2066" max="2066" width="11.42578125" style="2" customWidth="1"/>
    <col min="2067" max="2067" width="11" style="2" customWidth="1"/>
    <col min="2068" max="2068" width="13.140625" style="2" customWidth="1"/>
    <col min="2069" max="2302" width="9.140625" style="2"/>
    <col min="2303" max="2303" width="4.7109375" style="2" customWidth="1"/>
    <col min="2304" max="2304" width="37.28515625" style="2" customWidth="1"/>
    <col min="2305" max="2305" width="5" style="2" customWidth="1"/>
    <col min="2306" max="2306" width="9.140625" style="2" customWidth="1"/>
    <col min="2307" max="2321" width="9.140625" style="2"/>
    <col min="2322" max="2322" width="11.42578125" style="2" customWidth="1"/>
    <col min="2323" max="2323" width="11" style="2" customWidth="1"/>
    <col min="2324" max="2324" width="13.140625" style="2" customWidth="1"/>
    <col min="2325" max="2558" width="9.140625" style="2"/>
    <col min="2559" max="2559" width="4.7109375" style="2" customWidth="1"/>
    <col min="2560" max="2560" width="37.28515625" style="2" customWidth="1"/>
    <col min="2561" max="2561" width="5" style="2" customWidth="1"/>
    <col min="2562" max="2562" width="9.140625" style="2" customWidth="1"/>
    <col min="2563" max="2577" width="9.140625" style="2"/>
    <col min="2578" max="2578" width="11.42578125" style="2" customWidth="1"/>
    <col min="2579" max="2579" width="11" style="2" customWidth="1"/>
    <col min="2580" max="2580" width="13.140625" style="2" customWidth="1"/>
    <col min="2581" max="2814" width="9.140625" style="2"/>
    <col min="2815" max="2815" width="4.7109375" style="2" customWidth="1"/>
    <col min="2816" max="2816" width="37.28515625" style="2" customWidth="1"/>
    <col min="2817" max="2817" width="5" style="2" customWidth="1"/>
    <col min="2818" max="2818" width="9.140625" style="2" customWidth="1"/>
    <col min="2819" max="2833" width="9.140625" style="2"/>
    <col min="2834" max="2834" width="11.42578125" style="2" customWidth="1"/>
    <col min="2835" max="2835" width="11" style="2" customWidth="1"/>
    <col min="2836" max="2836" width="13.140625" style="2" customWidth="1"/>
    <col min="2837" max="3070" width="9.140625" style="2"/>
    <col min="3071" max="3071" width="4.7109375" style="2" customWidth="1"/>
    <col min="3072" max="3072" width="37.28515625" style="2" customWidth="1"/>
    <col min="3073" max="3073" width="5" style="2" customWidth="1"/>
    <col min="3074" max="3074" width="9.140625" style="2" customWidth="1"/>
    <col min="3075" max="3089" width="9.140625" style="2"/>
    <col min="3090" max="3090" width="11.42578125" style="2" customWidth="1"/>
    <col min="3091" max="3091" width="11" style="2" customWidth="1"/>
    <col min="3092" max="3092" width="13.140625" style="2" customWidth="1"/>
    <col min="3093" max="3326" width="9.140625" style="2"/>
    <col min="3327" max="3327" width="4.7109375" style="2" customWidth="1"/>
    <col min="3328" max="3328" width="37.28515625" style="2" customWidth="1"/>
    <col min="3329" max="3329" width="5" style="2" customWidth="1"/>
    <col min="3330" max="3330" width="9.140625" style="2" customWidth="1"/>
    <col min="3331" max="3345" width="9.140625" style="2"/>
    <col min="3346" max="3346" width="11.42578125" style="2" customWidth="1"/>
    <col min="3347" max="3347" width="11" style="2" customWidth="1"/>
    <col min="3348" max="3348" width="13.140625" style="2" customWidth="1"/>
    <col min="3349" max="3582" width="9.140625" style="2"/>
    <col min="3583" max="3583" width="4.7109375" style="2" customWidth="1"/>
    <col min="3584" max="3584" width="37.28515625" style="2" customWidth="1"/>
    <col min="3585" max="3585" width="5" style="2" customWidth="1"/>
    <col min="3586" max="3586" width="9.140625" style="2" customWidth="1"/>
    <col min="3587" max="3601" width="9.140625" style="2"/>
    <col min="3602" max="3602" width="11.42578125" style="2" customWidth="1"/>
    <col min="3603" max="3603" width="11" style="2" customWidth="1"/>
    <col min="3604" max="3604" width="13.140625" style="2" customWidth="1"/>
    <col min="3605" max="3838" width="9.140625" style="2"/>
    <col min="3839" max="3839" width="4.7109375" style="2" customWidth="1"/>
    <col min="3840" max="3840" width="37.28515625" style="2" customWidth="1"/>
    <col min="3841" max="3841" width="5" style="2" customWidth="1"/>
    <col min="3842" max="3842" width="9.140625" style="2" customWidth="1"/>
    <col min="3843" max="3857" width="9.140625" style="2"/>
    <col min="3858" max="3858" width="11.42578125" style="2" customWidth="1"/>
    <col min="3859" max="3859" width="11" style="2" customWidth="1"/>
    <col min="3860" max="3860" width="13.140625" style="2" customWidth="1"/>
    <col min="3861" max="4094" width="9.140625" style="2"/>
    <col min="4095" max="4095" width="4.7109375" style="2" customWidth="1"/>
    <col min="4096" max="4096" width="37.28515625" style="2" customWidth="1"/>
    <col min="4097" max="4097" width="5" style="2" customWidth="1"/>
    <col min="4098" max="4098" width="9.140625" style="2" customWidth="1"/>
    <col min="4099" max="4113" width="9.140625" style="2"/>
    <col min="4114" max="4114" width="11.42578125" style="2" customWidth="1"/>
    <col min="4115" max="4115" width="11" style="2" customWidth="1"/>
    <col min="4116" max="4116" width="13.140625" style="2" customWidth="1"/>
    <col min="4117" max="4350" width="9.140625" style="2"/>
    <col min="4351" max="4351" width="4.7109375" style="2" customWidth="1"/>
    <col min="4352" max="4352" width="37.28515625" style="2" customWidth="1"/>
    <col min="4353" max="4353" width="5" style="2" customWidth="1"/>
    <col min="4354" max="4354" width="9.140625" style="2" customWidth="1"/>
    <col min="4355" max="4369" width="9.140625" style="2"/>
    <col min="4370" max="4370" width="11.42578125" style="2" customWidth="1"/>
    <col min="4371" max="4371" width="11" style="2" customWidth="1"/>
    <col min="4372" max="4372" width="13.140625" style="2" customWidth="1"/>
    <col min="4373" max="4606" width="9.140625" style="2"/>
    <col min="4607" max="4607" width="4.7109375" style="2" customWidth="1"/>
    <col min="4608" max="4608" width="37.28515625" style="2" customWidth="1"/>
    <col min="4609" max="4609" width="5" style="2" customWidth="1"/>
    <col min="4610" max="4610" width="9.140625" style="2" customWidth="1"/>
    <col min="4611" max="4625" width="9.140625" style="2"/>
    <col min="4626" max="4626" width="11.42578125" style="2" customWidth="1"/>
    <col min="4627" max="4627" width="11" style="2" customWidth="1"/>
    <col min="4628" max="4628" width="13.140625" style="2" customWidth="1"/>
    <col min="4629" max="4862" width="9.140625" style="2"/>
    <col min="4863" max="4863" width="4.7109375" style="2" customWidth="1"/>
    <col min="4864" max="4864" width="37.28515625" style="2" customWidth="1"/>
    <col min="4865" max="4865" width="5" style="2" customWidth="1"/>
    <col min="4866" max="4866" width="9.140625" style="2" customWidth="1"/>
    <col min="4867" max="4881" width="9.140625" style="2"/>
    <col min="4882" max="4882" width="11.42578125" style="2" customWidth="1"/>
    <col min="4883" max="4883" width="11" style="2" customWidth="1"/>
    <col min="4884" max="4884" width="13.140625" style="2" customWidth="1"/>
    <col min="4885" max="5118" width="9.140625" style="2"/>
    <col min="5119" max="5119" width="4.7109375" style="2" customWidth="1"/>
    <col min="5120" max="5120" width="37.28515625" style="2" customWidth="1"/>
    <col min="5121" max="5121" width="5" style="2" customWidth="1"/>
    <col min="5122" max="5122" width="9.140625" style="2" customWidth="1"/>
    <col min="5123" max="5137" width="9.140625" style="2"/>
    <col min="5138" max="5138" width="11.42578125" style="2" customWidth="1"/>
    <col min="5139" max="5139" width="11" style="2" customWidth="1"/>
    <col min="5140" max="5140" width="13.140625" style="2" customWidth="1"/>
    <col min="5141" max="5374" width="9.140625" style="2"/>
    <col min="5375" max="5375" width="4.7109375" style="2" customWidth="1"/>
    <col min="5376" max="5376" width="37.28515625" style="2" customWidth="1"/>
    <col min="5377" max="5377" width="5" style="2" customWidth="1"/>
    <col min="5378" max="5378" width="9.140625" style="2" customWidth="1"/>
    <col min="5379" max="5393" width="9.140625" style="2"/>
    <col min="5394" max="5394" width="11.42578125" style="2" customWidth="1"/>
    <col min="5395" max="5395" width="11" style="2" customWidth="1"/>
    <col min="5396" max="5396" width="13.140625" style="2" customWidth="1"/>
    <col min="5397" max="5630" width="9.140625" style="2"/>
    <col min="5631" max="5631" width="4.7109375" style="2" customWidth="1"/>
    <col min="5632" max="5632" width="37.28515625" style="2" customWidth="1"/>
    <col min="5633" max="5633" width="5" style="2" customWidth="1"/>
    <col min="5634" max="5634" width="9.140625" style="2" customWidth="1"/>
    <col min="5635" max="5649" width="9.140625" style="2"/>
    <col min="5650" max="5650" width="11.42578125" style="2" customWidth="1"/>
    <col min="5651" max="5651" width="11" style="2" customWidth="1"/>
    <col min="5652" max="5652" width="13.140625" style="2" customWidth="1"/>
    <col min="5653" max="5886" width="9.140625" style="2"/>
    <col min="5887" max="5887" width="4.7109375" style="2" customWidth="1"/>
    <col min="5888" max="5888" width="37.28515625" style="2" customWidth="1"/>
    <col min="5889" max="5889" width="5" style="2" customWidth="1"/>
    <col min="5890" max="5890" width="9.140625" style="2" customWidth="1"/>
    <col min="5891" max="5905" width="9.140625" style="2"/>
    <col min="5906" max="5906" width="11.42578125" style="2" customWidth="1"/>
    <col min="5907" max="5907" width="11" style="2" customWidth="1"/>
    <col min="5908" max="5908" width="13.140625" style="2" customWidth="1"/>
    <col min="5909" max="6142" width="9.140625" style="2"/>
    <col min="6143" max="6143" width="4.7109375" style="2" customWidth="1"/>
    <col min="6144" max="6144" width="37.28515625" style="2" customWidth="1"/>
    <col min="6145" max="6145" width="5" style="2" customWidth="1"/>
    <col min="6146" max="6146" width="9.140625" style="2" customWidth="1"/>
    <col min="6147" max="6161" width="9.140625" style="2"/>
    <col min="6162" max="6162" width="11.42578125" style="2" customWidth="1"/>
    <col min="6163" max="6163" width="11" style="2" customWidth="1"/>
    <col min="6164" max="6164" width="13.140625" style="2" customWidth="1"/>
    <col min="6165" max="6398" width="9.140625" style="2"/>
    <col min="6399" max="6399" width="4.7109375" style="2" customWidth="1"/>
    <col min="6400" max="6400" width="37.28515625" style="2" customWidth="1"/>
    <col min="6401" max="6401" width="5" style="2" customWidth="1"/>
    <col min="6402" max="6402" width="9.140625" style="2" customWidth="1"/>
    <col min="6403" max="6417" width="9.140625" style="2"/>
    <col min="6418" max="6418" width="11.42578125" style="2" customWidth="1"/>
    <col min="6419" max="6419" width="11" style="2" customWidth="1"/>
    <col min="6420" max="6420" width="13.140625" style="2" customWidth="1"/>
    <col min="6421" max="6654" width="9.140625" style="2"/>
    <col min="6655" max="6655" width="4.7109375" style="2" customWidth="1"/>
    <col min="6656" max="6656" width="37.28515625" style="2" customWidth="1"/>
    <col min="6657" max="6657" width="5" style="2" customWidth="1"/>
    <col min="6658" max="6658" width="9.140625" style="2" customWidth="1"/>
    <col min="6659" max="6673" width="9.140625" style="2"/>
    <col min="6674" max="6674" width="11.42578125" style="2" customWidth="1"/>
    <col min="6675" max="6675" width="11" style="2" customWidth="1"/>
    <col min="6676" max="6676" width="13.140625" style="2" customWidth="1"/>
    <col min="6677" max="6910" width="9.140625" style="2"/>
    <col min="6911" max="6911" width="4.7109375" style="2" customWidth="1"/>
    <col min="6912" max="6912" width="37.28515625" style="2" customWidth="1"/>
    <col min="6913" max="6913" width="5" style="2" customWidth="1"/>
    <col min="6914" max="6914" width="9.140625" style="2" customWidth="1"/>
    <col min="6915" max="6929" width="9.140625" style="2"/>
    <col min="6930" max="6930" width="11.42578125" style="2" customWidth="1"/>
    <col min="6931" max="6931" width="11" style="2" customWidth="1"/>
    <col min="6932" max="6932" width="13.140625" style="2" customWidth="1"/>
    <col min="6933" max="7166" width="9.140625" style="2"/>
    <col min="7167" max="7167" width="4.7109375" style="2" customWidth="1"/>
    <col min="7168" max="7168" width="37.28515625" style="2" customWidth="1"/>
    <col min="7169" max="7169" width="5" style="2" customWidth="1"/>
    <col min="7170" max="7170" width="9.140625" style="2" customWidth="1"/>
    <col min="7171" max="7185" width="9.140625" style="2"/>
    <col min="7186" max="7186" width="11.42578125" style="2" customWidth="1"/>
    <col min="7187" max="7187" width="11" style="2" customWidth="1"/>
    <col min="7188" max="7188" width="13.140625" style="2" customWidth="1"/>
    <col min="7189" max="7422" width="9.140625" style="2"/>
    <col min="7423" max="7423" width="4.7109375" style="2" customWidth="1"/>
    <col min="7424" max="7424" width="37.28515625" style="2" customWidth="1"/>
    <col min="7425" max="7425" width="5" style="2" customWidth="1"/>
    <col min="7426" max="7426" width="9.140625" style="2" customWidth="1"/>
    <col min="7427" max="7441" width="9.140625" style="2"/>
    <col min="7442" max="7442" width="11.42578125" style="2" customWidth="1"/>
    <col min="7443" max="7443" width="11" style="2" customWidth="1"/>
    <col min="7444" max="7444" width="13.140625" style="2" customWidth="1"/>
    <col min="7445" max="7678" width="9.140625" style="2"/>
    <col min="7679" max="7679" width="4.7109375" style="2" customWidth="1"/>
    <col min="7680" max="7680" width="37.28515625" style="2" customWidth="1"/>
    <col min="7681" max="7681" width="5" style="2" customWidth="1"/>
    <col min="7682" max="7682" width="9.140625" style="2" customWidth="1"/>
    <col min="7683" max="7697" width="9.140625" style="2"/>
    <col min="7698" max="7698" width="11.42578125" style="2" customWidth="1"/>
    <col min="7699" max="7699" width="11" style="2" customWidth="1"/>
    <col min="7700" max="7700" width="13.140625" style="2" customWidth="1"/>
    <col min="7701" max="7934" width="9.140625" style="2"/>
    <col min="7935" max="7935" width="4.7109375" style="2" customWidth="1"/>
    <col min="7936" max="7936" width="37.28515625" style="2" customWidth="1"/>
    <col min="7937" max="7937" width="5" style="2" customWidth="1"/>
    <col min="7938" max="7938" width="9.140625" style="2" customWidth="1"/>
    <col min="7939" max="7953" width="9.140625" style="2"/>
    <col min="7954" max="7954" width="11.42578125" style="2" customWidth="1"/>
    <col min="7955" max="7955" width="11" style="2" customWidth="1"/>
    <col min="7956" max="7956" width="13.140625" style="2" customWidth="1"/>
    <col min="7957" max="8190" width="9.140625" style="2"/>
    <col min="8191" max="8191" width="4.7109375" style="2" customWidth="1"/>
    <col min="8192" max="8192" width="37.28515625" style="2" customWidth="1"/>
    <col min="8193" max="8193" width="5" style="2" customWidth="1"/>
    <col min="8194" max="8194" width="9.140625" style="2" customWidth="1"/>
    <col min="8195" max="8209" width="9.140625" style="2"/>
    <col min="8210" max="8210" width="11.42578125" style="2" customWidth="1"/>
    <col min="8211" max="8211" width="11" style="2" customWidth="1"/>
    <col min="8212" max="8212" width="13.140625" style="2" customWidth="1"/>
    <col min="8213" max="8446" width="9.140625" style="2"/>
    <col min="8447" max="8447" width="4.7109375" style="2" customWidth="1"/>
    <col min="8448" max="8448" width="37.28515625" style="2" customWidth="1"/>
    <col min="8449" max="8449" width="5" style="2" customWidth="1"/>
    <col min="8450" max="8450" width="9.140625" style="2" customWidth="1"/>
    <col min="8451" max="8465" width="9.140625" style="2"/>
    <col min="8466" max="8466" width="11.42578125" style="2" customWidth="1"/>
    <col min="8467" max="8467" width="11" style="2" customWidth="1"/>
    <col min="8468" max="8468" width="13.140625" style="2" customWidth="1"/>
    <col min="8469" max="8702" width="9.140625" style="2"/>
    <col min="8703" max="8703" width="4.7109375" style="2" customWidth="1"/>
    <col min="8704" max="8704" width="37.28515625" style="2" customWidth="1"/>
    <col min="8705" max="8705" width="5" style="2" customWidth="1"/>
    <col min="8706" max="8706" width="9.140625" style="2" customWidth="1"/>
    <col min="8707" max="8721" width="9.140625" style="2"/>
    <col min="8722" max="8722" width="11.42578125" style="2" customWidth="1"/>
    <col min="8723" max="8723" width="11" style="2" customWidth="1"/>
    <col min="8724" max="8724" width="13.140625" style="2" customWidth="1"/>
    <col min="8725" max="8958" width="9.140625" style="2"/>
    <col min="8959" max="8959" width="4.7109375" style="2" customWidth="1"/>
    <col min="8960" max="8960" width="37.28515625" style="2" customWidth="1"/>
    <col min="8961" max="8961" width="5" style="2" customWidth="1"/>
    <col min="8962" max="8962" width="9.140625" style="2" customWidth="1"/>
    <col min="8963" max="8977" width="9.140625" style="2"/>
    <col min="8978" max="8978" width="11.42578125" style="2" customWidth="1"/>
    <col min="8979" max="8979" width="11" style="2" customWidth="1"/>
    <col min="8980" max="8980" width="13.140625" style="2" customWidth="1"/>
    <col min="8981" max="9214" width="9.140625" style="2"/>
    <col min="9215" max="9215" width="4.7109375" style="2" customWidth="1"/>
    <col min="9216" max="9216" width="37.28515625" style="2" customWidth="1"/>
    <col min="9217" max="9217" width="5" style="2" customWidth="1"/>
    <col min="9218" max="9218" width="9.140625" style="2" customWidth="1"/>
    <col min="9219" max="9233" width="9.140625" style="2"/>
    <col min="9234" max="9234" width="11.42578125" style="2" customWidth="1"/>
    <col min="9235" max="9235" width="11" style="2" customWidth="1"/>
    <col min="9236" max="9236" width="13.140625" style="2" customWidth="1"/>
    <col min="9237" max="9470" width="9.140625" style="2"/>
    <col min="9471" max="9471" width="4.7109375" style="2" customWidth="1"/>
    <col min="9472" max="9472" width="37.28515625" style="2" customWidth="1"/>
    <col min="9473" max="9473" width="5" style="2" customWidth="1"/>
    <col min="9474" max="9474" width="9.140625" style="2" customWidth="1"/>
    <col min="9475" max="9489" width="9.140625" style="2"/>
    <col min="9490" max="9490" width="11.42578125" style="2" customWidth="1"/>
    <col min="9491" max="9491" width="11" style="2" customWidth="1"/>
    <col min="9492" max="9492" width="13.140625" style="2" customWidth="1"/>
    <col min="9493" max="9726" width="9.140625" style="2"/>
    <col min="9727" max="9727" width="4.7109375" style="2" customWidth="1"/>
    <col min="9728" max="9728" width="37.28515625" style="2" customWidth="1"/>
    <col min="9729" max="9729" width="5" style="2" customWidth="1"/>
    <col min="9730" max="9730" width="9.140625" style="2" customWidth="1"/>
    <col min="9731" max="9745" width="9.140625" style="2"/>
    <col min="9746" max="9746" width="11.42578125" style="2" customWidth="1"/>
    <col min="9747" max="9747" width="11" style="2" customWidth="1"/>
    <col min="9748" max="9748" width="13.140625" style="2" customWidth="1"/>
    <col min="9749" max="9982" width="9.140625" style="2"/>
    <col min="9983" max="9983" width="4.7109375" style="2" customWidth="1"/>
    <col min="9984" max="9984" width="37.28515625" style="2" customWidth="1"/>
    <col min="9985" max="9985" width="5" style="2" customWidth="1"/>
    <col min="9986" max="9986" width="9.140625" style="2" customWidth="1"/>
    <col min="9987" max="10001" width="9.140625" style="2"/>
    <col min="10002" max="10002" width="11.42578125" style="2" customWidth="1"/>
    <col min="10003" max="10003" width="11" style="2" customWidth="1"/>
    <col min="10004" max="10004" width="13.140625" style="2" customWidth="1"/>
    <col min="10005" max="10238" width="9.140625" style="2"/>
    <col min="10239" max="10239" width="4.7109375" style="2" customWidth="1"/>
    <col min="10240" max="10240" width="37.28515625" style="2" customWidth="1"/>
    <col min="10241" max="10241" width="5" style="2" customWidth="1"/>
    <col min="10242" max="10242" width="9.140625" style="2" customWidth="1"/>
    <col min="10243" max="10257" width="9.140625" style="2"/>
    <col min="10258" max="10258" width="11.42578125" style="2" customWidth="1"/>
    <col min="10259" max="10259" width="11" style="2" customWidth="1"/>
    <col min="10260" max="10260" width="13.140625" style="2" customWidth="1"/>
    <col min="10261" max="10494" width="9.140625" style="2"/>
    <col min="10495" max="10495" width="4.7109375" style="2" customWidth="1"/>
    <col min="10496" max="10496" width="37.28515625" style="2" customWidth="1"/>
    <col min="10497" max="10497" width="5" style="2" customWidth="1"/>
    <col min="10498" max="10498" width="9.140625" style="2" customWidth="1"/>
    <col min="10499" max="10513" width="9.140625" style="2"/>
    <col min="10514" max="10514" width="11.42578125" style="2" customWidth="1"/>
    <col min="10515" max="10515" width="11" style="2" customWidth="1"/>
    <col min="10516" max="10516" width="13.140625" style="2" customWidth="1"/>
    <col min="10517" max="10750" width="9.140625" style="2"/>
    <col min="10751" max="10751" width="4.7109375" style="2" customWidth="1"/>
    <col min="10752" max="10752" width="37.28515625" style="2" customWidth="1"/>
    <col min="10753" max="10753" width="5" style="2" customWidth="1"/>
    <col min="10754" max="10754" width="9.140625" style="2" customWidth="1"/>
    <col min="10755" max="10769" width="9.140625" style="2"/>
    <col min="10770" max="10770" width="11.42578125" style="2" customWidth="1"/>
    <col min="10771" max="10771" width="11" style="2" customWidth="1"/>
    <col min="10772" max="10772" width="13.140625" style="2" customWidth="1"/>
    <col min="10773" max="11006" width="9.140625" style="2"/>
    <col min="11007" max="11007" width="4.7109375" style="2" customWidth="1"/>
    <col min="11008" max="11008" width="37.28515625" style="2" customWidth="1"/>
    <col min="11009" max="11009" width="5" style="2" customWidth="1"/>
    <col min="11010" max="11010" width="9.140625" style="2" customWidth="1"/>
    <col min="11011" max="11025" width="9.140625" style="2"/>
    <col min="11026" max="11026" width="11.42578125" style="2" customWidth="1"/>
    <col min="11027" max="11027" width="11" style="2" customWidth="1"/>
    <col min="11028" max="11028" width="13.140625" style="2" customWidth="1"/>
    <col min="11029" max="11262" width="9.140625" style="2"/>
    <col min="11263" max="11263" width="4.7109375" style="2" customWidth="1"/>
    <col min="11264" max="11264" width="37.28515625" style="2" customWidth="1"/>
    <col min="11265" max="11265" width="5" style="2" customWidth="1"/>
    <col min="11266" max="11266" width="9.140625" style="2" customWidth="1"/>
    <col min="11267" max="11281" width="9.140625" style="2"/>
    <col min="11282" max="11282" width="11.42578125" style="2" customWidth="1"/>
    <col min="11283" max="11283" width="11" style="2" customWidth="1"/>
    <col min="11284" max="11284" width="13.140625" style="2" customWidth="1"/>
    <col min="11285" max="11518" width="9.140625" style="2"/>
    <col min="11519" max="11519" width="4.7109375" style="2" customWidth="1"/>
    <col min="11520" max="11520" width="37.28515625" style="2" customWidth="1"/>
    <col min="11521" max="11521" width="5" style="2" customWidth="1"/>
    <col min="11522" max="11522" width="9.140625" style="2" customWidth="1"/>
    <col min="11523" max="11537" width="9.140625" style="2"/>
    <col min="11538" max="11538" width="11.42578125" style="2" customWidth="1"/>
    <col min="11539" max="11539" width="11" style="2" customWidth="1"/>
    <col min="11540" max="11540" width="13.140625" style="2" customWidth="1"/>
    <col min="11541" max="11774" width="9.140625" style="2"/>
    <col min="11775" max="11775" width="4.7109375" style="2" customWidth="1"/>
    <col min="11776" max="11776" width="37.28515625" style="2" customWidth="1"/>
    <col min="11777" max="11777" width="5" style="2" customWidth="1"/>
    <col min="11778" max="11778" width="9.140625" style="2" customWidth="1"/>
    <col min="11779" max="11793" width="9.140625" style="2"/>
    <col min="11794" max="11794" width="11.42578125" style="2" customWidth="1"/>
    <col min="11795" max="11795" width="11" style="2" customWidth="1"/>
    <col min="11796" max="11796" width="13.140625" style="2" customWidth="1"/>
    <col min="11797" max="12030" width="9.140625" style="2"/>
    <col min="12031" max="12031" width="4.7109375" style="2" customWidth="1"/>
    <col min="12032" max="12032" width="37.28515625" style="2" customWidth="1"/>
    <col min="12033" max="12033" width="5" style="2" customWidth="1"/>
    <col min="12034" max="12034" width="9.140625" style="2" customWidth="1"/>
    <col min="12035" max="12049" width="9.140625" style="2"/>
    <col min="12050" max="12050" width="11.42578125" style="2" customWidth="1"/>
    <col min="12051" max="12051" width="11" style="2" customWidth="1"/>
    <col min="12052" max="12052" width="13.140625" style="2" customWidth="1"/>
    <col min="12053" max="12286" width="9.140625" style="2"/>
    <col min="12287" max="12287" width="4.7109375" style="2" customWidth="1"/>
    <col min="12288" max="12288" width="37.28515625" style="2" customWidth="1"/>
    <col min="12289" max="12289" width="5" style="2" customWidth="1"/>
    <col min="12290" max="12290" width="9.140625" style="2" customWidth="1"/>
    <col min="12291" max="12305" width="9.140625" style="2"/>
    <col min="12306" max="12306" width="11.42578125" style="2" customWidth="1"/>
    <col min="12307" max="12307" width="11" style="2" customWidth="1"/>
    <col min="12308" max="12308" width="13.140625" style="2" customWidth="1"/>
    <col min="12309" max="12542" width="9.140625" style="2"/>
    <col min="12543" max="12543" width="4.7109375" style="2" customWidth="1"/>
    <col min="12544" max="12544" width="37.28515625" style="2" customWidth="1"/>
    <col min="12545" max="12545" width="5" style="2" customWidth="1"/>
    <col min="12546" max="12546" width="9.140625" style="2" customWidth="1"/>
    <col min="12547" max="12561" width="9.140625" style="2"/>
    <col min="12562" max="12562" width="11.42578125" style="2" customWidth="1"/>
    <col min="12563" max="12563" width="11" style="2" customWidth="1"/>
    <col min="12564" max="12564" width="13.140625" style="2" customWidth="1"/>
    <col min="12565" max="12798" width="9.140625" style="2"/>
    <col min="12799" max="12799" width="4.7109375" style="2" customWidth="1"/>
    <col min="12800" max="12800" width="37.28515625" style="2" customWidth="1"/>
    <col min="12801" max="12801" width="5" style="2" customWidth="1"/>
    <col min="12802" max="12802" width="9.140625" style="2" customWidth="1"/>
    <col min="12803" max="12817" width="9.140625" style="2"/>
    <col min="12818" max="12818" width="11.42578125" style="2" customWidth="1"/>
    <col min="12819" max="12819" width="11" style="2" customWidth="1"/>
    <col min="12820" max="12820" width="13.140625" style="2" customWidth="1"/>
    <col min="12821" max="13054" width="9.140625" style="2"/>
    <col min="13055" max="13055" width="4.7109375" style="2" customWidth="1"/>
    <col min="13056" max="13056" width="37.28515625" style="2" customWidth="1"/>
    <col min="13057" max="13057" width="5" style="2" customWidth="1"/>
    <col min="13058" max="13058" width="9.140625" style="2" customWidth="1"/>
    <col min="13059" max="13073" width="9.140625" style="2"/>
    <col min="13074" max="13074" width="11.42578125" style="2" customWidth="1"/>
    <col min="13075" max="13075" width="11" style="2" customWidth="1"/>
    <col min="13076" max="13076" width="13.140625" style="2" customWidth="1"/>
    <col min="13077" max="13310" width="9.140625" style="2"/>
    <col min="13311" max="13311" width="4.7109375" style="2" customWidth="1"/>
    <col min="13312" max="13312" width="37.28515625" style="2" customWidth="1"/>
    <col min="13313" max="13313" width="5" style="2" customWidth="1"/>
    <col min="13314" max="13314" width="9.140625" style="2" customWidth="1"/>
    <col min="13315" max="13329" width="9.140625" style="2"/>
    <col min="13330" max="13330" width="11.42578125" style="2" customWidth="1"/>
    <col min="13331" max="13331" width="11" style="2" customWidth="1"/>
    <col min="13332" max="13332" width="13.140625" style="2" customWidth="1"/>
    <col min="13333" max="13566" width="9.140625" style="2"/>
    <col min="13567" max="13567" width="4.7109375" style="2" customWidth="1"/>
    <col min="13568" max="13568" width="37.28515625" style="2" customWidth="1"/>
    <col min="13569" max="13569" width="5" style="2" customWidth="1"/>
    <col min="13570" max="13570" width="9.140625" style="2" customWidth="1"/>
    <col min="13571" max="13585" width="9.140625" style="2"/>
    <col min="13586" max="13586" width="11.42578125" style="2" customWidth="1"/>
    <col min="13587" max="13587" width="11" style="2" customWidth="1"/>
    <col min="13588" max="13588" width="13.140625" style="2" customWidth="1"/>
    <col min="13589" max="13822" width="9.140625" style="2"/>
    <col min="13823" max="13823" width="4.7109375" style="2" customWidth="1"/>
    <col min="13824" max="13824" width="37.28515625" style="2" customWidth="1"/>
    <col min="13825" max="13825" width="5" style="2" customWidth="1"/>
    <col min="13826" max="13826" width="9.140625" style="2" customWidth="1"/>
    <col min="13827" max="13841" width="9.140625" style="2"/>
    <col min="13842" max="13842" width="11.42578125" style="2" customWidth="1"/>
    <col min="13843" max="13843" width="11" style="2" customWidth="1"/>
    <col min="13844" max="13844" width="13.140625" style="2" customWidth="1"/>
    <col min="13845" max="14078" width="9.140625" style="2"/>
    <col min="14079" max="14079" width="4.7109375" style="2" customWidth="1"/>
    <col min="14080" max="14080" width="37.28515625" style="2" customWidth="1"/>
    <col min="14081" max="14081" width="5" style="2" customWidth="1"/>
    <col min="14082" max="14082" width="9.140625" style="2" customWidth="1"/>
    <col min="14083" max="14097" width="9.140625" style="2"/>
    <col min="14098" max="14098" width="11.42578125" style="2" customWidth="1"/>
    <col min="14099" max="14099" width="11" style="2" customWidth="1"/>
    <col min="14100" max="14100" width="13.140625" style="2" customWidth="1"/>
    <col min="14101" max="14334" width="9.140625" style="2"/>
    <col min="14335" max="14335" width="4.7109375" style="2" customWidth="1"/>
    <col min="14336" max="14336" width="37.28515625" style="2" customWidth="1"/>
    <col min="14337" max="14337" width="5" style="2" customWidth="1"/>
    <col min="14338" max="14338" width="9.140625" style="2" customWidth="1"/>
    <col min="14339" max="14353" width="9.140625" style="2"/>
    <col min="14354" max="14354" width="11.42578125" style="2" customWidth="1"/>
    <col min="14355" max="14355" width="11" style="2" customWidth="1"/>
    <col min="14356" max="14356" width="13.140625" style="2" customWidth="1"/>
    <col min="14357" max="14590" width="9.140625" style="2"/>
    <col min="14591" max="14591" width="4.7109375" style="2" customWidth="1"/>
    <col min="14592" max="14592" width="37.28515625" style="2" customWidth="1"/>
    <col min="14593" max="14593" width="5" style="2" customWidth="1"/>
    <col min="14594" max="14594" width="9.140625" style="2" customWidth="1"/>
    <col min="14595" max="14609" width="9.140625" style="2"/>
    <col min="14610" max="14610" width="11.42578125" style="2" customWidth="1"/>
    <col min="14611" max="14611" width="11" style="2" customWidth="1"/>
    <col min="14612" max="14612" width="13.140625" style="2" customWidth="1"/>
    <col min="14613" max="14846" width="9.140625" style="2"/>
    <col min="14847" max="14847" width="4.7109375" style="2" customWidth="1"/>
    <col min="14848" max="14848" width="37.28515625" style="2" customWidth="1"/>
    <col min="14849" max="14849" width="5" style="2" customWidth="1"/>
    <col min="14850" max="14850" width="9.140625" style="2" customWidth="1"/>
    <col min="14851" max="14865" width="9.140625" style="2"/>
    <col min="14866" max="14866" width="11.42578125" style="2" customWidth="1"/>
    <col min="14867" max="14867" width="11" style="2" customWidth="1"/>
    <col min="14868" max="14868" width="13.140625" style="2" customWidth="1"/>
    <col min="14869" max="15102" width="9.140625" style="2"/>
    <col min="15103" max="15103" width="4.7109375" style="2" customWidth="1"/>
    <col min="15104" max="15104" width="37.28515625" style="2" customWidth="1"/>
    <col min="15105" max="15105" width="5" style="2" customWidth="1"/>
    <col min="15106" max="15106" width="9.140625" style="2" customWidth="1"/>
    <col min="15107" max="15121" width="9.140625" style="2"/>
    <col min="15122" max="15122" width="11.42578125" style="2" customWidth="1"/>
    <col min="15123" max="15123" width="11" style="2" customWidth="1"/>
    <col min="15124" max="15124" width="13.140625" style="2" customWidth="1"/>
    <col min="15125" max="15358" width="9.140625" style="2"/>
    <col min="15359" max="15359" width="4.7109375" style="2" customWidth="1"/>
    <col min="15360" max="15360" width="37.28515625" style="2" customWidth="1"/>
    <col min="15361" max="15361" width="5" style="2" customWidth="1"/>
    <col min="15362" max="15362" width="9.140625" style="2" customWidth="1"/>
    <col min="15363" max="15377" width="9.140625" style="2"/>
    <col min="15378" max="15378" width="11.42578125" style="2" customWidth="1"/>
    <col min="15379" max="15379" width="11" style="2" customWidth="1"/>
    <col min="15380" max="15380" width="13.140625" style="2" customWidth="1"/>
    <col min="15381" max="15614" width="9.140625" style="2"/>
    <col min="15615" max="15615" width="4.7109375" style="2" customWidth="1"/>
    <col min="15616" max="15616" width="37.28515625" style="2" customWidth="1"/>
    <col min="15617" max="15617" width="5" style="2" customWidth="1"/>
    <col min="15618" max="15618" width="9.140625" style="2" customWidth="1"/>
    <col min="15619" max="15633" width="9.140625" style="2"/>
    <col min="15634" max="15634" width="11.42578125" style="2" customWidth="1"/>
    <col min="15635" max="15635" width="11" style="2" customWidth="1"/>
    <col min="15636" max="15636" width="13.140625" style="2" customWidth="1"/>
    <col min="15637" max="15870" width="9.140625" style="2"/>
    <col min="15871" max="15871" width="4.7109375" style="2" customWidth="1"/>
    <col min="15872" max="15872" width="37.28515625" style="2" customWidth="1"/>
    <col min="15873" max="15873" width="5" style="2" customWidth="1"/>
    <col min="15874" max="15874" width="9.140625" style="2" customWidth="1"/>
    <col min="15875" max="15889" width="9.140625" style="2"/>
    <col min="15890" max="15890" width="11.42578125" style="2" customWidth="1"/>
    <col min="15891" max="15891" width="11" style="2" customWidth="1"/>
    <col min="15892" max="15892" width="13.140625" style="2" customWidth="1"/>
    <col min="15893" max="16126" width="9.140625" style="2"/>
    <col min="16127" max="16127" width="4.7109375" style="2" customWidth="1"/>
    <col min="16128" max="16128" width="37.28515625" style="2" customWidth="1"/>
    <col min="16129" max="16129" width="5" style="2" customWidth="1"/>
    <col min="16130" max="16130" width="9.140625" style="2" customWidth="1"/>
    <col min="16131" max="16145" width="9.140625" style="2"/>
    <col min="16146" max="16146" width="11.42578125" style="2" customWidth="1"/>
    <col min="16147" max="16147" width="11" style="2" customWidth="1"/>
    <col min="16148" max="16148" width="13.140625" style="2" customWidth="1"/>
    <col min="16149" max="16384" width="9.140625" style="2"/>
  </cols>
  <sheetData>
    <row r="1" spans="1:20" ht="15.75">
      <c r="A1" s="178"/>
      <c r="B1" s="179"/>
      <c r="C1" s="180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R1" s="181"/>
      <c r="S1" s="181"/>
      <c r="T1" s="181" t="s">
        <v>84</v>
      </c>
    </row>
    <row r="2" spans="1:20" s="182" customFormat="1" ht="48" customHeight="1">
      <c r="A2" s="214" t="s">
        <v>204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</row>
    <row r="5" spans="1:20">
      <c r="B5" s="219" t="s">
        <v>86</v>
      </c>
      <c r="C5" s="220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6"/>
      <c r="T5" s="227"/>
    </row>
    <row r="6" spans="1:20" ht="12.75" customHeight="1">
      <c r="B6" s="221"/>
      <c r="C6" s="222"/>
      <c r="D6" s="193" t="s">
        <v>32</v>
      </c>
      <c r="E6" s="193" t="s">
        <v>33</v>
      </c>
      <c r="F6" s="193" t="s">
        <v>85</v>
      </c>
      <c r="G6" s="193" t="s">
        <v>35</v>
      </c>
      <c r="H6" s="193" t="s">
        <v>36</v>
      </c>
      <c r="I6" s="193" t="s">
        <v>37</v>
      </c>
      <c r="J6" s="193" t="s">
        <v>38</v>
      </c>
      <c r="K6" s="193" t="s">
        <v>39</v>
      </c>
      <c r="L6" s="193" t="s">
        <v>40</v>
      </c>
      <c r="M6" s="212" t="s">
        <v>41</v>
      </c>
      <c r="N6" s="212"/>
      <c r="O6" s="212"/>
      <c r="P6" s="212"/>
      <c r="Q6" s="212"/>
      <c r="R6" s="212"/>
      <c r="S6" s="212"/>
      <c r="T6" s="193" t="s">
        <v>42</v>
      </c>
    </row>
    <row r="7" spans="1:20" ht="12.75" customHeight="1">
      <c r="B7" s="221"/>
      <c r="C7" s="222"/>
      <c r="D7" s="194"/>
      <c r="E7" s="194"/>
      <c r="F7" s="194"/>
      <c r="G7" s="194"/>
      <c r="H7" s="194"/>
      <c r="I7" s="194"/>
      <c r="J7" s="194"/>
      <c r="K7" s="194"/>
      <c r="L7" s="194"/>
      <c r="M7" s="194" t="s">
        <v>43</v>
      </c>
      <c r="N7" s="194" t="s">
        <v>44</v>
      </c>
      <c r="O7" s="194" t="s">
        <v>45</v>
      </c>
      <c r="P7" s="194" t="s">
        <v>46</v>
      </c>
      <c r="Q7" s="194" t="s">
        <v>47</v>
      </c>
      <c r="R7" s="194" t="s">
        <v>48</v>
      </c>
      <c r="S7" s="209" t="s">
        <v>210</v>
      </c>
      <c r="T7" s="194"/>
    </row>
    <row r="8" spans="1:20">
      <c r="B8" s="221"/>
      <c r="C8" s="222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209"/>
      <c r="T8" s="194"/>
    </row>
    <row r="9" spans="1:20" ht="98.25" customHeight="1">
      <c r="B9" s="223"/>
      <c r="C9" s="224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209"/>
      <c r="T9" s="195"/>
    </row>
    <row r="10" spans="1:20">
      <c r="B10" s="213" t="s">
        <v>87</v>
      </c>
      <c r="C10" s="213"/>
      <c r="D10" s="6">
        <f>SUMIF('таблица 1'!C10:C66,1,'таблица 1'!F10:F66)</f>
        <v>3965</v>
      </c>
      <c r="E10" s="6">
        <f>SUMIF('таблица 1'!C10:C66,1,'таблица 1'!G10:G66)</f>
        <v>0</v>
      </c>
      <c r="F10" s="6">
        <f>SUMIF('таблица 1'!C10:C66,1,'таблица 1'!H10:H66)</f>
        <v>0</v>
      </c>
      <c r="G10" s="6">
        <f>SUMIF('таблица 1'!C10:C66,1,'таблица 1'!I10:I66)</f>
        <v>0</v>
      </c>
      <c r="H10" s="6">
        <f>SUMIF('таблица 1'!C10:C66,1,'таблица 1'!J10:J66)</f>
        <v>0</v>
      </c>
      <c r="I10" s="6">
        <f>SUMIF('таблица 1'!C10:C66,1,'таблица 1'!K10:K66)</f>
        <v>20500</v>
      </c>
      <c r="J10" s="6">
        <f>SUMIF('таблица 1'!C10:C66,1,'таблица 1'!L10:L66)</f>
        <v>10434</v>
      </c>
      <c r="K10" s="6">
        <f>SUMIF('таблица 1'!C10:C66,1,'таблица 1'!M10:M66)</f>
        <v>0</v>
      </c>
      <c r="L10" s="6">
        <f>SUMIF('таблица 1'!C10:C66,1,'таблица 1'!N10:N66)</f>
        <v>0</v>
      </c>
      <c r="M10" s="6">
        <f>SUMIF('таблица 1'!C10:C66,1,'таблица 1'!O10:O66)</f>
        <v>404852</v>
      </c>
      <c r="N10" s="6">
        <f>SUMIF('таблица 1'!C10:C66,1,'таблица 1'!P10:P66)</f>
        <v>43430</v>
      </c>
      <c r="O10" s="6">
        <f>SUMIF('таблица 1'!C10:C66,1,'таблица 1'!Q10:Q66)</f>
        <v>42957</v>
      </c>
      <c r="P10" s="15">
        <f>SUMIF('таблица 1'!C10:C66,1,'таблица 1'!S10:S66)</f>
        <v>318465</v>
      </c>
      <c r="Q10" s="6">
        <f>SUMIF('таблица 1'!C10:C66,1,'таблица 1'!T10:T66)</f>
        <v>57625</v>
      </c>
      <c r="R10" s="6">
        <f>SUMIF('таблица 1'!C10:C66,1,'таблица 1'!U10:U66)</f>
        <v>270967</v>
      </c>
      <c r="S10" s="162">
        <f>SUMIF('таблица 1'!C10:C66,1,'таблица 1'!V9:V66)</f>
        <v>0</v>
      </c>
      <c r="T10" s="6">
        <f>SUMIF('таблица 1'!C10:C66,1,'таблица 1'!W10:W66)</f>
        <v>164940</v>
      </c>
    </row>
    <row r="11" spans="1:20">
      <c r="B11" s="213" t="s">
        <v>88</v>
      </c>
      <c r="C11" s="213"/>
      <c r="D11" s="6">
        <f>SUMIF('таблица 1'!C10:C66,2,'таблица 1'!F10:F66)</f>
        <v>60927</v>
      </c>
      <c r="E11" s="6">
        <f>SUMIF('таблица 1'!C10:C66,2,'таблица 1'!G10:G66)</f>
        <v>0</v>
      </c>
      <c r="F11" s="6">
        <f>SUMIF('таблица 1'!C10:C66,2,'таблица 1'!H10:H66)</f>
        <v>3080</v>
      </c>
      <c r="G11" s="6">
        <f>SUMIF('таблица 1'!C10:C66,2,'таблица 1'!I10:I66)</f>
        <v>1071</v>
      </c>
      <c r="H11" s="6">
        <v>0</v>
      </c>
      <c r="I11" s="6">
        <f>SUMIF('таблица 1'!C10:C66,2,'таблица 1'!K10:K66)</f>
        <v>8200</v>
      </c>
      <c r="J11" s="6">
        <f>SUMIF('таблица 1'!C10:C66,2,'таблица 1'!L10:L66)</f>
        <v>25589</v>
      </c>
      <c r="K11" s="6">
        <f>SUMIF('таблица 1'!C10:C66,2,'таблица 1'!M10:M66)</f>
        <v>614</v>
      </c>
      <c r="L11" s="6">
        <f>SUMIF('таблица 1'!C10:C66,2,'таблица 1'!N10:N66)</f>
        <v>200</v>
      </c>
      <c r="M11" s="6">
        <f>SUMIF('таблица 1'!C10:C66,2,'таблица 1'!O10:O66)</f>
        <v>1487755</v>
      </c>
      <c r="N11" s="6">
        <f ca="1">SUMIF('таблица 1'!C10:F66,2,'таблица 1'!P10:P66)</f>
        <v>146744</v>
      </c>
      <c r="O11" s="6">
        <f>SUMIF('таблица 1'!C10:C66,2,'таблица 1'!Q10:Q66)</f>
        <v>136332</v>
      </c>
      <c r="P11" s="15">
        <f>SUMIF('таблица 1'!C10:C66,2,'таблица 1'!S10:S66)</f>
        <v>1204679</v>
      </c>
      <c r="Q11" s="6">
        <f>SUMIF('таблица 1'!C10:C66,2,'таблица 1'!T10:T66)</f>
        <v>258129</v>
      </c>
      <c r="R11" s="6">
        <f>SUMIF('таблица 1'!C10:C66,2,'таблица 1'!U10:U66)</f>
        <v>954138</v>
      </c>
      <c r="S11" s="162">
        <f>SUMIF('таблица 1'!C10:C66,2,'таблица 1'!V10:V66)</f>
        <v>2418</v>
      </c>
      <c r="T11" s="6">
        <f>SUMIF('таблица 1'!C10:C66,2,'таблица 1'!W10:W66)</f>
        <v>68701</v>
      </c>
    </row>
    <row r="12" spans="1:20">
      <c r="B12" s="213" t="s">
        <v>89</v>
      </c>
      <c r="C12" s="213"/>
      <c r="D12" s="6">
        <f>SUMIF('таблица 1'!C10:C66,3,'таблица 1'!F10:F66)</f>
        <v>86042</v>
      </c>
      <c r="E12" s="6">
        <f>SUMIF('таблица 1'!C10:C66,3,'таблица 1'!G10:G66)</f>
        <v>9151</v>
      </c>
      <c r="F12" s="6">
        <f>SUMIF('таблица 1'!C10:C66,3,'таблица 1'!H10:H66)</f>
        <v>1205</v>
      </c>
      <c r="G12" s="6">
        <f ca="1">SUMIF('таблица 1'!C10:C68,3,'таблица 1'!I10:I66)</f>
        <v>0</v>
      </c>
      <c r="H12" s="6">
        <f>SUMIF('таблица 1'!C10:C66,3,'таблица 1'!J10:J66)+30</f>
        <v>5767</v>
      </c>
      <c r="I12" s="6">
        <f>SUMIF('таблица 1'!C10:C66,3,'таблица 1'!K10:K66)</f>
        <v>20771</v>
      </c>
      <c r="J12" s="6">
        <f>SUMIF('таблица 1'!C10:C66,3,'таблица 1'!L10:L66)</f>
        <v>22567</v>
      </c>
      <c r="K12" s="6">
        <f>SUMIF('таблица 1'!C10:C66,3,'таблица 1'!M10:M66)</f>
        <v>8073</v>
      </c>
      <c r="L12" s="6">
        <f>SUMIF('таблица 1'!C10:C66,3,'таблица 1'!N10:N66)</f>
        <v>0</v>
      </c>
      <c r="M12" s="6">
        <f>SUMIF('таблица 1'!C10:C66,3,'таблица 1'!O10:O66)</f>
        <v>873933</v>
      </c>
      <c r="N12" s="6">
        <f ca="1">SUMIF('таблица 1'!C10:F66,3,'таблица 1'!P10:P66)</f>
        <v>72175</v>
      </c>
      <c r="O12" s="6">
        <f>SUMIF('таблица 1'!C10:C66,3,'таблица 1'!Q10:Q66)</f>
        <v>74379</v>
      </c>
      <c r="P12" s="6">
        <f>SUMIF('таблица 1'!C10:C66,3,'таблица 1'!S10:S66)</f>
        <v>727379</v>
      </c>
      <c r="Q12" s="6">
        <f>SUMIF('таблица 1'!C10:C66,3,'таблица 1'!T10:T66)</f>
        <v>198286</v>
      </c>
      <c r="R12" s="6">
        <f>SUMIF('таблица 1'!C10:C66,3,'таблица 1'!U10:U66)</f>
        <v>482032</v>
      </c>
      <c r="S12" s="162">
        <f>SUMIF('таблица 1'!C10:C66,3,'таблица 1'!V10:V66)</f>
        <v>0</v>
      </c>
      <c r="T12" s="6">
        <f>SUMIF('таблица 1'!C10:C66,3,'таблица 1'!W10:W66)</f>
        <v>37370</v>
      </c>
    </row>
    <row r="13" spans="1:20">
      <c r="B13" s="210" t="s">
        <v>81</v>
      </c>
      <c r="C13" s="211"/>
      <c r="D13" s="148">
        <f>SUM(D10:D12)</f>
        <v>150934</v>
      </c>
      <c r="E13" s="148">
        <f t="shared" ref="E13:T13" si="0">SUM(E10:E12)</f>
        <v>9151</v>
      </c>
      <c r="F13" s="148">
        <f t="shared" si="0"/>
        <v>4285</v>
      </c>
      <c r="G13" s="148">
        <f t="shared" ca="1" si="0"/>
        <v>1071</v>
      </c>
      <c r="H13" s="148">
        <f t="shared" si="0"/>
        <v>5767</v>
      </c>
      <c r="I13" s="148">
        <f t="shared" si="0"/>
        <v>49471</v>
      </c>
      <c r="J13" s="148">
        <f t="shared" si="0"/>
        <v>58590</v>
      </c>
      <c r="K13" s="148">
        <f t="shared" si="0"/>
        <v>8687</v>
      </c>
      <c r="L13" s="148">
        <f t="shared" si="0"/>
        <v>200</v>
      </c>
      <c r="M13" s="148">
        <f t="shared" si="0"/>
        <v>2766540</v>
      </c>
      <c r="N13" s="148">
        <f t="shared" ca="1" si="0"/>
        <v>262349</v>
      </c>
      <c r="O13" s="148">
        <f t="shared" si="0"/>
        <v>253668</v>
      </c>
      <c r="P13" s="148">
        <f t="shared" si="0"/>
        <v>2250523</v>
      </c>
      <c r="Q13" s="148">
        <f t="shared" si="0"/>
        <v>514040</v>
      </c>
      <c r="R13" s="148">
        <f>R10+R11+R12</f>
        <v>1707137</v>
      </c>
      <c r="S13" s="149">
        <f>SUM(S10:S12)</f>
        <v>2418</v>
      </c>
      <c r="T13" s="148">
        <f t="shared" si="0"/>
        <v>271011</v>
      </c>
    </row>
    <row r="14" spans="1:20">
      <c r="B14" s="215" t="s">
        <v>82</v>
      </c>
      <c r="C14" s="216"/>
      <c r="D14" s="126">
        <v>6000</v>
      </c>
      <c r="E14" s="126">
        <v>0</v>
      </c>
      <c r="F14" s="126">
        <v>0</v>
      </c>
      <c r="G14" s="126">
        <v>0</v>
      </c>
      <c r="H14" s="126">
        <v>0</v>
      </c>
      <c r="I14" s="126">
        <v>0</v>
      </c>
      <c r="J14" s="126">
        <v>1567</v>
      </c>
      <c r="K14" s="126">
        <v>0</v>
      </c>
      <c r="L14" s="126">
        <v>247</v>
      </c>
      <c r="M14" s="183">
        <v>59500</v>
      </c>
      <c r="N14" s="126">
        <v>0</v>
      </c>
      <c r="O14" s="126">
        <v>0</v>
      </c>
      <c r="P14" s="184">
        <v>59500</v>
      </c>
      <c r="Q14" s="126">
        <v>6800</v>
      </c>
      <c r="R14" s="126">
        <v>17134</v>
      </c>
      <c r="S14" s="141">
        <v>350</v>
      </c>
      <c r="T14" s="185">
        <v>8700</v>
      </c>
    </row>
    <row r="15" spans="1:20">
      <c r="B15" s="217" t="s">
        <v>83</v>
      </c>
      <c r="C15" s="218"/>
      <c r="D15" s="148">
        <f>D13+D14</f>
        <v>156934</v>
      </c>
      <c r="E15" s="148">
        <f t="shared" ref="E15:T15" si="1">E13+E14</f>
        <v>9151</v>
      </c>
      <c r="F15" s="148">
        <f t="shared" si="1"/>
        <v>4285</v>
      </c>
      <c r="G15" s="148">
        <f t="shared" ca="1" si="1"/>
        <v>1071</v>
      </c>
      <c r="H15" s="148">
        <f t="shared" si="1"/>
        <v>5767</v>
      </c>
      <c r="I15" s="148">
        <f t="shared" si="1"/>
        <v>49471</v>
      </c>
      <c r="J15" s="148">
        <f t="shared" si="1"/>
        <v>60157</v>
      </c>
      <c r="K15" s="148">
        <f t="shared" si="1"/>
        <v>8687</v>
      </c>
      <c r="L15" s="148">
        <f t="shared" si="1"/>
        <v>447</v>
      </c>
      <c r="M15" s="148">
        <f t="shared" si="1"/>
        <v>2826040</v>
      </c>
      <c r="N15" s="148">
        <f t="shared" ca="1" si="1"/>
        <v>262349</v>
      </c>
      <c r="O15" s="148">
        <f t="shared" si="1"/>
        <v>253668</v>
      </c>
      <c r="P15" s="148">
        <f t="shared" si="1"/>
        <v>2310023</v>
      </c>
      <c r="Q15" s="148">
        <f t="shared" si="1"/>
        <v>520840</v>
      </c>
      <c r="R15" s="148">
        <f t="shared" si="1"/>
        <v>1724271</v>
      </c>
      <c r="S15" s="149">
        <f>SUM(S13:S14)</f>
        <v>2768</v>
      </c>
      <c r="T15" s="148">
        <f t="shared" si="1"/>
        <v>279711</v>
      </c>
    </row>
  </sheetData>
  <mergeCells count="27">
    <mergeCell ref="A2:T2"/>
    <mergeCell ref="B14:C14"/>
    <mergeCell ref="B15:C15"/>
    <mergeCell ref="T6:T9"/>
    <mergeCell ref="B10:C10"/>
    <mergeCell ref="J6:J9"/>
    <mergeCell ref="K6:K9"/>
    <mergeCell ref="L6:L9"/>
    <mergeCell ref="M7:M9"/>
    <mergeCell ref="N7:N9"/>
    <mergeCell ref="O7:O9"/>
    <mergeCell ref="P7:P9"/>
    <mergeCell ref="Q7:Q9"/>
    <mergeCell ref="R7:R9"/>
    <mergeCell ref="B5:C9"/>
    <mergeCell ref="D5:T5"/>
    <mergeCell ref="M6:S6"/>
    <mergeCell ref="S7:S9"/>
    <mergeCell ref="B11:C11"/>
    <mergeCell ref="B12:C12"/>
    <mergeCell ref="I6:I9"/>
    <mergeCell ref="B13:C13"/>
    <mergeCell ref="E6:E9"/>
    <mergeCell ref="F6:F9"/>
    <mergeCell ref="G6:G9"/>
    <mergeCell ref="H6:H9"/>
    <mergeCell ref="D6:D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N62"/>
  <sheetViews>
    <sheetView zoomScale="80" zoomScaleNormal="80" workbookViewId="0">
      <selection activeCell="AN43" sqref="W1:AN1048576"/>
    </sheetView>
  </sheetViews>
  <sheetFormatPr defaultRowHeight="12.75"/>
  <cols>
    <col min="1" max="1" width="7.140625" style="2" customWidth="1"/>
    <col min="2" max="2" width="53.85546875" style="2" customWidth="1"/>
    <col min="3" max="4" width="10.7109375" style="2" customWidth="1"/>
    <col min="5" max="5" width="11" style="2" customWidth="1"/>
    <col min="6" max="6" width="11.85546875" style="2" customWidth="1"/>
    <col min="7" max="7" width="9.140625" style="2"/>
    <col min="8" max="12" width="9.140625" style="2" customWidth="1"/>
    <col min="13" max="13" width="9.140625" style="2"/>
    <col min="14" max="20" width="9.140625" style="2" customWidth="1"/>
    <col min="21" max="21" width="18.28515625" style="2" customWidth="1"/>
    <col min="22" max="22" width="14" style="2" customWidth="1"/>
    <col min="23" max="229" width="9.140625" style="2"/>
    <col min="230" max="230" width="53.85546875" style="2" customWidth="1"/>
    <col min="231" max="232" width="10.7109375" style="2" customWidth="1"/>
    <col min="233" max="233" width="9.140625" style="2"/>
    <col min="234" max="234" width="11.85546875" style="2" customWidth="1"/>
    <col min="235" max="248" width="9.140625" style="2"/>
    <col min="249" max="249" width="7.5703125" style="2" customWidth="1"/>
    <col min="250" max="250" width="7.7109375" style="2" customWidth="1"/>
    <col min="251" max="253" width="9.140625" style="2"/>
    <col min="254" max="256" width="9.140625" style="2" customWidth="1"/>
    <col min="257" max="257" width="9.28515625" style="2" customWidth="1"/>
    <col min="258" max="485" width="9.140625" style="2"/>
    <col min="486" max="486" width="53.85546875" style="2" customWidth="1"/>
    <col min="487" max="488" width="10.7109375" style="2" customWidth="1"/>
    <col min="489" max="489" width="9.140625" style="2"/>
    <col min="490" max="490" width="11.85546875" style="2" customWidth="1"/>
    <col min="491" max="504" width="9.140625" style="2"/>
    <col min="505" max="505" width="7.5703125" style="2" customWidth="1"/>
    <col min="506" max="506" width="7.7109375" style="2" customWidth="1"/>
    <col min="507" max="509" width="9.140625" style="2"/>
    <col min="510" max="512" width="9.140625" style="2" customWidth="1"/>
    <col min="513" max="513" width="9.28515625" style="2" customWidth="1"/>
    <col min="514" max="741" width="9.140625" style="2"/>
    <col min="742" max="742" width="53.85546875" style="2" customWidth="1"/>
    <col min="743" max="744" width="10.7109375" style="2" customWidth="1"/>
    <col min="745" max="745" width="9.140625" style="2"/>
    <col min="746" max="746" width="11.85546875" style="2" customWidth="1"/>
    <col min="747" max="760" width="9.140625" style="2"/>
    <col min="761" max="761" width="7.5703125" style="2" customWidth="1"/>
    <col min="762" max="762" width="7.7109375" style="2" customWidth="1"/>
    <col min="763" max="765" width="9.140625" style="2"/>
    <col min="766" max="768" width="9.140625" style="2" customWidth="1"/>
    <col min="769" max="769" width="9.28515625" style="2" customWidth="1"/>
    <col min="770" max="997" width="9.140625" style="2"/>
    <col min="998" max="998" width="53.85546875" style="2" customWidth="1"/>
    <col min="999" max="1000" width="10.7109375" style="2" customWidth="1"/>
    <col min="1001" max="1001" width="9.140625" style="2"/>
    <col min="1002" max="1002" width="11.85546875" style="2" customWidth="1"/>
    <col min="1003" max="1016" width="9.140625" style="2"/>
    <col min="1017" max="1017" width="7.5703125" style="2" customWidth="1"/>
    <col min="1018" max="1018" width="7.7109375" style="2" customWidth="1"/>
    <col min="1019" max="1021" width="9.140625" style="2"/>
    <col min="1022" max="1024" width="9.140625" style="2" customWidth="1"/>
    <col min="1025" max="1025" width="9.28515625" style="2" customWidth="1"/>
    <col min="1026" max="1253" width="9.140625" style="2"/>
    <col min="1254" max="1254" width="53.85546875" style="2" customWidth="1"/>
    <col min="1255" max="1256" width="10.7109375" style="2" customWidth="1"/>
    <col min="1257" max="1257" width="9.140625" style="2"/>
    <col min="1258" max="1258" width="11.85546875" style="2" customWidth="1"/>
    <col min="1259" max="1272" width="9.140625" style="2"/>
    <col min="1273" max="1273" width="7.5703125" style="2" customWidth="1"/>
    <col min="1274" max="1274" width="7.7109375" style="2" customWidth="1"/>
    <col min="1275" max="1277" width="9.140625" style="2"/>
    <col min="1278" max="1280" width="9.140625" style="2" customWidth="1"/>
    <col min="1281" max="1281" width="9.28515625" style="2" customWidth="1"/>
    <col min="1282" max="1509" width="9.140625" style="2"/>
    <col min="1510" max="1510" width="53.85546875" style="2" customWidth="1"/>
    <col min="1511" max="1512" width="10.7109375" style="2" customWidth="1"/>
    <col min="1513" max="1513" width="9.140625" style="2"/>
    <col min="1514" max="1514" width="11.85546875" style="2" customWidth="1"/>
    <col min="1515" max="1528" width="9.140625" style="2"/>
    <col min="1529" max="1529" width="7.5703125" style="2" customWidth="1"/>
    <col min="1530" max="1530" width="7.7109375" style="2" customWidth="1"/>
    <col min="1531" max="1533" width="9.140625" style="2"/>
    <col min="1534" max="1536" width="9.140625" style="2" customWidth="1"/>
    <col min="1537" max="1537" width="9.28515625" style="2" customWidth="1"/>
    <col min="1538" max="1765" width="9.140625" style="2"/>
    <col min="1766" max="1766" width="53.85546875" style="2" customWidth="1"/>
    <col min="1767" max="1768" width="10.7109375" style="2" customWidth="1"/>
    <col min="1769" max="1769" width="9.140625" style="2"/>
    <col min="1770" max="1770" width="11.85546875" style="2" customWidth="1"/>
    <col min="1771" max="1784" width="9.140625" style="2"/>
    <col min="1785" max="1785" width="7.5703125" style="2" customWidth="1"/>
    <col min="1786" max="1786" width="7.7109375" style="2" customWidth="1"/>
    <col min="1787" max="1789" width="9.140625" style="2"/>
    <col min="1790" max="1792" width="9.140625" style="2" customWidth="1"/>
    <col min="1793" max="1793" width="9.28515625" style="2" customWidth="1"/>
    <col min="1794" max="2021" width="9.140625" style="2"/>
    <col min="2022" max="2022" width="53.85546875" style="2" customWidth="1"/>
    <col min="2023" max="2024" width="10.7109375" style="2" customWidth="1"/>
    <col min="2025" max="2025" width="9.140625" style="2"/>
    <col min="2026" max="2026" width="11.85546875" style="2" customWidth="1"/>
    <col min="2027" max="2040" width="9.140625" style="2"/>
    <col min="2041" max="2041" width="7.5703125" style="2" customWidth="1"/>
    <col min="2042" max="2042" width="7.7109375" style="2" customWidth="1"/>
    <col min="2043" max="2045" width="9.140625" style="2"/>
    <col min="2046" max="2048" width="9.140625" style="2" customWidth="1"/>
    <col min="2049" max="2049" width="9.28515625" style="2" customWidth="1"/>
    <col min="2050" max="2277" width="9.140625" style="2"/>
    <col min="2278" max="2278" width="53.85546875" style="2" customWidth="1"/>
    <col min="2279" max="2280" width="10.7109375" style="2" customWidth="1"/>
    <col min="2281" max="2281" width="9.140625" style="2"/>
    <col min="2282" max="2282" width="11.85546875" style="2" customWidth="1"/>
    <col min="2283" max="2296" width="9.140625" style="2"/>
    <col min="2297" max="2297" width="7.5703125" style="2" customWidth="1"/>
    <col min="2298" max="2298" width="7.7109375" style="2" customWidth="1"/>
    <col min="2299" max="2301" width="9.140625" style="2"/>
    <col min="2302" max="2304" width="9.140625" style="2" customWidth="1"/>
    <col min="2305" max="2305" width="9.28515625" style="2" customWidth="1"/>
    <col min="2306" max="2533" width="9.140625" style="2"/>
    <col min="2534" max="2534" width="53.85546875" style="2" customWidth="1"/>
    <col min="2535" max="2536" width="10.7109375" style="2" customWidth="1"/>
    <col min="2537" max="2537" width="9.140625" style="2"/>
    <col min="2538" max="2538" width="11.85546875" style="2" customWidth="1"/>
    <col min="2539" max="2552" width="9.140625" style="2"/>
    <col min="2553" max="2553" width="7.5703125" style="2" customWidth="1"/>
    <col min="2554" max="2554" width="7.7109375" style="2" customWidth="1"/>
    <col min="2555" max="2557" width="9.140625" style="2"/>
    <col min="2558" max="2560" width="9.140625" style="2" customWidth="1"/>
    <col min="2561" max="2561" width="9.28515625" style="2" customWidth="1"/>
    <col min="2562" max="2789" width="9.140625" style="2"/>
    <col min="2790" max="2790" width="53.85546875" style="2" customWidth="1"/>
    <col min="2791" max="2792" width="10.7109375" style="2" customWidth="1"/>
    <col min="2793" max="2793" width="9.140625" style="2"/>
    <col min="2794" max="2794" width="11.85546875" style="2" customWidth="1"/>
    <col min="2795" max="2808" width="9.140625" style="2"/>
    <col min="2809" max="2809" width="7.5703125" style="2" customWidth="1"/>
    <col min="2810" max="2810" width="7.7109375" style="2" customWidth="1"/>
    <col min="2811" max="2813" width="9.140625" style="2"/>
    <col min="2814" max="2816" width="9.140625" style="2" customWidth="1"/>
    <col min="2817" max="2817" width="9.28515625" style="2" customWidth="1"/>
    <col min="2818" max="3045" width="9.140625" style="2"/>
    <col min="3046" max="3046" width="53.85546875" style="2" customWidth="1"/>
    <col min="3047" max="3048" width="10.7109375" style="2" customWidth="1"/>
    <col min="3049" max="3049" width="9.140625" style="2"/>
    <col min="3050" max="3050" width="11.85546875" style="2" customWidth="1"/>
    <col min="3051" max="3064" width="9.140625" style="2"/>
    <col min="3065" max="3065" width="7.5703125" style="2" customWidth="1"/>
    <col min="3066" max="3066" width="7.7109375" style="2" customWidth="1"/>
    <col min="3067" max="3069" width="9.140625" style="2"/>
    <col min="3070" max="3072" width="9.140625" style="2" customWidth="1"/>
    <col min="3073" max="3073" width="9.28515625" style="2" customWidth="1"/>
    <col min="3074" max="3301" width="9.140625" style="2"/>
    <col min="3302" max="3302" width="53.85546875" style="2" customWidth="1"/>
    <col min="3303" max="3304" width="10.7109375" style="2" customWidth="1"/>
    <col min="3305" max="3305" width="9.140625" style="2"/>
    <col min="3306" max="3306" width="11.85546875" style="2" customWidth="1"/>
    <col min="3307" max="3320" width="9.140625" style="2"/>
    <col min="3321" max="3321" width="7.5703125" style="2" customWidth="1"/>
    <col min="3322" max="3322" width="7.7109375" style="2" customWidth="1"/>
    <col min="3323" max="3325" width="9.140625" style="2"/>
    <col min="3326" max="3328" width="9.140625" style="2" customWidth="1"/>
    <col min="3329" max="3329" width="9.28515625" style="2" customWidth="1"/>
    <col min="3330" max="3557" width="9.140625" style="2"/>
    <col min="3558" max="3558" width="53.85546875" style="2" customWidth="1"/>
    <col min="3559" max="3560" width="10.7109375" style="2" customWidth="1"/>
    <col min="3561" max="3561" width="9.140625" style="2"/>
    <col min="3562" max="3562" width="11.85546875" style="2" customWidth="1"/>
    <col min="3563" max="3576" width="9.140625" style="2"/>
    <col min="3577" max="3577" width="7.5703125" style="2" customWidth="1"/>
    <col min="3578" max="3578" width="7.7109375" style="2" customWidth="1"/>
    <col min="3579" max="3581" width="9.140625" style="2"/>
    <col min="3582" max="3584" width="9.140625" style="2" customWidth="1"/>
    <col min="3585" max="3585" width="9.28515625" style="2" customWidth="1"/>
    <col min="3586" max="3813" width="9.140625" style="2"/>
    <col min="3814" max="3814" width="53.85546875" style="2" customWidth="1"/>
    <col min="3815" max="3816" width="10.7109375" style="2" customWidth="1"/>
    <col min="3817" max="3817" width="9.140625" style="2"/>
    <col min="3818" max="3818" width="11.85546875" style="2" customWidth="1"/>
    <col min="3819" max="3832" width="9.140625" style="2"/>
    <col min="3833" max="3833" width="7.5703125" style="2" customWidth="1"/>
    <col min="3834" max="3834" width="7.7109375" style="2" customWidth="1"/>
    <col min="3835" max="3837" width="9.140625" style="2"/>
    <col min="3838" max="3840" width="9.140625" style="2" customWidth="1"/>
    <col min="3841" max="3841" width="9.28515625" style="2" customWidth="1"/>
    <col min="3842" max="4069" width="9.140625" style="2"/>
    <col min="4070" max="4070" width="53.85546875" style="2" customWidth="1"/>
    <col min="4071" max="4072" width="10.7109375" style="2" customWidth="1"/>
    <col min="4073" max="4073" width="9.140625" style="2"/>
    <col min="4074" max="4074" width="11.85546875" style="2" customWidth="1"/>
    <col min="4075" max="4088" width="9.140625" style="2"/>
    <col min="4089" max="4089" width="7.5703125" style="2" customWidth="1"/>
    <col min="4090" max="4090" width="7.7109375" style="2" customWidth="1"/>
    <col min="4091" max="4093" width="9.140625" style="2"/>
    <col min="4094" max="4096" width="9.140625" style="2" customWidth="1"/>
    <col min="4097" max="4097" width="9.28515625" style="2" customWidth="1"/>
    <col min="4098" max="4325" width="9.140625" style="2"/>
    <col min="4326" max="4326" width="53.85546875" style="2" customWidth="1"/>
    <col min="4327" max="4328" width="10.7109375" style="2" customWidth="1"/>
    <col min="4329" max="4329" width="9.140625" style="2"/>
    <col min="4330" max="4330" width="11.85546875" style="2" customWidth="1"/>
    <col min="4331" max="4344" width="9.140625" style="2"/>
    <col min="4345" max="4345" width="7.5703125" style="2" customWidth="1"/>
    <col min="4346" max="4346" width="7.7109375" style="2" customWidth="1"/>
    <col min="4347" max="4349" width="9.140625" style="2"/>
    <col min="4350" max="4352" width="9.140625" style="2" customWidth="1"/>
    <col min="4353" max="4353" width="9.28515625" style="2" customWidth="1"/>
    <col min="4354" max="4581" width="9.140625" style="2"/>
    <col min="4582" max="4582" width="53.85546875" style="2" customWidth="1"/>
    <col min="4583" max="4584" width="10.7109375" style="2" customWidth="1"/>
    <col min="4585" max="4585" width="9.140625" style="2"/>
    <col min="4586" max="4586" width="11.85546875" style="2" customWidth="1"/>
    <col min="4587" max="4600" width="9.140625" style="2"/>
    <col min="4601" max="4601" width="7.5703125" style="2" customWidth="1"/>
    <col min="4602" max="4602" width="7.7109375" style="2" customWidth="1"/>
    <col min="4603" max="4605" width="9.140625" style="2"/>
    <col min="4606" max="4608" width="9.140625" style="2" customWidth="1"/>
    <col min="4609" max="4609" width="9.28515625" style="2" customWidth="1"/>
    <col min="4610" max="4837" width="9.140625" style="2"/>
    <col min="4838" max="4838" width="53.85546875" style="2" customWidth="1"/>
    <col min="4839" max="4840" width="10.7109375" style="2" customWidth="1"/>
    <col min="4841" max="4841" width="9.140625" style="2"/>
    <col min="4842" max="4842" width="11.85546875" style="2" customWidth="1"/>
    <col min="4843" max="4856" width="9.140625" style="2"/>
    <col min="4857" max="4857" width="7.5703125" style="2" customWidth="1"/>
    <col min="4858" max="4858" width="7.7109375" style="2" customWidth="1"/>
    <col min="4859" max="4861" width="9.140625" style="2"/>
    <col min="4862" max="4864" width="9.140625" style="2" customWidth="1"/>
    <col min="4865" max="4865" width="9.28515625" style="2" customWidth="1"/>
    <col min="4866" max="5093" width="9.140625" style="2"/>
    <col min="5094" max="5094" width="53.85546875" style="2" customWidth="1"/>
    <col min="5095" max="5096" width="10.7109375" style="2" customWidth="1"/>
    <col min="5097" max="5097" width="9.140625" style="2"/>
    <col min="5098" max="5098" width="11.85546875" style="2" customWidth="1"/>
    <col min="5099" max="5112" width="9.140625" style="2"/>
    <col min="5113" max="5113" width="7.5703125" style="2" customWidth="1"/>
    <col min="5114" max="5114" width="7.7109375" style="2" customWidth="1"/>
    <col min="5115" max="5117" width="9.140625" style="2"/>
    <col min="5118" max="5120" width="9.140625" style="2" customWidth="1"/>
    <col min="5121" max="5121" width="9.28515625" style="2" customWidth="1"/>
    <col min="5122" max="5349" width="9.140625" style="2"/>
    <col min="5350" max="5350" width="53.85546875" style="2" customWidth="1"/>
    <col min="5351" max="5352" width="10.7109375" style="2" customWidth="1"/>
    <col min="5353" max="5353" width="9.140625" style="2"/>
    <col min="5354" max="5354" width="11.85546875" style="2" customWidth="1"/>
    <col min="5355" max="5368" width="9.140625" style="2"/>
    <col min="5369" max="5369" width="7.5703125" style="2" customWidth="1"/>
    <col min="5370" max="5370" width="7.7109375" style="2" customWidth="1"/>
    <col min="5371" max="5373" width="9.140625" style="2"/>
    <col min="5374" max="5376" width="9.140625" style="2" customWidth="1"/>
    <col min="5377" max="5377" width="9.28515625" style="2" customWidth="1"/>
    <col min="5378" max="5605" width="9.140625" style="2"/>
    <col min="5606" max="5606" width="53.85546875" style="2" customWidth="1"/>
    <col min="5607" max="5608" width="10.7109375" style="2" customWidth="1"/>
    <col min="5609" max="5609" width="9.140625" style="2"/>
    <col min="5610" max="5610" width="11.85546875" style="2" customWidth="1"/>
    <col min="5611" max="5624" width="9.140625" style="2"/>
    <col min="5625" max="5625" width="7.5703125" style="2" customWidth="1"/>
    <col min="5626" max="5626" width="7.7109375" style="2" customWidth="1"/>
    <col min="5627" max="5629" width="9.140625" style="2"/>
    <col min="5630" max="5632" width="9.140625" style="2" customWidth="1"/>
    <col min="5633" max="5633" width="9.28515625" style="2" customWidth="1"/>
    <col min="5634" max="5861" width="9.140625" style="2"/>
    <col min="5862" max="5862" width="53.85546875" style="2" customWidth="1"/>
    <col min="5863" max="5864" width="10.7109375" style="2" customWidth="1"/>
    <col min="5865" max="5865" width="9.140625" style="2"/>
    <col min="5866" max="5866" width="11.85546875" style="2" customWidth="1"/>
    <col min="5867" max="5880" width="9.140625" style="2"/>
    <col min="5881" max="5881" width="7.5703125" style="2" customWidth="1"/>
    <col min="5882" max="5882" width="7.7109375" style="2" customWidth="1"/>
    <col min="5883" max="5885" width="9.140625" style="2"/>
    <col min="5886" max="5888" width="9.140625" style="2" customWidth="1"/>
    <col min="5889" max="5889" width="9.28515625" style="2" customWidth="1"/>
    <col min="5890" max="6117" width="9.140625" style="2"/>
    <col min="6118" max="6118" width="53.85546875" style="2" customWidth="1"/>
    <col min="6119" max="6120" width="10.7109375" style="2" customWidth="1"/>
    <col min="6121" max="6121" width="9.140625" style="2"/>
    <col min="6122" max="6122" width="11.85546875" style="2" customWidth="1"/>
    <col min="6123" max="6136" width="9.140625" style="2"/>
    <col min="6137" max="6137" width="7.5703125" style="2" customWidth="1"/>
    <col min="6138" max="6138" width="7.7109375" style="2" customWidth="1"/>
    <col min="6139" max="6141" width="9.140625" style="2"/>
    <col min="6142" max="6144" width="9.140625" style="2" customWidth="1"/>
    <col min="6145" max="6145" width="9.28515625" style="2" customWidth="1"/>
    <col min="6146" max="6373" width="9.140625" style="2"/>
    <col min="6374" max="6374" width="53.85546875" style="2" customWidth="1"/>
    <col min="6375" max="6376" width="10.7109375" style="2" customWidth="1"/>
    <col min="6377" max="6377" width="9.140625" style="2"/>
    <col min="6378" max="6378" width="11.85546875" style="2" customWidth="1"/>
    <col min="6379" max="6392" width="9.140625" style="2"/>
    <col min="6393" max="6393" width="7.5703125" style="2" customWidth="1"/>
    <col min="6394" max="6394" width="7.7109375" style="2" customWidth="1"/>
    <col min="6395" max="6397" width="9.140625" style="2"/>
    <col min="6398" max="6400" width="9.140625" style="2" customWidth="1"/>
    <col min="6401" max="6401" width="9.28515625" style="2" customWidth="1"/>
    <col min="6402" max="6629" width="9.140625" style="2"/>
    <col min="6630" max="6630" width="53.85546875" style="2" customWidth="1"/>
    <col min="6631" max="6632" width="10.7109375" style="2" customWidth="1"/>
    <col min="6633" max="6633" width="9.140625" style="2"/>
    <col min="6634" max="6634" width="11.85546875" style="2" customWidth="1"/>
    <col min="6635" max="6648" width="9.140625" style="2"/>
    <col min="6649" max="6649" width="7.5703125" style="2" customWidth="1"/>
    <col min="6650" max="6650" width="7.7109375" style="2" customWidth="1"/>
    <col min="6651" max="6653" width="9.140625" style="2"/>
    <col min="6654" max="6656" width="9.140625" style="2" customWidth="1"/>
    <col min="6657" max="6657" width="9.28515625" style="2" customWidth="1"/>
    <col min="6658" max="6885" width="9.140625" style="2"/>
    <col min="6886" max="6886" width="53.85546875" style="2" customWidth="1"/>
    <col min="6887" max="6888" width="10.7109375" style="2" customWidth="1"/>
    <col min="6889" max="6889" width="9.140625" style="2"/>
    <col min="6890" max="6890" width="11.85546875" style="2" customWidth="1"/>
    <col min="6891" max="6904" width="9.140625" style="2"/>
    <col min="6905" max="6905" width="7.5703125" style="2" customWidth="1"/>
    <col min="6906" max="6906" width="7.7109375" style="2" customWidth="1"/>
    <col min="6907" max="6909" width="9.140625" style="2"/>
    <col min="6910" max="6912" width="9.140625" style="2" customWidth="1"/>
    <col min="6913" max="6913" width="9.28515625" style="2" customWidth="1"/>
    <col min="6914" max="7141" width="9.140625" style="2"/>
    <col min="7142" max="7142" width="53.85546875" style="2" customWidth="1"/>
    <col min="7143" max="7144" width="10.7109375" style="2" customWidth="1"/>
    <col min="7145" max="7145" width="9.140625" style="2"/>
    <col min="7146" max="7146" width="11.85546875" style="2" customWidth="1"/>
    <col min="7147" max="7160" width="9.140625" style="2"/>
    <col min="7161" max="7161" width="7.5703125" style="2" customWidth="1"/>
    <col min="7162" max="7162" width="7.7109375" style="2" customWidth="1"/>
    <col min="7163" max="7165" width="9.140625" style="2"/>
    <col min="7166" max="7168" width="9.140625" style="2" customWidth="1"/>
    <col min="7169" max="7169" width="9.28515625" style="2" customWidth="1"/>
    <col min="7170" max="7397" width="9.140625" style="2"/>
    <col min="7398" max="7398" width="53.85546875" style="2" customWidth="1"/>
    <col min="7399" max="7400" width="10.7109375" style="2" customWidth="1"/>
    <col min="7401" max="7401" width="9.140625" style="2"/>
    <col min="7402" max="7402" width="11.85546875" style="2" customWidth="1"/>
    <col min="7403" max="7416" width="9.140625" style="2"/>
    <col min="7417" max="7417" width="7.5703125" style="2" customWidth="1"/>
    <col min="7418" max="7418" width="7.7109375" style="2" customWidth="1"/>
    <col min="7419" max="7421" width="9.140625" style="2"/>
    <col min="7422" max="7424" width="9.140625" style="2" customWidth="1"/>
    <col min="7425" max="7425" width="9.28515625" style="2" customWidth="1"/>
    <col min="7426" max="7653" width="9.140625" style="2"/>
    <col min="7654" max="7654" width="53.85546875" style="2" customWidth="1"/>
    <col min="7655" max="7656" width="10.7109375" style="2" customWidth="1"/>
    <col min="7657" max="7657" width="9.140625" style="2"/>
    <col min="7658" max="7658" width="11.85546875" style="2" customWidth="1"/>
    <col min="7659" max="7672" width="9.140625" style="2"/>
    <col min="7673" max="7673" width="7.5703125" style="2" customWidth="1"/>
    <col min="7674" max="7674" width="7.7109375" style="2" customWidth="1"/>
    <col min="7675" max="7677" width="9.140625" style="2"/>
    <col min="7678" max="7680" width="9.140625" style="2" customWidth="1"/>
    <col min="7681" max="7681" width="9.28515625" style="2" customWidth="1"/>
    <col min="7682" max="7909" width="9.140625" style="2"/>
    <col min="7910" max="7910" width="53.85546875" style="2" customWidth="1"/>
    <col min="7911" max="7912" width="10.7109375" style="2" customWidth="1"/>
    <col min="7913" max="7913" width="9.140625" style="2"/>
    <col min="7914" max="7914" width="11.85546875" style="2" customWidth="1"/>
    <col min="7915" max="7928" width="9.140625" style="2"/>
    <col min="7929" max="7929" width="7.5703125" style="2" customWidth="1"/>
    <col min="7930" max="7930" width="7.7109375" style="2" customWidth="1"/>
    <col min="7931" max="7933" width="9.140625" style="2"/>
    <col min="7934" max="7936" width="9.140625" style="2" customWidth="1"/>
    <col min="7937" max="7937" width="9.28515625" style="2" customWidth="1"/>
    <col min="7938" max="8165" width="9.140625" style="2"/>
    <col min="8166" max="8166" width="53.85546875" style="2" customWidth="1"/>
    <col min="8167" max="8168" width="10.7109375" style="2" customWidth="1"/>
    <col min="8169" max="8169" width="9.140625" style="2"/>
    <col min="8170" max="8170" width="11.85546875" style="2" customWidth="1"/>
    <col min="8171" max="8184" width="9.140625" style="2"/>
    <col min="8185" max="8185" width="7.5703125" style="2" customWidth="1"/>
    <col min="8186" max="8186" width="7.7109375" style="2" customWidth="1"/>
    <col min="8187" max="8189" width="9.140625" style="2"/>
    <col min="8190" max="8192" width="9.140625" style="2" customWidth="1"/>
    <col min="8193" max="8193" width="9.28515625" style="2" customWidth="1"/>
    <col min="8194" max="8421" width="9.140625" style="2"/>
    <col min="8422" max="8422" width="53.85546875" style="2" customWidth="1"/>
    <col min="8423" max="8424" width="10.7109375" style="2" customWidth="1"/>
    <col min="8425" max="8425" width="9.140625" style="2"/>
    <col min="8426" max="8426" width="11.85546875" style="2" customWidth="1"/>
    <col min="8427" max="8440" width="9.140625" style="2"/>
    <col min="8441" max="8441" width="7.5703125" style="2" customWidth="1"/>
    <col min="8442" max="8442" width="7.7109375" style="2" customWidth="1"/>
    <col min="8443" max="8445" width="9.140625" style="2"/>
    <col min="8446" max="8448" width="9.140625" style="2" customWidth="1"/>
    <col min="8449" max="8449" width="9.28515625" style="2" customWidth="1"/>
    <col min="8450" max="8677" width="9.140625" style="2"/>
    <col min="8678" max="8678" width="53.85546875" style="2" customWidth="1"/>
    <col min="8679" max="8680" width="10.7109375" style="2" customWidth="1"/>
    <col min="8681" max="8681" width="9.140625" style="2"/>
    <col min="8682" max="8682" width="11.85546875" style="2" customWidth="1"/>
    <col min="8683" max="8696" width="9.140625" style="2"/>
    <col min="8697" max="8697" width="7.5703125" style="2" customWidth="1"/>
    <col min="8698" max="8698" width="7.7109375" style="2" customWidth="1"/>
    <col min="8699" max="8701" width="9.140625" style="2"/>
    <col min="8702" max="8704" width="9.140625" style="2" customWidth="1"/>
    <col min="8705" max="8705" width="9.28515625" style="2" customWidth="1"/>
    <col min="8706" max="8933" width="9.140625" style="2"/>
    <col min="8934" max="8934" width="53.85546875" style="2" customWidth="1"/>
    <col min="8935" max="8936" width="10.7109375" style="2" customWidth="1"/>
    <col min="8937" max="8937" width="9.140625" style="2"/>
    <col min="8938" max="8938" width="11.85546875" style="2" customWidth="1"/>
    <col min="8939" max="8952" width="9.140625" style="2"/>
    <col min="8953" max="8953" width="7.5703125" style="2" customWidth="1"/>
    <col min="8954" max="8954" width="7.7109375" style="2" customWidth="1"/>
    <col min="8955" max="8957" width="9.140625" style="2"/>
    <col min="8958" max="8960" width="9.140625" style="2" customWidth="1"/>
    <col min="8961" max="8961" width="9.28515625" style="2" customWidth="1"/>
    <col min="8962" max="9189" width="9.140625" style="2"/>
    <col min="9190" max="9190" width="53.85546875" style="2" customWidth="1"/>
    <col min="9191" max="9192" width="10.7109375" style="2" customWidth="1"/>
    <col min="9193" max="9193" width="9.140625" style="2"/>
    <col min="9194" max="9194" width="11.85546875" style="2" customWidth="1"/>
    <col min="9195" max="9208" width="9.140625" style="2"/>
    <col min="9209" max="9209" width="7.5703125" style="2" customWidth="1"/>
    <col min="9210" max="9210" width="7.7109375" style="2" customWidth="1"/>
    <col min="9211" max="9213" width="9.140625" style="2"/>
    <col min="9214" max="9216" width="9.140625" style="2" customWidth="1"/>
    <col min="9217" max="9217" width="9.28515625" style="2" customWidth="1"/>
    <col min="9218" max="9445" width="9.140625" style="2"/>
    <col min="9446" max="9446" width="53.85546875" style="2" customWidth="1"/>
    <col min="9447" max="9448" width="10.7109375" style="2" customWidth="1"/>
    <col min="9449" max="9449" width="9.140625" style="2"/>
    <col min="9450" max="9450" width="11.85546875" style="2" customWidth="1"/>
    <col min="9451" max="9464" width="9.140625" style="2"/>
    <col min="9465" max="9465" width="7.5703125" style="2" customWidth="1"/>
    <col min="9466" max="9466" width="7.7109375" style="2" customWidth="1"/>
    <col min="9467" max="9469" width="9.140625" style="2"/>
    <col min="9470" max="9472" width="9.140625" style="2" customWidth="1"/>
    <col min="9473" max="9473" width="9.28515625" style="2" customWidth="1"/>
    <col min="9474" max="9701" width="9.140625" style="2"/>
    <col min="9702" max="9702" width="53.85546875" style="2" customWidth="1"/>
    <col min="9703" max="9704" width="10.7109375" style="2" customWidth="1"/>
    <col min="9705" max="9705" width="9.140625" style="2"/>
    <col min="9706" max="9706" width="11.85546875" style="2" customWidth="1"/>
    <col min="9707" max="9720" width="9.140625" style="2"/>
    <col min="9721" max="9721" width="7.5703125" style="2" customWidth="1"/>
    <col min="9722" max="9722" width="7.7109375" style="2" customWidth="1"/>
    <col min="9723" max="9725" width="9.140625" style="2"/>
    <col min="9726" max="9728" width="9.140625" style="2" customWidth="1"/>
    <col min="9729" max="9729" width="9.28515625" style="2" customWidth="1"/>
    <col min="9730" max="9957" width="9.140625" style="2"/>
    <col min="9958" max="9958" width="53.85546875" style="2" customWidth="1"/>
    <col min="9959" max="9960" width="10.7109375" style="2" customWidth="1"/>
    <col min="9961" max="9961" width="9.140625" style="2"/>
    <col min="9962" max="9962" width="11.85546875" style="2" customWidth="1"/>
    <col min="9963" max="9976" width="9.140625" style="2"/>
    <col min="9977" max="9977" width="7.5703125" style="2" customWidth="1"/>
    <col min="9978" max="9978" width="7.7109375" style="2" customWidth="1"/>
    <col min="9979" max="9981" width="9.140625" style="2"/>
    <col min="9982" max="9984" width="9.140625" style="2" customWidth="1"/>
    <col min="9985" max="9985" width="9.28515625" style="2" customWidth="1"/>
    <col min="9986" max="10213" width="9.140625" style="2"/>
    <col min="10214" max="10214" width="53.85546875" style="2" customWidth="1"/>
    <col min="10215" max="10216" width="10.7109375" style="2" customWidth="1"/>
    <col min="10217" max="10217" width="9.140625" style="2"/>
    <col min="10218" max="10218" width="11.85546875" style="2" customWidth="1"/>
    <col min="10219" max="10232" width="9.140625" style="2"/>
    <col min="10233" max="10233" width="7.5703125" style="2" customWidth="1"/>
    <col min="10234" max="10234" width="7.7109375" style="2" customWidth="1"/>
    <col min="10235" max="10237" width="9.140625" style="2"/>
    <col min="10238" max="10240" width="9.140625" style="2" customWidth="1"/>
    <col min="10241" max="10241" width="9.28515625" style="2" customWidth="1"/>
    <col min="10242" max="10469" width="9.140625" style="2"/>
    <col min="10470" max="10470" width="53.85546875" style="2" customWidth="1"/>
    <col min="10471" max="10472" width="10.7109375" style="2" customWidth="1"/>
    <col min="10473" max="10473" width="9.140625" style="2"/>
    <col min="10474" max="10474" width="11.85546875" style="2" customWidth="1"/>
    <col min="10475" max="10488" width="9.140625" style="2"/>
    <col min="10489" max="10489" width="7.5703125" style="2" customWidth="1"/>
    <col min="10490" max="10490" width="7.7109375" style="2" customWidth="1"/>
    <col min="10491" max="10493" width="9.140625" style="2"/>
    <col min="10494" max="10496" width="9.140625" style="2" customWidth="1"/>
    <col min="10497" max="10497" width="9.28515625" style="2" customWidth="1"/>
    <col min="10498" max="10725" width="9.140625" style="2"/>
    <col min="10726" max="10726" width="53.85546875" style="2" customWidth="1"/>
    <col min="10727" max="10728" width="10.7109375" style="2" customWidth="1"/>
    <col min="10729" max="10729" width="9.140625" style="2"/>
    <col min="10730" max="10730" width="11.85546875" style="2" customWidth="1"/>
    <col min="10731" max="10744" width="9.140625" style="2"/>
    <col min="10745" max="10745" width="7.5703125" style="2" customWidth="1"/>
    <col min="10746" max="10746" width="7.7109375" style="2" customWidth="1"/>
    <col min="10747" max="10749" width="9.140625" style="2"/>
    <col min="10750" max="10752" width="9.140625" style="2" customWidth="1"/>
    <col min="10753" max="10753" width="9.28515625" style="2" customWidth="1"/>
    <col min="10754" max="10981" width="9.140625" style="2"/>
    <col min="10982" max="10982" width="53.85546875" style="2" customWidth="1"/>
    <col min="10983" max="10984" width="10.7109375" style="2" customWidth="1"/>
    <col min="10985" max="10985" width="9.140625" style="2"/>
    <col min="10986" max="10986" width="11.85546875" style="2" customWidth="1"/>
    <col min="10987" max="11000" width="9.140625" style="2"/>
    <col min="11001" max="11001" width="7.5703125" style="2" customWidth="1"/>
    <col min="11002" max="11002" width="7.7109375" style="2" customWidth="1"/>
    <col min="11003" max="11005" width="9.140625" style="2"/>
    <col min="11006" max="11008" width="9.140625" style="2" customWidth="1"/>
    <col min="11009" max="11009" width="9.28515625" style="2" customWidth="1"/>
    <col min="11010" max="11237" width="9.140625" style="2"/>
    <col min="11238" max="11238" width="53.85546875" style="2" customWidth="1"/>
    <col min="11239" max="11240" width="10.7109375" style="2" customWidth="1"/>
    <col min="11241" max="11241" width="9.140625" style="2"/>
    <col min="11242" max="11242" width="11.85546875" style="2" customWidth="1"/>
    <col min="11243" max="11256" width="9.140625" style="2"/>
    <col min="11257" max="11257" width="7.5703125" style="2" customWidth="1"/>
    <col min="11258" max="11258" width="7.7109375" style="2" customWidth="1"/>
    <col min="11259" max="11261" width="9.140625" style="2"/>
    <col min="11262" max="11264" width="9.140625" style="2" customWidth="1"/>
    <col min="11265" max="11265" width="9.28515625" style="2" customWidth="1"/>
    <col min="11266" max="11493" width="9.140625" style="2"/>
    <col min="11494" max="11494" width="53.85546875" style="2" customWidth="1"/>
    <col min="11495" max="11496" width="10.7109375" style="2" customWidth="1"/>
    <col min="11497" max="11497" width="9.140625" style="2"/>
    <col min="11498" max="11498" width="11.85546875" style="2" customWidth="1"/>
    <col min="11499" max="11512" width="9.140625" style="2"/>
    <col min="11513" max="11513" width="7.5703125" style="2" customWidth="1"/>
    <col min="11514" max="11514" width="7.7109375" style="2" customWidth="1"/>
    <col min="11515" max="11517" width="9.140625" style="2"/>
    <col min="11518" max="11520" width="9.140625" style="2" customWidth="1"/>
    <col min="11521" max="11521" width="9.28515625" style="2" customWidth="1"/>
    <col min="11522" max="11749" width="9.140625" style="2"/>
    <col min="11750" max="11750" width="53.85546875" style="2" customWidth="1"/>
    <col min="11751" max="11752" width="10.7109375" style="2" customWidth="1"/>
    <col min="11753" max="11753" width="9.140625" style="2"/>
    <col min="11754" max="11754" width="11.85546875" style="2" customWidth="1"/>
    <col min="11755" max="11768" width="9.140625" style="2"/>
    <col min="11769" max="11769" width="7.5703125" style="2" customWidth="1"/>
    <col min="11770" max="11770" width="7.7109375" style="2" customWidth="1"/>
    <col min="11771" max="11773" width="9.140625" style="2"/>
    <col min="11774" max="11776" width="9.140625" style="2" customWidth="1"/>
    <col min="11777" max="11777" width="9.28515625" style="2" customWidth="1"/>
    <col min="11778" max="12005" width="9.140625" style="2"/>
    <col min="12006" max="12006" width="53.85546875" style="2" customWidth="1"/>
    <col min="12007" max="12008" width="10.7109375" style="2" customWidth="1"/>
    <col min="12009" max="12009" width="9.140625" style="2"/>
    <col min="12010" max="12010" width="11.85546875" style="2" customWidth="1"/>
    <col min="12011" max="12024" width="9.140625" style="2"/>
    <col min="12025" max="12025" width="7.5703125" style="2" customWidth="1"/>
    <col min="12026" max="12026" width="7.7109375" style="2" customWidth="1"/>
    <col min="12027" max="12029" width="9.140625" style="2"/>
    <col min="12030" max="12032" width="9.140625" style="2" customWidth="1"/>
    <col min="12033" max="12033" width="9.28515625" style="2" customWidth="1"/>
    <col min="12034" max="12261" width="9.140625" style="2"/>
    <col min="12262" max="12262" width="53.85546875" style="2" customWidth="1"/>
    <col min="12263" max="12264" width="10.7109375" style="2" customWidth="1"/>
    <col min="12265" max="12265" width="9.140625" style="2"/>
    <col min="12266" max="12266" width="11.85546875" style="2" customWidth="1"/>
    <col min="12267" max="12280" width="9.140625" style="2"/>
    <col min="12281" max="12281" width="7.5703125" style="2" customWidth="1"/>
    <col min="12282" max="12282" width="7.7109375" style="2" customWidth="1"/>
    <col min="12283" max="12285" width="9.140625" style="2"/>
    <col min="12286" max="12288" width="9.140625" style="2" customWidth="1"/>
    <col min="12289" max="12289" width="9.28515625" style="2" customWidth="1"/>
    <col min="12290" max="12517" width="9.140625" style="2"/>
    <col min="12518" max="12518" width="53.85546875" style="2" customWidth="1"/>
    <col min="12519" max="12520" width="10.7109375" style="2" customWidth="1"/>
    <col min="12521" max="12521" width="9.140625" style="2"/>
    <col min="12522" max="12522" width="11.85546875" style="2" customWidth="1"/>
    <col min="12523" max="12536" width="9.140625" style="2"/>
    <col min="12537" max="12537" width="7.5703125" style="2" customWidth="1"/>
    <col min="12538" max="12538" width="7.7109375" style="2" customWidth="1"/>
    <col min="12539" max="12541" width="9.140625" style="2"/>
    <col min="12542" max="12544" width="9.140625" style="2" customWidth="1"/>
    <col min="12545" max="12545" width="9.28515625" style="2" customWidth="1"/>
    <col min="12546" max="12773" width="9.140625" style="2"/>
    <col min="12774" max="12774" width="53.85546875" style="2" customWidth="1"/>
    <col min="12775" max="12776" width="10.7109375" style="2" customWidth="1"/>
    <col min="12777" max="12777" width="9.140625" style="2"/>
    <col min="12778" max="12778" width="11.85546875" style="2" customWidth="1"/>
    <col min="12779" max="12792" width="9.140625" style="2"/>
    <col min="12793" max="12793" width="7.5703125" style="2" customWidth="1"/>
    <col min="12794" max="12794" width="7.7109375" style="2" customWidth="1"/>
    <col min="12795" max="12797" width="9.140625" style="2"/>
    <col min="12798" max="12800" width="9.140625" style="2" customWidth="1"/>
    <col min="12801" max="12801" width="9.28515625" style="2" customWidth="1"/>
    <col min="12802" max="13029" width="9.140625" style="2"/>
    <col min="13030" max="13030" width="53.85546875" style="2" customWidth="1"/>
    <col min="13031" max="13032" width="10.7109375" style="2" customWidth="1"/>
    <col min="13033" max="13033" width="9.140625" style="2"/>
    <col min="13034" max="13034" width="11.85546875" style="2" customWidth="1"/>
    <col min="13035" max="13048" width="9.140625" style="2"/>
    <col min="13049" max="13049" width="7.5703125" style="2" customWidth="1"/>
    <col min="13050" max="13050" width="7.7109375" style="2" customWidth="1"/>
    <col min="13051" max="13053" width="9.140625" style="2"/>
    <col min="13054" max="13056" width="9.140625" style="2" customWidth="1"/>
    <col min="13057" max="13057" width="9.28515625" style="2" customWidth="1"/>
    <col min="13058" max="13285" width="9.140625" style="2"/>
    <col min="13286" max="13286" width="53.85546875" style="2" customWidth="1"/>
    <col min="13287" max="13288" width="10.7109375" style="2" customWidth="1"/>
    <col min="13289" max="13289" width="9.140625" style="2"/>
    <col min="13290" max="13290" width="11.85546875" style="2" customWidth="1"/>
    <col min="13291" max="13304" width="9.140625" style="2"/>
    <col min="13305" max="13305" width="7.5703125" style="2" customWidth="1"/>
    <col min="13306" max="13306" width="7.7109375" style="2" customWidth="1"/>
    <col min="13307" max="13309" width="9.140625" style="2"/>
    <col min="13310" max="13312" width="9.140625" style="2" customWidth="1"/>
    <col min="13313" max="13313" width="9.28515625" style="2" customWidth="1"/>
    <col min="13314" max="13541" width="9.140625" style="2"/>
    <col min="13542" max="13542" width="53.85546875" style="2" customWidth="1"/>
    <col min="13543" max="13544" width="10.7109375" style="2" customWidth="1"/>
    <col min="13545" max="13545" width="9.140625" style="2"/>
    <col min="13546" max="13546" width="11.85546875" style="2" customWidth="1"/>
    <col min="13547" max="13560" width="9.140625" style="2"/>
    <col min="13561" max="13561" width="7.5703125" style="2" customWidth="1"/>
    <col min="13562" max="13562" width="7.7109375" style="2" customWidth="1"/>
    <col min="13563" max="13565" width="9.140625" style="2"/>
    <col min="13566" max="13568" width="9.140625" style="2" customWidth="1"/>
    <col min="13569" max="13569" width="9.28515625" style="2" customWidth="1"/>
    <col min="13570" max="13797" width="9.140625" style="2"/>
    <col min="13798" max="13798" width="53.85546875" style="2" customWidth="1"/>
    <col min="13799" max="13800" width="10.7109375" style="2" customWidth="1"/>
    <col min="13801" max="13801" width="9.140625" style="2"/>
    <col min="13802" max="13802" width="11.85546875" style="2" customWidth="1"/>
    <col min="13803" max="13816" width="9.140625" style="2"/>
    <col min="13817" max="13817" width="7.5703125" style="2" customWidth="1"/>
    <col min="13818" max="13818" width="7.7109375" style="2" customWidth="1"/>
    <col min="13819" max="13821" width="9.140625" style="2"/>
    <col min="13822" max="13824" width="9.140625" style="2" customWidth="1"/>
    <col min="13825" max="13825" width="9.28515625" style="2" customWidth="1"/>
    <col min="13826" max="14053" width="9.140625" style="2"/>
    <col min="14054" max="14054" width="53.85546875" style="2" customWidth="1"/>
    <col min="14055" max="14056" width="10.7109375" style="2" customWidth="1"/>
    <col min="14057" max="14057" width="9.140625" style="2"/>
    <col min="14058" max="14058" width="11.85546875" style="2" customWidth="1"/>
    <col min="14059" max="14072" width="9.140625" style="2"/>
    <col min="14073" max="14073" width="7.5703125" style="2" customWidth="1"/>
    <col min="14074" max="14074" width="7.7109375" style="2" customWidth="1"/>
    <col min="14075" max="14077" width="9.140625" style="2"/>
    <col min="14078" max="14080" width="9.140625" style="2" customWidth="1"/>
    <col min="14081" max="14081" width="9.28515625" style="2" customWidth="1"/>
    <col min="14082" max="14309" width="9.140625" style="2"/>
    <col min="14310" max="14310" width="53.85546875" style="2" customWidth="1"/>
    <col min="14311" max="14312" width="10.7109375" style="2" customWidth="1"/>
    <col min="14313" max="14313" width="9.140625" style="2"/>
    <col min="14314" max="14314" width="11.85546875" style="2" customWidth="1"/>
    <col min="14315" max="14328" width="9.140625" style="2"/>
    <col min="14329" max="14329" width="7.5703125" style="2" customWidth="1"/>
    <col min="14330" max="14330" width="7.7109375" style="2" customWidth="1"/>
    <col min="14331" max="14333" width="9.140625" style="2"/>
    <col min="14334" max="14336" width="9.140625" style="2" customWidth="1"/>
    <col min="14337" max="14337" width="9.28515625" style="2" customWidth="1"/>
    <col min="14338" max="14565" width="9.140625" style="2"/>
    <col min="14566" max="14566" width="53.85546875" style="2" customWidth="1"/>
    <col min="14567" max="14568" width="10.7109375" style="2" customWidth="1"/>
    <col min="14569" max="14569" width="9.140625" style="2"/>
    <col min="14570" max="14570" width="11.85546875" style="2" customWidth="1"/>
    <col min="14571" max="14584" width="9.140625" style="2"/>
    <col min="14585" max="14585" width="7.5703125" style="2" customWidth="1"/>
    <col min="14586" max="14586" width="7.7109375" style="2" customWidth="1"/>
    <col min="14587" max="14589" width="9.140625" style="2"/>
    <col min="14590" max="14592" width="9.140625" style="2" customWidth="1"/>
    <col min="14593" max="14593" width="9.28515625" style="2" customWidth="1"/>
    <col min="14594" max="14821" width="9.140625" style="2"/>
    <col min="14822" max="14822" width="53.85546875" style="2" customWidth="1"/>
    <col min="14823" max="14824" width="10.7109375" style="2" customWidth="1"/>
    <col min="14825" max="14825" width="9.140625" style="2"/>
    <col min="14826" max="14826" width="11.85546875" style="2" customWidth="1"/>
    <col min="14827" max="14840" width="9.140625" style="2"/>
    <col min="14841" max="14841" width="7.5703125" style="2" customWidth="1"/>
    <col min="14842" max="14842" width="7.7109375" style="2" customWidth="1"/>
    <col min="14843" max="14845" width="9.140625" style="2"/>
    <col min="14846" max="14848" width="9.140625" style="2" customWidth="1"/>
    <col min="14849" max="14849" width="9.28515625" style="2" customWidth="1"/>
    <col min="14850" max="15077" width="9.140625" style="2"/>
    <col min="15078" max="15078" width="53.85546875" style="2" customWidth="1"/>
    <col min="15079" max="15080" width="10.7109375" style="2" customWidth="1"/>
    <col min="15081" max="15081" width="9.140625" style="2"/>
    <col min="15082" max="15082" width="11.85546875" style="2" customWidth="1"/>
    <col min="15083" max="15096" width="9.140625" style="2"/>
    <col min="15097" max="15097" width="7.5703125" style="2" customWidth="1"/>
    <col min="15098" max="15098" width="7.7109375" style="2" customWidth="1"/>
    <col min="15099" max="15101" width="9.140625" style="2"/>
    <col min="15102" max="15104" width="9.140625" style="2" customWidth="1"/>
    <col min="15105" max="15105" width="9.28515625" style="2" customWidth="1"/>
    <col min="15106" max="15333" width="9.140625" style="2"/>
    <col min="15334" max="15334" width="53.85546875" style="2" customWidth="1"/>
    <col min="15335" max="15336" width="10.7109375" style="2" customWidth="1"/>
    <col min="15337" max="15337" width="9.140625" style="2"/>
    <col min="15338" max="15338" width="11.85546875" style="2" customWidth="1"/>
    <col min="15339" max="15352" width="9.140625" style="2"/>
    <col min="15353" max="15353" width="7.5703125" style="2" customWidth="1"/>
    <col min="15354" max="15354" width="7.7109375" style="2" customWidth="1"/>
    <col min="15355" max="15357" width="9.140625" style="2"/>
    <col min="15358" max="15360" width="9.140625" style="2" customWidth="1"/>
    <col min="15361" max="15361" width="9.28515625" style="2" customWidth="1"/>
    <col min="15362" max="15589" width="9.140625" style="2"/>
    <col min="15590" max="15590" width="53.85546875" style="2" customWidth="1"/>
    <col min="15591" max="15592" width="10.7109375" style="2" customWidth="1"/>
    <col min="15593" max="15593" width="9.140625" style="2"/>
    <col min="15594" max="15594" width="11.85546875" style="2" customWidth="1"/>
    <col min="15595" max="15608" width="9.140625" style="2"/>
    <col min="15609" max="15609" width="7.5703125" style="2" customWidth="1"/>
    <col min="15610" max="15610" width="7.7109375" style="2" customWidth="1"/>
    <col min="15611" max="15613" width="9.140625" style="2"/>
    <col min="15614" max="15616" width="9.140625" style="2" customWidth="1"/>
    <col min="15617" max="15617" width="9.28515625" style="2" customWidth="1"/>
    <col min="15618" max="15845" width="9.140625" style="2"/>
    <col min="15846" max="15846" width="53.85546875" style="2" customWidth="1"/>
    <col min="15847" max="15848" width="10.7109375" style="2" customWidth="1"/>
    <col min="15849" max="15849" width="9.140625" style="2"/>
    <col min="15850" max="15850" width="11.85546875" style="2" customWidth="1"/>
    <col min="15851" max="15864" width="9.140625" style="2"/>
    <col min="15865" max="15865" width="7.5703125" style="2" customWidth="1"/>
    <col min="15866" max="15866" width="7.7109375" style="2" customWidth="1"/>
    <col min="15867" max="15869" width="9.140625" style="2"/>
    <col min="15870" max="15872" width="9.140625" style="2" customWidth="1"/>
    <col min="15873" max="15873" width="9.28515625" style="2" customWidth="1"/>
    <col min="15874" max="16101" width="9.140625" style="2"/>
    <col min="16102" max="16102" width="53.85546875" style="2" customWidth="1"/>
    <col min="16103" max="16104" width="10.7109375" style="2" customWidth="1"/>
    <col min="16105" max="16105" width="9.140625" style="2"/>
    <col min="16106" max="16106" width="11.85546875" style="2" customWidth="1"/>
    <col min="16107" max="16120" width="9.140625" style="2"/>
    <col min="16121" max="16121" width="7.5703125" style="2" customWidth="1"/>
    <col min="16122" max="16122" width="7.7109375" style="2" customWidth="1"/>
    <col min="16123" max="16125" width="9.140625" style="2"/>
    <col min="16126" max="16128" width="9.140625" style="2" customWidth="1"/>
    <col min="16129" max="16129" width="9.28515625" style="2" customWidth="1"/>
    <col min="16130" max="16384" width="9.140625" style="2"/>
  </cols>
  <sheetData>
    <row r="1" spans="1:40" ht="15">
      <c r="B1" s="8"/>
    </row>
    <row r="2" spans="1:40">
      <c r="A2" s="242" t="s">
        <v>205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9"/>
      <c r="R2" s="9"/>
      <c r="S2" s="9"/>
      <c r="T2" s="9"/>
      <c r="U2" s="234" t="s">
        <v>90</v>
      </c>
      <c r="V2" s="234"/>
    </row>
    <row r="3" spans="1:40">
      <c r="A3" s="10"/>
      <c r="B3" s="11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40" ht="30.75" customHeight="1">
      <c r="A4" s="246" t="s">
        <v>261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</row>
    <row r="5" spans="1:40" ht="27" customHeight="1">
      <c r="A5" s="243" t="s">
        <v>0</v>
      </c>
      <c r="B5" s="243" t="s">
        <v>91</v>
      </c>
      <c r="C5" s="235" t="s">
        <v>262</v>
      </c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6"/>
      <c r="U5" s="235" t="s">
        <v>263</v>
      </c>
      <c r="V5" s="236"/>
    </row>
    <row r="6" spans="1:40" ht="27" customHeight="1">
      <c r="A6" s="244"/>
      <c r="B6" s="244"/>
      <c r="C6" s="241" t="s">
        <v>92</v>
      </c>
      <c r="D6" s="247"/>
      <c r="E6" s="247"/>
      <c r="F6" s="247"/>
      <c r="G6" s="247"/>
      <c r="H6" s="247"/>
      <c r="I6" s="247"/>
      <c r="J6" s="247"/>
      <c r="K6" s="247"/>
      <c r="L6" s="229"/>
      <c r="M6" s="240" t="s">
        <v>93</v>
      </c>
      <c r="N6" s="240"/>
      <c r="O6" s="240"/>
      <c r="P6" s="240"/>
      <c r="Q6" s="240"/>
      <c r="R6" s="240"/>
      <c r="S6" s="240"/>
      <c r="T6" s="240"/>
      <c r="U6" s="237"/>
      <c r="V6" s="238"/>
    </row>
    <row r="7" spans="1:40" ht="71.25" customHeight="1">
      <c r="A7" s="244"/>
      <c r="B7" s="244"/>
      <c r="C7" s="228" t="s">
        <v>94</v>
      </c>
      <c r="D7" s="248"/>
      <c r="E7" s="229"/>
      <c r="F7" s="228" t="s">
        <v>95</v>
      </c>
      <c r="G7" s="229"/>
      <c r="H7" s="230" t="s">
        <v>96</v>
      </c>
      <c r="I7" s="230" t="s">
        <v>97</v>
      </c>
      <c r="J7" s="230" t="s">
        <v>98</v>
      </c>
      <c r="K7" s="230" t="s">
        <v>99</v>
      </c>
      <c r="L7" s="230" t="s">
        <v>100</v>
      </c>
      <c r="M7" s="230" t="s">
        <v>101</v>
      </c>
      <c r="N7" s="232" t="s">
        <v>102</v>
      </c>
      <c r="O7" s="230" t="s">
        <v>103</v>
      </c>
      <c r="P7" s="232" t="s">
        <v>104</v>
      </c>
      <c r="Q7" s="233" t="s">
        <v>105</v>
      </c>
      <c r="R7" s="233" t="s">
        <v>264</v>
      </c>
      <c r="S7" s="241" t="s">
        <v>265</v>
      </c>
      <c r="T7" s="229"/>
      <c r="U7" s="232" t="s">
        <v>106</v>
      </c>
      <c r="V7" s="232" t="s">
        <v>107</v>
      </c>
    </row>
    <row r="8" spans="1:40" ht="170.45" customHeight="1">
      <c r="A8" s="245"/>
      <c r="B8" s="245"/>
      <c r="C8" s="160" t="s">
        <v>108</v>
      </c>
      <c r="D8" s="160" t="s">
        <v>109</v>
      </c>
      <c r="E8" s="160" t="s">
        <v>110</v>
      </c>
      <c r="F8" s="160" t="s">
        <v>108</v>
      </c>
      <c r="G8" s="160" t="s">
        <v>111</v>
      </c>
      <c r="H8" s="231"/>
      <c r="I8" s="231"/>
      <c r="J8" s="231"/>
      <c r="K8" s="231"/>
      <c r="L8" s="231"/>
      <c r="M8" s="231"/>
      <c r="N8" s="232"/>
      <c r="O8" s="231"/>
      <c r="P8" s="232"/>
      <c r="Q8" s="231"/>
      <c r="R8" s="231"/>
      <c r="S8" s="186" t="s">
        <v>266</v>
      </c>
      <c r="T8" s="186" t="s">
        <v>267</v>
      </c>
      <c r="U8" s="232"/>
      <c r="V8" s="232"/>
    </row>
    <row r="9" spans="1:40" ht="25.5">
      <c r="A9" s="29">
        <v>1</v>
      </c>
      <c r="B9" s="1" t="s">
        <v>49</v>
      </c>
      <c r="C9" s="12"/>
      <c r="D9" s="12"/>
      <c r="E9" s="12"/>
      <c r="F9" s="12"/>
      <c r="G9" s="12"/>
      <c r="H9" s="13">
        <v>150</v>
      </c>
      <c r="I9" s="14"/>
      <c r="J9" s="13"/>
      <c r="K9" s="13"/>
      <c r="L9" s="14"/>
      <c r="M9" s="12"/>
      <c r="N9" s="12"/>
      <c r="O9" s="14"/>
      <c r="P9" s="12"/>
      <c r="Q9" s="14"/>
      <c r="R9" s="14"/>
      <c r="S9" s="14"/>
      <c r="T9" s="14"/>
      <c r="U9" s="12"/>
      <c r="V9" s="12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1:40" ht="25.5">
      <c r="A10" s="29">
        <v>2</v>
      </c>
      <c r="B10" s="1" t="s">
        <v>6</v>
      </c>
      <c r="C10" s="12"/>
      <c r="D10" s="12"/>
      <c r="E10" s="12"/>
      <c r="F10" s="12"/>
      <c r="G10" s="12"/>
      <c r="H10" s="13">
        <v>1462</v>
      </c>
      <c r="I10" s="13">
        <v>700</v>
      </c>
      <c r="J10" s="15">
        <v>750</v>
      </c>
      <c r="K10" s="16"/>
      <c r="L10" s="14"/>
      <c r="M10" s="12"/>
      <c r="N10" s="12"/>
      <c r="O10" s="14"/>
      <c r="P10" s="12"/>
      <c r="Q10" s="14"/>
      <c r="R10" s="14"/>
      <c r="S10" s="14"/>
      <c r="T10" s="14"/>
      <c r="U10" s="12"/>
      <c r="V10" s="12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25.5">
      <c r="A11" s="29">
        <v>3</v>
      </c>
      <c r="B11" s="1" t="s">
        <v>50</v>
      </c>
      <c r="C11" s="12"/>
      <c r="D11" s="12"/>
      <c r="E11" s="12"/>
      <c r="F11" s="12"/>
      <c r="G11" s="12"/>
      <c r="H11" s="13">
        <v>412</v>
      </c>
      <c r="I11" s="13"/>
      <c r="J11" s="15"/>
      <c r="K11" s="16"/>
      <c r="L11" s="14"/>
      <c r="M11" s="12"/>
      <c r="N11" s="12"/>
      <c r="O11" s="14"/>
      <c r="P11" s="12"/>
      <c r="Q11" s="14"/>
      <c r="R11" s="14"/>
      <c r="S11" s="14"/>
      <c r="T11" s="14"/>
      <c r="U11" s="12"/>
      <c r="V11" s="12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25.5">
      <c r="A12" s="29">
        <v>4</v>
      </c>
      <c r="B12" s="1" t="s">
        <v>51</v>
      </c>
      <c r="C12" s="12"/>
      <c r="D12" s="12"/>
      <c r="E12" s="12"/>
      <c r="F12" s="12"/>
      <c r="G12" s="12"/>
      <c r="H12" s="13">
        <v>213</v>
      </c>
      <c r="I12" s="13"/>
      <c r="J12" s="15"/>
      <c r="K12" s="16"/>
      <c r="L12" s="14"/>
      <c r="M12" s="12"/>
      <c r="N12" s="12"/>
      <c r="O12" s="14"/>
      <c r="P12" s="12"/>
      <c r="Q12" s="14"/>
      <c r="R12" s="14"/>
      <c r="S12" s="14"/>
      <c r="T12" s="14"/>
      <c r="U12" s="12"/>
      <c r="V12" s="12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29.25" customHeight="1">
      <c r="A13" s="29">
        <v>5</v>
      </c>
      <c r="B13" s="17" t="s">
        <v>112</v>
      </c>
      <c r="C13" s="162">
        <v>2300</v>
      </c>
      <c r="D13" s="162">
        <v>1300</v>
      </c>
      <c r="E13" s="162">
        <v>0</v>
      </c>
      <c r="F13" s="18"/>
      <c r="G13" s="18"/>
      <c r="H13" s="18">
        <v>3684</v>
      </c>
      <c r="I13" s="18">
        <v>2485</v>
      </c>
      <c r="J13" s="15">
        <v>0</v>
      </c>
      <c r="K13" s="15"/>
      <c r="L13" s="18"/>
      <c r="M13" s="18">
        <v>3700</v>
      </c>
      <c r="N13" s="18"/>
      <c r="O13" s="18"/>
      <c r="P13" s="18"/>
      <c r="Q13" s="18"/>
      <c r="R13" s="188"/>
      <c r="S13" s="188"/>
      <c r="T13" s="188"/>
      <c r="U13" s="18"/>
      <c r="V13" s="18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25.5">
      <c r="A14" s="29">
        <v>6</v>
      </c>
      <c r="B14" s="1" t="s">
        <v>52</v>
      </c>
      <c r="C14" s="162"/>
      <c r="D14" s="162"/>
      <c r="E14" s="162"/>
      <c r="F14" s="12"/>
      <c r="G14" s="12"/>
      <c r="H14" s="13">
        <v>462</v>
      </c>
      <c r="I14" s="13">
        <v>350</v>
      </c>
      <c r="J14" s="15"/>
      <c r="K14" s="16"/>
      <c r="L14" s="14"/>
      <c r="M14" s="12"/>
      <c r="N14" s="12"/>
      <c r="O14" s="14"/>
      <c r="P14" s="12"/>
      <c r="Q14" s="14"/>
      <c r="R14" s="14"/>
      <c r="S14" s="14"/>
      <c r="T14" s="14"/>
      <c r="U14" s="12"/>
      <c r="V14" s="12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25.5">
      <c r="A15" s="29">
        <v>7</v>
      </c>
      <c r="B15" s="1" t="s">
        <v>53</v>
      </c>
      <c r="C15" s="162"/>
      <c r="D15" s="162"/>
      <c r="E15" s="162"/>
      <c r="F15" s="12"/>
      <c r="G15" s="12"/>
      <c r="H15" s="13">
        <v>4000</v>
      </c>
      <c r="I15" s="13">
        <v>1300</v>
      </c>
      <c r="J15" s="15"/>
      <c r="K15" s="16"/>
      <c r="L15" s="14"/>
      <c r="M15" s="12"/>
      <c r="N15" s="12"/>
      <c r="O15" s="14"/>
      <c r="P15" s="12"/>
      <c r="Q15" s="14"/>
      <c r="R15" s="14"/>
      <c r="S15" s="14"/>
      <c r="T15" s="14"/>
      <c r="U15" s="12"/>
      <c r="V15" s="12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25.5">
      <c r="A16" s="29">
        <v>8</v>
      </c>
      <c r="B16" s="1" t="s">
        <v>54</v>
      </c>
      <c r="C16" s="162"/>
      <c r="D16" s="162"/>
      <c r="E16" s="162"/>
      <c r="F16" s="12"/>
      <c r="G16" s="12"/>
      <c r="H16" s="13">
        <v>1961</v>
      </c>
      <c r="I16" s="13">
        <v>500</v>
      </c>
      <c r="J16" s="15"/>
      <c r="K16" s="16"/>
      <c r="L16" s="14"/>
      <c r="M16" s="12"/>
      <c r="N16" s="12"/>
      <c r="O16" s="14"/>
      <c r="P16" s="12"/>
      <c r="Q16" s="14"/>
      <c r="R16" s="14"/>
      <c r="S16" s="14"/>
      <c r="T16" s="14"/>
      <c r="U16" s="12"/>
      <c r="V16" s="12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25.5">
      <c r="A17" s="29">
        <v>9</v>
      </c>
      <c r="B17" s="1" t="s">
        <v>55</v>
      </c>
      <c r="C17" s="162"/>
      <c r="D17" s="162"/>
      <c r="E17" s="162"/>
      <c r="F17" s="12"/>
      <c r="G17" s="12"/>
      <c r="H17" s="13">
        <v>700</v>
      </c>
      <c r="I17" s="13">
        <v>0</v>
      </c>
      <c r="J17" s="15"/>
      <c r="K17" s="16"/>
      <c r="L17" s="14"/>
      <c r="M17" s="12"/>
      <c r="N17" s="12"/>
      <c r="O17" s="14"/>
      <c r="P17" s="12"/>
      <c r="Q17" s="14"/>
      <c r="R17" s="14"/>
      <c r="S17" s="14"/>
      <c r="T17" s="14"/>
      <c r="U17" s="12"/>
      <c r="V17" s="12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ht="25.5">
      <c r="A18" s="29">
        <v>10</v>
      </c>
      <c r="B18" s="1" t="s">
        <v>56</v>
      </c>
      <c r="C18" s="162"/>
      <c r="D18" s="162"/>
      <c r="E18" s="162"/>
      <c r="F18" s="12"/>
      <c r="G18" s="12"/>
      <c r="H18" s="13">
        <v>1000</v>
      </c>
      <c r="I18" s="13">
        <v>300</v>
      </c>
      <c r="J18" s="15"/>
      <c r="K18" s="16"/>
      <c r="L18" s="14"/>
      <c r="M18" s="12"/>
      <c r="N18" s="12"/>
      <c r="O18" s="14"/>
      <c r="P18" s="12"/>
      <c r="Q18" s="14"/>
      <c r="R18" s="14"/>
      <c r="S18" s="14"/>
      <c r="T18" s="14"/>
      <c r="U18" s="12"/>
      <c r="V18" s="12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25.5">
      <c r="A19" s="29">
        <v>11</v>
      </c>
      <c r="B19" s="1" t="s">
        <v>58</v>
      </c>
      <c r="C19" s="162"/>
      <c r="D19" s="162"/>
      <c r="E19" s="162"/>
      <c r="F19" s="12"/>
      <c r="G19" s="12"/>
      <c r="H19" s="13">
        <v>1500</v>
      </c>
      <c r="I19" s="13">
        <v>700</v>
      </c>
      <c r="J19" s="15"/>
      <c r="K19" s="16"/>
      <c r="L19" s="14"/>
      <c r="M19" s="12"/>
      <c r="N19" s="12"/>
      <c r="O19" s="14"/>
      <c r="P19" s="12"/>
      <c r="Q19" s="14"/>
      <c r="R19" s="14"/>
      <c r="S19" s="14"/>
      <c r="T19" s="14"/>
      <c r="U19" s="12"/>
      <c r="V19" s="12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25.5">
      <c r="A20" s="29">
        <v>12</v>
      </c>
      <c r="B20" s="1" t="s">
        <v>59</v>
      </c>
      <c r="C20" s="162"/>
      <c r="D20" s="162"/>
      <c r="E20" s="162"/>
      <c r="F20" s="12"/>
      <c r="G20" s="12"/>
      <c r="H20" s="13">
        <v>650</v>
      </c>
      <c r="I20" s="13">
        <v>400</v>
      </c>
      <c r="J20" s="15"/>
      <c r="K20" s="16"/>
      <c r="L20" s="14"/>
      <c r="M20" s="12"/>
      <c r="N20" s="12"/>
      <c r="O20" s="14"/>
      <c r="P20" s="12"/>
      <c r="Q20" s="14"/>
      <c r="R20" s="14"/>
      <c r="S20" s="14"/>
      <c r="T20" s="14"/>
      <c r="U20" s="12"/>
      <c r="V20" s="12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25.5">
      <c r="A21" s="29">
        <v>13</v>
      </c>
      <c r="B21" s="1" t="s">
        <v>2</v>
      </c>
      <c r="C21" s="162"/>
      <c r="D21" s="162"/>
      <c r="E21" s="162"/>
      <c r="F21" s="12"/>
      <c r="G21" s="12"/>
      <c r="H21" s="13">
        <v>3700</v>
      </c>
      <c r="I21" s="13">
        <v>1076</v>
      </c>
      <c r="J21" s="15"/>
      <c r="K21" s="16"/>
      <c r="L21" s="14"/>
      <c r="M21" s="12"/>
      <c r="N21" s="12"/>
      <c r="O21" s="14"/>
      <c r="P21" s="12"/>
      <c r="Q21" s="14"/>
      <c r="R21" s="14"/>
      <c r="S21" s="14"/>
      <c r="T21" s="14"/>
      <c r="U21" s="12"/>
      <c r="V21" s="12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25.5">
      <c r="A22" s="29">
        <v>14</v>
      </c>
      <c r="B22" s="1" t="s">
        <v>7</v>
      </c>
      <c r="C22" s="162">
        <v>850</v>
      </c>
      <c r="D22" s="162">
        <v>150</v>
      </c>
      <c r="E22" s="162"/>
      <c r="F22" s="12"/>
      <c r="G22" s="12"/>
      <c r="H22" s="13">
        <v>3500</v>
      </c>
      <c r="I22" s="13">
        <v>1200</v>
      </c>
      <c r="J22" s="15">
        <v>500</v>
      </c>
      <c r="K22" s="16"/>
      <c r="L22" s="14"/>
      <c r="M22" s="13">
        <v>620</v>
      </c>
      <c r="N22" s="12"/>
      <c r="O22" s="14"/>
      <c r="P22" s="12"/>
      <c r="Q22" s="14"/>
      <c r="R22" s="14"/>
      <c r="S22" s="14"/>
      <c r="T22" s="14"/>
      <c r="U22" s="12"/>
      <c r="V22" s="12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25.5">
      <c r="A23" s="29">
        <v>15</v>
      </c>
      <c r="B23" s="1" t="s">
        <v>8</v>
      </c>
      <c r="C23" s="162"/>
      <c r="D23" s="162"/>
      <c r="E23" s="162"/>
      <c r="F23" s="12"/>
      <c r="G23" s="12"/>
      <c r="H23" s="13">
        <v>1600</v>
      </c>
      <c r="I23" s="13">
        <v>950</v>
      </c>
      <c r="J23" s="15"/>
      <c r="K23" s="16"/>
      <c r="L23" s="14"/>
      <c r="M23" s="12"/>
      <c r="N23" s="12"/>
      <c r="O23" s="14"/>
      <c r="P23" s="12"/>
      <c r="Q23" s="14"/>
      <c r="R23" s="14"/>
      <c r="S23" s="14"/>
      <c r="T23" s="14"/>
      <c r="U23" s="12"/>
      <c r="V23" s="12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25.5">
      <c r="A24" s="29">
        <v>16</v>
      </c>
      <c r="B24" s="1" t="s">
        <v>3</v>
      </c>
      <c r="C24" s="162"/>
      <c r="D24" s="162"/>
      <c r="E24" s="162"/>
      <c r="F24" s="12"/>
      <c r="G24" s="12"/>
      <c r="H24" s="13">
        <v>2453.4931799999999</v>
      </c>
      <c r="I24" s="13">
        <v>2300</v>
      </c>
      <c r="J24" s="15">
        <v>500</v>
      </c>
      <c r="K24" s="16"/>
      <c r="L24" s="14"/>
      <c r="M24" s="19"/>
      <c r="N24" s="12"/>
      <c r="O24" s="14"/>
      <c r="P24" s="12"/>
      <c r="Q24" s="14"/>
      <c r="R24" s="14"/>
      <c r="S24" s="14"/>
      <c r="T24" s="14"/>
      <c r="U24" s="12"/>
      <c r="V24" s="12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ht="25.5">
      <c r="A25" s="29">
        <v>17</v>
      </c>
      <c r="B25" s="1" t="s">
        <v>60</v>
      </c>
      <c r="C25" s="162"/>
      <c r="D25" s="162"/>
      <c r="E25" s="162"/>
      <c r="F25" s="12"/>
      <c r="G25" s="12"/>
      <c r="H25" s="162">
        <v>585</v>
      </c>
      <c r="I25" s="13">
        <v>575</v>
      </c>
      <c r="J25" s="13"/>
      <c r="K25" s="13"/>
      <c r="L25" s="14"/>
      <c r="M25" s="12"/>
      <c r="N25" s="12"/>
      <c r="O25" s="14"/>
      <c r="P25" s="12"/>
      <c r="Q25" s="14"/>
      <c r="R25" s="14"/>
      <c r="S25" s="14"/>
      <c r="T25" s="14"/>
      <c r="U25" s="12"/>
      <c r="V25" s="12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ht="25.5">
      <c r="A26" s="29">
        <v>18</v>
      </c>
      <c r="B26" s="1" t="s">
        <v>9</v>
      </c>
      <c r="C26" s="135">
        <v>3900</v>
      </c>
      <c r="D26" s="135">
        <v>510</v>
      </c>
      <c r="E26" s="135">
        <v>30</v>
      </c>
      <c r="F26" s="12"/>
      <c r="G26" s="12"/>
      <c r="H26" s="13">
        <v>4256</v>
      </c>
      <c r="I26" s="13">
        <v>2300</v>
      </c>
      <c r="J26" s="13"/>
      <c r="K26" s="13"/>
      <c r="L26" s="13">
        <v>123825</v>
      </c>
      <c r="M26" s="18">
        <v>6000</v>
      </c>
      <c r="N26" s="12"/>
      <c r="O26" s="14"/>
      <c r="P26" s="12"/>
      <c r="Q26" s="14"/>
      <c r="R26" s="14"/>
      <c r="S26" s="14"/>
      <c r="T26" s="14"/>
      <c r="U26" s="12"/>
      <c r="V26" s="12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ht="25.5">
      <c r="A27" s="29">
        <v>19</v>
      </c>
      <c r="B27" s="1" t="s">
        <v>10</v>
      </c>
      <c r="C27" s="162"/>
      <c r="D27" s="162"/>
      <c r="E27" s="162"/>
      <c r="F27" s="12"/>
      <c r="G27" s="12"/>
      <c r="H27" s="13">
        <v>5052</v>
      </c>
      <c r="I27" s="13">
        <v>1700</v>
      </c>
      <c r="J27" s="13">
        <v>385</v>
      </c>
      <c r="K27" s="13"/>
      <c r="L27" s="14"/>
      <c r="M27" s="12"/>
      <c r="N27" s="12"/>
      <c r="O27" s="14"/>
      <c r="P27" s="12"/>
      <c r="Q27" s="14"/>
      <c r="R27" s="14"/>
      <c r="S27" s="14"/>
      <c r="T27" s="14"/>
      <c r="U27" s="12"/>
      <c r="V27" s="12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ht="25.5">
      <c r="A28" s="29">
        <v>20</v>
      </c>
      <c r="B28" s="1" t="s">
        <v>11</v>
      </c>
      <c r="C28" s="162"/>
      <c r="D28" s="162"/>
      <c r="E28" s="162"/>
      <c r="F28" s="12"/>
      <c r="G28" s="12"/>
      <c r="H28" s="13">
        <v>5400</v>
      </c>
      <c r="I28" s="13">
        <v>0</v>
      </c>
      <c r="J28" s="13"/>
      <c r="K28" s="13"/>
      <c r="L28" s="14"/>
      <c r="M28" s="12"/>
      <c r="N28" s="12"/>
      <c r="O28" s="14"/>
      <c r="P28" s="12"/>
      <c r="Q28" s="14"/>
      <c r="R28" s="14"/>
      <c r="S28" s="14"/>
      <c r="T28" s="14"/>
      <c r="U28" s="12"/>
      <c r="V28" s="12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ht="25.5">
      <c r="A29" s="29">
        <v>21</v>
      </c>
      <c r="B29" s="17" t="s">
        <v>113</v>
      </c>
      <c r="C29" s="162"/>
      <c r="D29" s="162"/>
      <c r="E29" s="162"/>
      <c r="F29" s="18"/>
      <c r="G29" s="18"/>
      <c r="H29" s="18">
        <v>4200</v>
      </c>
      <c r="I29" s="18">
        <v>2600</v>
      </c>
      <c r="J29" s="18">
        <v>1000</v>
      </c>
      <c r="K29" s="18"/>
      <c r="L29" s="18"/>
      <c r="M29" s="18"/>
      <c r="N29" s="18"/>
      <c r="O29" s="18"/>
      <c r="P29" s="18">
        <v>1400</v>
      </c>
      <c r="Q29" s="18"/>
      <c r="R29" s="188"/>
      <c r="S29" s="188"/>
      <c r="T29" s="188"/>
      <c r="U29" s="18"/>
      <c r="V29" s="18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ht="25.5">
      <c r="A30" s="29">
        <v>22</v>
      </c>
      <c r="B30" s="17" t="s">
        <v>114</v>
      </c>
      <c r="C30" s="162"/>
      <c r="D30" s="162"/>
      <c r="E30" s="162"/>
      <c r="F30" s="18"/>
      <c r="G30" s="18"/>
      <c r="H30" s="18">
        <v>7930</v>
      </c>
      <c r="I30" s="18">
        <v>2192</v>
      </c>
      <c r="J30" s="18">
        <v>1606</v>
      </c>
      <c r="K30" s="18"/>
      <c r="L30" s="18"/>
      <c r="M30" s="18"/>
      <c r="N30" s="18"/>
      <c r="O30" s="18"/>
      <c r="P30" s="18"/>
      <c r="Q30" s="18"/>
      <c r="R30" s="188"/>
      <c r="S30" s="188"/>
      <c r="T30" s="188"/>
      <c r="U30" s="18"/>
      <c r="V30" s="18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ht="25.5">
      <c r="A31" s="29">
        <v>23</v>
      </c>
      <c r="B31" s="1" t="s">
        <v>13</v>
      </c>
      <c r="C31" s="162"/>
      <c r="D31" s="162"/>
      <c r="E31" s="162"/>
      <c r="F31" s="12"/>
      <c r="G31" s="12"/>
      <c r="H31" s="13">
        <v>300</v>
      </c>
      <c r="I31" s="13"/>
      <c r="J31" s="13"/>
      <c r="K31" s="13"/>
      <c r="L31" s="14"/>
      <c r="M31" s="12"/>
      <c r="N31" s="12"/>
      <c r="O31" s="14"/>
      <c r="P31" s="12"/>
      <c r="Q31" s="14"/>
      <c r="R31" s="14"/>
      <c r="S31" s="14"/>
      <c r="T31" s="14"/>
      <c r="U31" s="12"/>
      <c r="V31" s="12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ht="25.5">
      <c r="A32" s="29">
        <v>24</v>
      </c>
      <c r="B32" s="17" t="s">
        <v>115</v>
      </c>
      <c r="C32" s="162">
        <v>5694</v>
      </c>
      <c r="D32" s="162">
        <v>3000</v>
      </c>
      <c r="E32" s="162">
        <v>195</v>
      </c>
      <c r="F32" s="135">
        <v>2148</v>
      </c>
      <c r="G32" s="135">
        <v>362</v>
      </c>
      <c r="H32" s="18">
        <v>6000</v>
      </c>
      <c r="I32" s="18">
        <v>3000</v>
      </c>
      <c r="J32" s="18">
        <v>2200</v>
      </c>
      <c r="K32" s="18"/>
      <c r="L32" s="18"/>
      <c r="M32" s="18"/>
      <c r="N32" s="18"/>
      <c r="O32" s="18"/>
      <c r="P32" s="18"/>
      <c r="Q32" s="18"/>
      <c r="R32" s="188"/>
      <c r="S32" s="188"/>
      <c r="T32" s="188"/>
      <c r="U32" s="18"/>
      <c r="V32" s="18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ht="25.5">
      <c r="A33" s="29">
        <v>25</v>
      </c>
      <c r="B33" s="17" t="s">
        <v>116</v>
      </c>
      <c r="C33" s="162">
        <v>3200</v>
      </c>
      <c r="D33" s="162">
        <v>9700</v>
      </c>
      <c r="E33" s="162"/>
      <c r="F33" s="18">
        <v>1400</v>
      </c>
      <c r="G33" s="18">
        <v>1600</v>
      </c>
      <c r="H33" s="18"/>
      <c r="I33" s="18">
        <v>3000</v>
      </c>
      <c r="J33" s="18">
        <v>5800</v>
      </c>
      <c r="K33" s="18"/>
      <c r="L33" s="18"/>
      <c r="M33" s="18"/>
      <c r="N33" s="18"/>
      <c r="O33" s="18"/>
      <c r="P33" s="18"/>
      <c r="Q33" s="18"/>
      <c r="R33" s="188"/>
      <c r="S33" s="188"/>
      <c r="T33" s="188"/>
      <c r="U33" s="18"/>
      <c r="V33" s="18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ht="25.5">
      <c r="A34" s="29">
        <v>26</v>
      </c>
      <c r="B34" s="17" t="s">
        <v>117</v>
      </c>
      <c r="C34" s="162"/>
      <c r="D34" s="162"/>
      <c r="E34" s="162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8"/>
      <c r="S34" s="188"/>
      <c r="T34" s="188"/>
      <c r="U34" s="18"/>
      <c r="V34" s="18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ht="25.5">
      <c r="A35" s="29">
        <v>27</v>
      </c>
      <c r="B35" s="17" t="s">
        <v>18</v>
      </c>
      <c r="C35" s="162"/>
      <c r="D35" s="162"/>
      <c r="E35" s="162"/>
      <c r="F35" s="18"/>
      <c r="G35" s="18"/>
      <c r="H35" s="18">
        <v>6600</v>
      </c>
      <c r="I35" s="18">
        <v>250</v>
      </c>
      <c r="J35" s="18"/>
      <c r="K35" s="18"/>
      <c r="L35" s="18"/>
      <c r="M35" s="18"/>
      <c r="N35" s="18"/>
      <c r="O35" s="18"/>
      <c r="P35" s="18"/>
      <c r="Q35" s="18"/>
      <c r="R35" s="188"/>
      <c r="S35" s="188"/>
      <c r="T35" s="188"/>
      <c r="U35" s="18"/>
      <c r="V35" s="18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ht="25.5">
      <c r="A36" s="29">
        <v>28</v>
      </c>
      <c r="B36" s="17" t="s">
        <v>75</v>
      </c>
      <c r="C36" s="162"/>
      <c r="D36" s="162"/>
      <c r="E36" s="162"/>
      <c r="F36" s="18"/>
      <c r="G36" s="18"/>
      <c r="H36" s="18"/>
      <c r="I36" s="18"/>
      <c r="J36" s="18"/>
      <c r="K36" s="18"/>
      <c r="L36" s="18"/>
      <c r="M36" s="18"/>
      <c r="N36" s="18">
        <v>9720</v>
      </c>
      <c r="O36" s="18">
        <v>365</v>
      </c>
      <c r="P36" s="18"/>
      <c r="Q36" s="18"/>
      <c r="R36" s="188"/>
      <c r="S36" s="188"/>
      <c r="T36" s="188"/>
      <c r="U36" s="18"/>
      <c r="V36" s="18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ht="16.5" customHeight="1">
      <c r="A37" s="29">
        <v>29</v>
      </c>
      <c r="B37" s="17" t="s">
        <v>118</v>
      </c>
      <c r="C37" s="162"/>
      <c r="D37" s="162"/>
      <c r="E37" s="162"/>
      <c r="F37" s="18"/>
      <c r="G37" s="18"/>
      <c r="H37" s="18"/>
      <c r="I37" s="18"/>
      <c r="J37" s="18"/>
      <c r="K37" s="18"/>
      <c r="L37" s="18"/>
      <c r="M37" s="18"/>
      <c r="N37" s="18">
        <v>30780</v>
      </c>
      <c r="O37" s="18">
        <v>730</v>
      </c>
      <c r="P37" s="18"/>
      <c r="Q37" s="18"/>
      <c r="R37" s="188"/>
      <c r="S37" s="188"/>
      <c r="T37" s="188"/>
      <c r="U37" s="18"/>
      <c r="V37" s="18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25.5">
      <c r="A38" s="29">
        <v>30</v>
      </c>
      <c r="B38" s="17" t="s">
        <v>119</v>
      </c>
      <c r="C38" s="162"/>
      <c r="D38" s="162"/>
      <c r="E38" s="162"/>
      <c r="F38" s="18"/>
      <c r="G38" s="18"/>
      <c r="H38" s="18"/>
      <c r="I38" s="18"/>
      <c r="J38" s="18"/>
      <c r="K38" s="18"/>
      <c r="L38" s="18"/>
      <c r="M38" s="18"/>
      <c r="N38" s="18">
        <v>18720</v>
      </c>
      <c r="O38" s="18">
        <v>365</v>
      </c>
      <c r="P38" s="18"/>
      <c r="Q38" s="18"/>
      <c r="R38" s="188"/>
      <c r="S38" s="188"/>
      <c r="T38" s="188"/>
      <c r="U38" s="18"/>
      <c r="V38" s="18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18" customHeight="1">
      <c r="A39" s="29">
        <v>31</v>
      </c>
      <c r="B39" s="17" t="s">
        <v>120</v>
      </c>
      <c r="C39" s="162"/>
      <c r="D39" s="162"/>
      <c r="E39" s="162"/>
      <c r="F39" s="18">
        <v>3350</v>
      </c>
      <c r="G39" s="18">
        <v>150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8"/>
      <c r="S39" s="188"/>
      <c r="T39" s="188"/>
      <c r="U39" s="18"/>
      <c r="V39" s="18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25.5">
      <c r="A40" s="29">
        <v>32</v>
      </c>
      <c r="B40" s="17" t="s">
        <v>121</v>
      </c>
      <c r="C40" s="162">
        <v>9000</v>
      </c>
      <c r="D40" s="162">
        <v>3138</v>
      </c>
      <c r="E40" s="162">
        <v>10</v>
      </c>
      <c r="F40" s="18">
        <v>6600</v>
      </c>
      <c r="G40" s="18">
        <v>2295</v>
      </c>
      <c r="H40" s="18">
        <v>5000</v>
      </c>
      <c r="I40" s="18"/>
      <c r="J40" s="18"/>
      <c r="K40" s="18"/>
      <c r="L40" s="18"/>
      <c r="M40" s="18">
        <v>5300</v>
      </c>
      <c r="N40" s="18"/>
      <c r="O40" s="18"/>
      <c r="P40" s="18"/>
      <c r="Q40" s="18"/>
      <c r="R40" s="188"/>
      <c r="S40" s="188"/>
      <c r="T40" s="188"/>
      <c r="U40" s="18"/>
      <c r="V40" s="18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ht="25.5">
      <c r="A41" s="29">
        <v>33</v>
      </c>
      <c r="B41" s="17" t="s">
        <v>122</v>
      </c>
      <c r="C41" s="162"/>
      <c r="D41" s="162"/>
      <c r="E41" s="162"/>
      <c r="F41" s="18">
        <v>2000</v>
      </c>
      <c r="G41" s="18">
        <v>1000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8"/>
      <c r="S41" s="188"/>
      <c r="T41" s="188"/>
      <c r="U41" s="18"/>
      <c r="V41" s="18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ht="25.5">
      <c r="A42" s="29">
        <v>34</v>
      </c>
      <c r="B42" s="17" t="s">
        <v>123</v>
      </c>
      <c r="C42" s="162"/>
      <c r="D42" s="162"/>
      <c r="E42" s="162"/>
      <c r="F42" s="18">
        <v>400</v>
      </c>
      <c r="G42" s="18">
        <v>100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8"/>
      <c r="S42" s="188"/>
      <c r="T42" s="188"/>
      <c r="U42" s="18"/>
      <c r="V42" s="18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ht="25.5">
      <c r="A43" s="29">
        <v>35</v>
      </c>
      <c r="B43" s="17" t="s">
        <v>124</v>
      </c>
      <c r="C43" s="162"/>
      <c r="D43" s="162"/>
      <c r="E43" s="162"/>
      <c r="F43" s="18">
        <v>3000</v>
      </c>
      <c r="G43" s="18">
        <v>1000</v>
      </c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8"/>
      <c r="S43" s="188"/>
      <c r="T43" s="188"/>
      <c r="U43" s="18"/>
      <c r="V43" s="18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ht="25.5">
      <c r="A44" s="29">
        <v>36</v>
      </c>
      <c r="B44" s="17" t="s">
        <v>125</v>
      </c>
      <c r="C44" s="162">
        <v>750</v>
      </c>
      <c r="D44" s="162">
        <v>250</v>
      </c>
      <c r="E44" s="162"/>
      <c r="F44" s="18"/>
      <c r="G44" s="18"/>
      <c r="H44" s="18">
        <v>0</v>
      </c>
      <c r="I44" s="18"/>
      <c r="J44" s="18"/>
      <c r="K44" s="18"/>
      <c r="L44" s="18"/>
      <c r="M44" s="18"/>
      <c r="N44" s="18"/>
      <c r="O44" s="18"/>
      <c r="P44" s="18"/>
      <c r="Q44" s="18"/>
      <c r="R44" s="188"/>
      <c r="S44" s="188"/>
      <c r="T44" s="188"/>
      <c r="U44" s="18"/>
      <c r="V44" s="18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ht="51">
      <c r="A45" s="29">
        <v>37</v>
      </c>
      <c r="B45" s="17" t="s">
        <v>126</v>
      </c>
      <c r="C45" s="162">
        <v>700</v>
      </c>
      <c r="D45" s="162"/>
      <c r="E45" s="162"/>
      <c r="F45" s="18"/>
      <c r="G45" s="18"/>
      <c r="H45" s="18">
        <v>2000</v>
      </c>
      <c r="I45" s="18"/>
      <c r="J45" s="18"/>
      <c r="K45" s="18"/>
      <c r="L45" s="18"/>
      <c r="M45" s="18"/>
      <c r="N45" s="18"/>
      <c r="O45" s="18"/>
      <c r="P45" s="18"/>
      <c r="Q45" s="18"/>
      <c r="R45" s="188"/>
      <c r="S45" s="188"/>
      <c r="T45" s="188"/>
      <c r="U45" s="18"/>
      <c r="V45" s="18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 ht="51">
      <c r="A46" s="29">
        <v>38</v>
      </c>
      <c r="B46" s="17" t="s">
        <v>127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8"/>
      <c r="S46" s="188"/>
      <c r="T46" s="188"/>
      <c r="U46" s="18">
        <v>7500</v>
      </c>
      <c r="V46" s="18">
        <v>6200</v>
      </c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ht="25.5">
      <c r="A47" s="29">
        <v>39</v>
      </c>
      <c r="B47" s="17" t="s">
        <v>128</v>
      </c>
      <c r="C47" s="18"/>
      <c r="D47" s="18"/>
      <c r="E47" s="18"/>
      <c r="F47" s="18"/>
      <c r="G47" s="18"/>
      <c r="H47" s="18">
        <v>1500</v>
      </c>
      <c r="I47" s="18">
        <v>1000</v>
      </c>
      <c r="J47" s="18"/>
      <c r="K47" s="18"/>
      <c r="L47" s="18"/>
      <c r="M47" s="18"/>
      <c r="N47" s="18"/>
      <c r="O47" s="18"/>
      <c r="P47" s="18"/>
      <c r="Q47" s="18"/>
      <c r="R47" s="188"/>
      <c r="S47" s="188"/>
      <c r="T47" s="188"/>
      <c r="U47" s="18"/>
      <c r="V47" s="18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ht="25.5">
      <c r="A48" s="29">
        <v>40</v>
      </c>
      <c r="B48" s="17" t="s">
        <v>129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8">
        <v>11000</v>
      </c>
      <c r="S48" s="188"/>
      <c r="T48" s="188"/>
      <c r="U48" s="18"/>
      <c r="V48" s="18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ht="25.5">
      <c r="A49" s="29">
        <v>41</v>
      </c>
      <c r="B49" s="17" t="s">
        <v>130</v>
      </c>
      <c r="C49" s="18"/>
      <c r="D49" s="18"/>
      <c r="E49" s="18"/>
      <c r="F49" s="18"/>
      <c r="G49" s="18"/>
      <c r="H49" s="18">
        <v>3500</v>
      </c>
      <c r="I49" s="18"/>
      <c r="J49" s="18"/>
      <c r="K49" s="18"/>
      <c r="L49" s="18"/>
      <c r="M49" s="18"/>
      <c r="N49" s="18"/>
      <c r="O49" s="18"/>
      <c r="P49" s="18"/>
      <c r="Q49" s="18"/>
      <c r="R49" s="188"/>
      <c r="S49" s="188"/>
      <c r="T49" s="188"/>
      <c r="U49" s="18"/>
      <c r="V49" s="18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ht="20.25" customHeight="1">
      <c r="A50" s="29">
        <v>42</v>
      </c>
      <c r="B50" s="4" t="s">
        <v>131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8"/>
      <c r="S50" s="188">
        <v>1500</v>
      </c>
      <c r="T50" s="188">
        <v>11100</v>
      </c>
      <c r="U50" s="18"/>
      <c r="V50" s="18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ht="27" customHeight="1">
      <c r="A51" s="29">
        <v>43</v>
      </c>
      <c r="B51" s="3" t="s">
        <v>24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8"/>
      <c r="S51" s="188"/>
      <c r="T51" s="188"/>
      <c r="U51" s="18"/>
      <c r="V51" s="18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ht="25.5">
      <c r="A52" s="29">
        <v>44</v>
      </c>
      <c r="B52" s="4" t="s">
        <v>72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8"/>
      <c r="S52" s="188"/>
      <c r="T52" s="188"/>
      <c r="U52" s="18"/>
      <c r="V52" s="18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ht="25.5">
      <c r="A53" s="29">
        <v>45</v>
      </c>
      <c r="B53" s="4" t="s">
        <v>132</v>
      </c>
      <c r="C53" s="18"/>
      <c r="D53" s="18"/>
      <c r="E53" s="18"/>
      <c r="F53" s="18"/>
      <c r="G53" s="18"/>
      <c r="H53" s="18"/>
      <c r="I53" s="18"/>
      <c r="J53" s="18"/>
      <c r="K53" s="18">
        <v>300</v>
      </c>
      <c r="L53" s="18"/>
      <c r="M53" s="18"/>
      <c r="N53" s="18"/>
      <c r="O53" s="18"/>
      <c r="P53" s="18"/>
      <c r="Q53" s="18"/>
      <c r="R53" s="188"/>
      <c r="S53" s="188"/>
      <c r="T53" s="188"/>
      <c r="U53" s="18"/>
      <c r="V53" s="18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ht="26.25" customHeight="1">
      <c r="A54" s="29">
        <v>46</v>
      </c>
      <c r="B54" s="1" t="s">
        <v>79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>
        <v>2500</v>
      </c>
      <c r="R54" s="188"/>
      <c r="S54" s="188"/>
      <c r="T54" s="188"/>
      <c r="U54" s="18"/>
      <c r="V54" s="18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ht="26.25" customHeight="1">
      <c r="A55" s="29">
        <v>47</v>
      </c>
      <c r="B55" s="4" t="s">
        <v>80</v>
      </c>
      <c r="C55" s="18"/>
      <c r="D55" s="18"/>
      <c r="E55" s="18"/>
      <c r="F55" s="18"/>
      <c r="G55" s="18"/>
      <c r="H55" s="18">
        <v>150</v>
      </c>
      <c r="I55" s="18"/>
      <c r="J55" s="18"/>
      <c r="K55" s="18"/>
      <c r="L55" s="18"/>
      <c r="M55" s="18"/>
      <c r="N55" s="18"/>
      <c r="O55" s="18"/>
      <c r="P55" s="18"/>
      <c r="Q55" s="18"/>
      <c r="R55" s="188"/>
      <c r="S55" s="188"/>
      <c r="T55" s="188"/>
      <c r="U55" s="18"/>
      <c r="V55" s="18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>
      <c r="A56" s="20"/>
      <c r="B56" s="21" t="s">
        <v>81</v>
      </c>
      <c r="C56" s="22">
        <f>SUM(C9:C53)</f>
        <v>26394</v>
      </c>
      <c r="D56" s="22">
        <f>SUM(D9:D55)</f>
        <v>18048</v>
      </c>
      <c r="E56" s="22">
        <f>SUM(E9:E53)</f>
        <v>235</v>
      </c>
      <c r="F56" s="22">
        <f>SUM(F9:F53)</f>
        <v>18898</v>
      </c>
      <c r="G56" s="22">
        <f>SUM(G9:G53)</f>
        <v>6507</v>
      </c>
      <c r="H56" s="22">
        <f>SUM(H9:H55)</f>
        <v>79920.493180000005</v>
      </c>
      <c r="I56" s="22">
        <f>SUM(I10:I54)</f>
        <v>28878</v>
      </c>
      <c r="J56" s="22">
        <f t="shared" ref="J56:P56" si="0">SUM(J9:J53)</f>
        <v>12741</v>
      </c>
      <c r="K56" s="22">
        <f t="shared" si="0"/>
        <v>300</v>
      </c>
      <c r="L56" s="22">
        <f t="shared" si="0"/>
        <v>123825</v>
      </c>
      <c r="M56" s="22">
        <f t="shared" si="0"/>
        <v>15620</v>
      </c>
      <c r="N56" s="22">
        <f t="shared" si="0"/>
        <v>59220</v>
      </c>
      <c r="O56" s="22">
        <f t="shared" si="0"/>
        <v>1460</v>
      </c>
      <c r="P56" s="22">
        <f t="shared" si="0"/>
        <v>1400</v>
      </c>
      <c r="Q56" s="22">
        <f>SUM(Q9:Q55)</f>
        <v>2500</v>
      </c>
      <c r="R56" s="189">
        <f>SUM(R9:R55)</f>
        <v>11000</v>
      </c>
      <c r="S56" s="189">
        <f t="shared" ref="S56:T56" si="1">SUM(S9:S55)</f>
        <v>1500</v>
      </c>
      <c r="T56" s="189">
        <f t="shared" si="1"/>
        <v>11100</v>
      </c>
      <c r="U56" s="22">
        <f>SUM(U9:U53)</f>
        <v>7500</v>
      </c>
      <c r="V56" s="22">
        <f>SUM(V9:V53)</f>
        <v>6200</v>
      </c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>
      <c r="A57" s="23"/>
      <c r="B57" s="23" t="s">
        <v>82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587</v>
      </c>
      <c r="L57" s="19">
        <v>0</v>
      </c>
      <c r="M57" s="7">
        <v>0</v>
      </c>
      <c r="N57" s="19">
        <v>0</v>
      </c>
      <c r="O57" s="19">
        <v>0</v>
      </c>
      <c r="P57" s="19">
        <v>700</v>
      </c>
      <c r="Q57" s="19">
        <v>0</v>
      </c>
      <c r="R57" s="190">
        <v>0</v>
      </c>
      <c r="S57" s="190">
        <v>0</v>
      </c>
      <c r="T57" s="190">
        <v>0</v>
      </c>
      <c r="U57" s="19">
        <v>0</v>
      </c>
      <c r="V57" s="19">
        <v>0</v>
      </c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>
      <c r="A58" s="24"/>
      <c r="B58" s="24" t="s">
        <v>83</v>
      </c>
      <c r="C58" s="25">
        <f>C56+C57</f>
        <v>26394</v>
      </c>
      <c r="D58" s="25">
        <f>SUM(D56:D57)</f>
        <v>18048</v>
      </c>
      <c r="E58" s="25">
        <f>E56+E57</f>
        <v>235</v>
      </c>
      <c r="F58" s="25">
        <f t="shared" ref="F58:V58" si="2">F56+F57</f>
        <v>18898</v>
      </c>
      <c r="G58" s="25">
        <f t="shared" si="2"/>
        <v>6507</v>
      </c>
      <c r="H58" s="25">
        <f t="shared" si="2"/>
        <v>79920.493180000005</v>
      </c>
      <c r="I58" s="25">
        <f t="shared" si="2"/>
        <v>28878</v>
      </c>
      <c r="J58" s="25">
        <f t="shared" si="2"/>
        <v>12741</v>
      </c>
      <c r="K58" s="25">
        <f t="shared" si="2"/>
        <v>887</v>
      </c>
      <c r="L58" s="25">
        <f>L56+L57</f>
        <v>123825</v>
      </c>
      <c r="M58" s="25">
        <f>M56+M57</f>
        <v>15620</v>
      </c>
      <c r="N58" s="25">
        <f t="shared" si="2"/>
        <v>59220</v>
      </c>
      <c r="O58" s="25">
        <f t="shared" si="2"/>
        <v>1460</v>
      </c>
      <c r="P58" s="25">
        <f t="shared" si="2"/>
        <v>2100</v>
      </c>
      <c r="Q58" s="25">
        <f>Q56+Q57</f>
        <v>2500</v>
      </c>
      <c r="R58" s="25">
        <f t="shared" ref="R58:T58" si="3">R56+R57</f>
        <v>11000</v>
      </c>
      <c r="S58" s="25">
        <f t="shared" si="3"/>
        <v>1500</v>
      </c>
      <c r="T58" s="25">
        <f t="shared" si="3"/>
        <v>11100</v>
      </c>
      <c r="U58" s="25">
        <f t="shared" si="2"/>
        <v>7500</v>
      </c>
      <c r="V58" s="25">
        <f t="shared" si="2"/>
        <v>6200</v>
      </c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>
      <c r="E59" s="26">
        <f>C58+D58+E58+M58</f>
        <v>60297</v>
      </c>
      <c r="F59" s="7"/>
      <c r="G59" s="27"/>
      <c r="H59" s="159"/>
      <c r="I59" s="136"/>
      <c r="J59" s="159"/>
      <c r="K59" s="159"/>
      <c r="L59" s="159"/>
    </row>
    <row r="60" spans="1:40">
      <c r="C60" s="5"/>
      <c r="E60" s="5"/>
      <c r="F60" s="5"/>
      <c r="L60" s="5"/>
    </row>
    <row r="61" spans="1:40">
      <c r="C61" s="5"/>
      <c r="E61" s="5"/>
      <c r="F61" s="5"/>
    </row>
    <row r="62" spans="1:40">
      <c r="H62" s="5"/>
      <c r="I62" s="5"/>
    </row>
  </sheetData>
  <mergeCells count="25">
    <mergeCell ref="U7:U8"/>
    <mergeCell ref="V7:V8"/>
    <mergeCell ref="U2:V2"/>
    <mergeCell ref="U5:V6"/>
    <mergeCell ref="C5:T5"/>
    <mergeCell ref="M6:T6"/>
    <mergeCell ref="R7:R8"/>
    <mergeCell ref="S7:T7"/>
    <mergeCell ref="A2:P2"/>
    <mergeCell ref="N7:N8"/>
    <mergeCell ref="O7:O8"/>
    <mergeCell ref="A5:A8"/>
    <mergeCell ref="B5:B8"/>
    <mergeCell ref="A4:V4"/>
    <mergeCell ref="C6:L6"/>
    <mergeCell ref="C7:E7"/>
    <mergeCell ref="F7:G7"/>
    <mergeCell ref="H7:H8"/>
    <mergeCell ref="P7:P8"/>
    <mergeCell ref="I7:I8"/>
    <mergeCell ref="Q7:Q8"/>
    <mergeCell ref="J7:J8"/>
    <mergeCell ref="K7:K8"/>
    <mergeCell ref="L7:L8"/>
    <mergeCell ref="M7:M8"/>
  </mergeCells>
  <pageMargins left="0.23622047244094491" right="0.23622047244094491" top="0.74803149606299213" bottom="0.74803149606299213" header="0.31496062992125984" footer="0.31496062992125984"/>
  <pageSetup paperSize="9" scale="53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opLeftCell="C4" workbookViewId="0">
      <selection activeCell="C31" sqref="C31:I39"/>
    </sheetView>
  </sheetViews>
  <sheetFormatPr defaultColWidth="8.85546875" defaultRowHeight="18.75"/>
  <cols>
    <col min="1" max="1" width="8.85546875" style="49"/>
    <col min="2" max="2" width="121.85546875" style="49" customWidth="1"/>
    <col min="3" max="3" width="14.42578125" style="49" customWidth="1"/>
    <col min="4" max="4" width="10.85546875" style="49" customWidth="1"/>
    <col min="5" max="5" width="16.5703125" style="49" bestFit="1" customWidth="1"/>
    <col min="6" max="6" width="10.7109375" style="49" bestFit="1" customWidth="1"/>
    <col min="7" max="7" width="9.7109375" style="49" customWidth="1"/>
    <col min="8" max="8" width="16.5703125" style="49" bestFit="1" customWidth="1"/>
    <col min="9" max="9" width="16.42578125" style="49" customWidth="1"/>
    <col min="10" max="10" width="12" style="49" hidden="1" customWidth="1"/>
    <col min="11" max="12" width="17.42578125" style="49" hidden="1" customWidth="1"/>
    <col min="13" max="13" width="17.28515625" style="49" hidden="1" customWidth="1"/>
    <col min="14" max="18" width="0" style="49" hidden="1" customWidth="1"/>
    <col min="19" max="257" width="8.85546875" style="49"/>
    <col min="258" max="258" width="121.85546875" style="49" customWidth="1"/>
    <col min="259" max="259" width="14.42578125" style="49" customWidth="1"/>
    <col min="260" max="260" width="10.85546875" style="49" customWidth="1"/>
    <col min="261" max="261" width="16.5703125" style="49" bestFit="1" customWidth="1"/>
    <col min="262" max="262" width="10.7109375" style="49" bestFit="1" customWidth="1"/>
    <col min="263" max="263" width="9.7109375" style="49" customWidth="1"/>
    <col min="264" max="264" width="16.5703125" style="49" bestFit="1" customWidth="1"/>
    <col min="265" max="265" width="16.42578125" style="49" customWidth="1"/>
    <col min="266" max="274" width="0" style="49" hidden="1" customWidth="1"/>
    <col min="275" max="513" width="8.85546875" style="49"/>
    <col min="514" max="514" width="121.85546875" style="49" customWidth="1"/>
    <col min="515" max="515" width="14.42578125" style="49" customWidth="1"/>
    <col min="516" max="516" width="10.85546875" style="49" customWidth="1"/>
    <col min="517" max="517" width="16.5703125" style="49" bestFit="1" customWidth="1"/>
    <col min="518" max="518" width="10.7109375" style="49" bestFit="1" customWidth="1"/>
    <col min="519" max="519" width="9.7109375" style="49" customWidth="1"/>
    <col min="520" max="520" width="16.5703125" style="49" bestFit="1" customWidth="1"/>
    <col min="521" max="521" width="16.42578125" style="49" customWidth="1"/>
    <col min="522" max="530" width="0" style="49" hidden="1" customWidth="1"/>
    <col min="531" max="769" width="8.85546875" style="49"/>
    <col min="770" max="770" width="121.85546875" style="49" customWidth="1"/>
    <col min="771" max="771" width="14.42578125" style="49" customWidth="1"/>
    <col min="772" max="772" width="10.85546875" style="49" customWidth="1"/>
    <col min="773" max="773" width="16.5703125" style="49" bestFit="1" customWidth="1"/>
    <col min="774" max="774" width="10.7109375" style="49" bestFit="1" customWidth="1"/>
    <col min="775" max="775" width="9.7109375" style="49" customWidth="1"/>
    <col min="776" max="776" width="16.5703125" style="49" bestFit="1" customWidth="1"/>
    <col min="777" max="777" width="16.42578125" style="49" customWidth="1"/>
    <col min="778" max="786" width="0" style="49" hidden="1" customWidth="1"/>
    <col min="787" max="1025" width="8.85546875" style="49"/>
    <col min="1026" max="1026" width="121.85546875" style="49" customWidth="1"/>
    <col min="1027" max="1027" width="14.42578125" style="49" customWidth="1"/>
    <col min="1028" max="1028" width="10.85546875" style="49" customWidth="1"/>
    <col min="1029" max="1029" width="16.5703125" style="49" bestFit="1" customWidth="1"/>
    <col min="1030" max="1030" width="10.7109375" style="49" bestFit="1" customWidth="1"/>
    <col min="1031" max="1031" width="9.7109375" style="49" customWidth="1"/>
    <col min="1032" max="1032" width="16.5703125" style="49" bestFit="1" customWidth="1"/>
    <col min="1033" max="1033" width="16.42578125" style="49" customWidth="1"/>
    <col min="1034" max="1042" width="0" style="49" hidden="1" customWidth="1"/>
    <col min="1043" max="1281" width="8.85546875" style="49"/>
    <col min="1282" max="1282" width="121.85546875" style="49" customWidth="1"/>
    <col min="1283" max="1283" width="14.42578125" style="49" customWidth="1"/>
    <col min="1284" max="1284" width="10.85546875" style="49" customWidth="1"/>
    <col min="1285" max="1285" width="16.5703125" style="49" bestFit="1" customWidth="1"/>
    <col min="1286" max="1286" width="10.7109375" style="49" bestFit="1" customWidth="1"/>
    <col min="1287" max="1287" width="9.7109375" style="49" customWidth="1"/>
    <col min="1288" max="1288" width="16.5703125" style="49" bestFit="1" customWidth="1"/>
    <col min="1289" max="1289" width="16.42578125" style="49" customWidth="1"/>
    <col min="1290" max="1298" width="0" style="49" hidden="1" customWidth="1"/>
    <col min="1299" max="1537" width="8.85546875" style="49"/>
    <col min="1538" max="1538" width="121.85546875" style="49" customWidth="1"/>
    <col min="1539" max="1539" width="14.42578125" style="49" customWidth="1"/>
    <col min="1540" max="1540" width="10.85546875" style="49" customWidth="1"/>
    <col min="1541" max="1541" width="16.5703125" style="49" bestFit="1" customWidth="1"/>
    <col min="1542" max="1542" width="10.7109375" style="49" bestFit="1" customWidth="1"/>
    <col min="1543" max="1543" width="9.7109375" style="49" customWidth="1"/>
    <col min="1544" max="1544" width="16.5703125" style="49" bestFit="1" customWidth="1"/>
    <col min="1545" max="1545" width="16.42578125" style="49" customWidth="1"/>
    <col min="1546" max="1554" width="0" style="49" hidden="1" customWidth="1"/>
    <col min="1555" max="1793" width="8.85546875" style="49"/>
    <col min="1794" max="1794" width="121.85546875" style="49" customWidth="1"/>
    <col min="1795" max="1795" width="14.42578125" style="49" customWidth="1"/>
    <col min="1796" max="1796" width="10.85546875" style="49" customWidth="1"/>
    <col min="1797" max="1797" width="16.5703125" style="49" bestFit="1" customWidth="1"/>
    <col min="1798" max="1798" width="10.7109375" style="49" bestFit="1" customWidth="1"/>
    <col min="1799" max="1799" width="9.7109375" style="49" customWidth="1"/>
    <col min="1800" max="1800" width="16.5703125" style="49" bestFit="1" customWidth="1"/>
    <col min="1801" max="1801" width="16.42578125" style="49" customWidth="1"/>
    <col min="1802" max="1810" width="0" style="49" hidden="1" customWidth="1"/>
    <col min="1811" max="2049" width="8.85546875" style="49"/>
    <col min="2050" max="2050" width="121.85546875" style="49" customWidth="1"/>
    <col min="2051" max="2051" width="14.42578125" style="49" customWidth="1"/>
    <col min="2052" max="2052" width="10.85546875" style="49" customWidth="1"/>
    <col min="2053" max="2053" width="16.5703125" style="49" bestFit="1" customWidth="1"/>
    <col min="2054" max="2054" width="10.7109375" style="49" bestFit="1" customWidth="1"/>
    <col min="2055" max="2055" width="9.7109375" style="49" customWidth="1"/>
    <col min="2056" max="2056" width="16.5703125" style="49" bestFit="1" customWidth="1"/>
    <col min="2057" max="2057" width="16.42578125" style="49" customWidth="1"/>
    <col min="2058" max="2066" width="0" style="49" hidden="1" customWidth="1"/>
    <col min="2067" max="2305" width="8.85546875" style="49"/>
    <col min="2306" max="2306" width="121.85546875" style="49" customWidth="1"/>
    <col min="2307" max="2307" width="14.42578125" style="49" customWidth="1"/>
    <col min="2308" max="2308" width="10.85546875" style="49" customWidth="1"/>
    <col min="2309" max="2309" width="16.5703125" style="49" bestFit="1" customWidth="1"/>
    <col min="2310" max="2310" width="10.7109375" style="49" bestFit="1" customWidth="1"/>
    <col min="2311" max="2311" width="9.7109375" style="49" customWidth="1"/>
    <col min="2312" max="2312" width="16.5703125" style="49" bestFit="1" customWidth="1"/>
    <col min="2313" max="2313" width="16.42578125" style="49" customWidth="1"/>
    <col min="2314" max="2322" width="0" style="49" hidden="1" customWidth="1"/>
    <col min="2323" max="2561" width="8.85546875" style="49"/>
    <col min="2562" max="2562" width="121.85546875" style="49" customWidth="1"/>
    <col min="2563" max="2563" width="14.42578125" style="49" customWidth="1"/>
    <col min="2564" max="2564" width="10.85546875" style="49" customWidth="1"/>
    <col min="2565" max="2565" width="16.5703125" style="49" bestFit="1" customWidth="1"/>
    <col min="2566" max="2566" width="10.7109375" style="49" bestFit="1" customWidth="1"/>
    <col min="2567" max="2567" width="9.7109375" style="49" customWidth="1"/>
    <col min="2568" max="2568" width="16.5703125" style="49" bestFit="1" customWidth="1"/>
    <col min="2569" max="2569" width="16.42578125" style="49" customWidth="1"/>
    <col min="2570" max="2578" width="0" style="49" hidden="1" customWidth="1"/>
    <col min="2579" max="2817" width="8.85546875" style="49"/>
    <col min="2818" max="2818" width="121.85546875" style="49" customWidth="1"/>
    <col min="2819" max="2819" width="14.42578125" style="49" customWidth="1"/>
    <col min="2820" max="2820" width="10.85546875" style="49" customWidth="1"/>
    <col min="2821" max="2821" width="16.5703125" style="49" bestFit="1" customWidth="1"/>
    <col min="2822" max="2822" width="10.7109375" style="49" bestFit="1" customWidth="1"/>
    <col min="2823" max="2823" width="9.7109375" style="49" customWidth="1"/>
    <col min="2824" max="2824" width="16.5703125" style="49" bestFit="1" customWidth="1"/>
    <col min="2825" max="2825" width="16.42578125" style="49" customWidth="1"/>
    <col min="2826" max="2834" width="0" style="49" hidden="1" customWidth="1"/>
    <col min="2835" max="3073" width="8.85546875" style="49"/>
    <col min="3074" max="3074" width="121.85546875" style="49" customWidth="1"/>
    <col min="3075" max="3075" width="14.42578125" style="49" customWidth="1"/>
    <col min="3076" max="3076" width="10.85546875" style="49" customWidth="1"/>
    <col min="3077" max="3077" width="16.5703125" style="49" bestFit="1" customWidth="1"/>
    <col min="3078" max="3078" width="10.7109375" style="49" bestFit="1" customWidth="1"/>
    <col min="3079" max="3079" width="9.7109375" style="49" customWidth="1"/>
    <col min="3080" max="3080" width="16.5703125" style="49" bestFit="1" customWidth="1"/>
    <col min="3081" max="3081" width="16.42578125" style="49" customWidth="1"/>
    <col min="3082" max="3090" width="0" style="49" hidden="1" customWidth="1"/>
    <col min="3091" max="3329" width="8.85546875" style="49"/>
    <col min="3330" max="3330" width="121.85546875" style="49" customWidth="1"/>
    <col min="3331" max="3331" width="14.42578125" style="49" customWidth="1"/>
    <col min="3332" max="3332" width="10.85546875" style="49" customWidth="1"/>
    <col min="3333" max="3333" width="16.5703125" style="49" bestFit="1" customWidth="1"/>
    <col min="3334" max="3334" width="10.7109375" style="49" bestFit="1" customWidth="1"/>
    <col min="3335" max="3335" width="9.7109375" style="49" customWidth="1"/>
    <col min="3336" max="3336" width="16.5703125" style="49" bestFit="1" customWidth="1"/>
    <col min="3337" max="3337" width="16.42578125" style="49" customWidth="1"/>
    <col min="3338" max="3346" width="0" style="49" hidden="1" customWidth="1"/>
    <col min="3347" max="3585" width="8.85546875" style="49"/>
    <col min="3586" max="3586" width="121.85546875" style="49" customWidth="1"/>
    <col min="3587" max="3587" width="14.42578125" style="49" customWidth="1"/>
    <col min="3588" max="3588" width="10.85546875" style="49" customWidth="1"/>
    <col min="3589" max="3589" width="16.5703125" style="49" bestFit="1" customWidth="1"/>
    <col min="3590" max="3590" width="10.7109375" style="49" bestFit="1" customWidth="1"/>
    <col min="3591" max="3591" width="9.7109375" style="49" customWidth="1"/>
    <col min="3592" max="3592" width="16.5703125" style="49" bestFit="1" customWidth="1"/>
    <col min="3593" max="3593" width="16.42578125" style="49" customWidth="1"/>
    <col min="3594" max="3602" width="0" style="49" hidden="1" customWidth="1"/>
    <col min="3603" max="3841" width="8.85546875" style="49"/>
    <col min="3842" max="3842" width="121.85546875" style="49" customWidth="1"/>
    <col min="3843" max="3843" width="14.42578125" style="49" customWidth="1"/>
    <col min="3844" max="3844" width="10.85546875" style="49" customWidth="1"/>
    <col min="3845" max="3845" width="16.5703125" style="49" bestFit="1" customWidth="1"/>
    <col min="3846" max="3846" width="10.7109375" style="49" bestFit="1" customWidth="1"/>
    <col min="3847" max="3847" width="9.7109375" style="49" customWidth="1"/>
    <col min="3848" max="3848" width="16.5703125" style="49" bestFit="1" customWidth="1"/>
    <col min="3849" max="3849" width="16.42578125" style="49" customWidth="1"/>
    <col min="3850" max="3858" width="0" style="49" hidden="1" customWidth="1"/>
    <col min="3859" max="4097" width="8.85546875" style="49"/>
    <col min="4098" max="4098" width="121.85546875" style="49" customWidth="1"/>
    <col min="4099" max="4099" width="14.42578125" style="49" customWidth="1"/>
    <col min="4100" max="4100" width="10.85546875" style="49" customWidth="1"/>
    <col min="4101" max="4101" width="16.5703125" style="49" bestFit="1" customWidth="1"/>
    <col min="4102" max="4102" width="10.7109375" style="49" bestFit="1" customWidth="1"/>
    <col min="4103" max="4103" width="9.7109375" style="49" customWidth="1"/>
    <col min="4104" max="4104" width="16.5703125" style="49" bestFit="1" customWidth="1"/>
    <col min="4105" max="4105" width="16.42578125" style="49" customWidth="1"/>
    <col min="4106" max="4114" width="0" style="49" hidden="1" customWidth="1"/>
    <col min="4115" max="4353" width="8.85546875" style="49"/>
    <col min="4354" max="4354" width="121.85546875" style="49" customWidth="1"/>
    <col min="4355" max="4355" width="14.42578125" style="49" customWidth="1"/>
    <col min="4356" max="4356" width="10.85546875" style="49" customWidth="1"/>
    <col min="4357" max="4357" width="16.5703125" style="49" bestFit="1" customWidth="1"/>
    <col min="4358" max="4358" width="10.7109375" style="49" bestFit="1" customWidth="1"/>
    <col min="4359" max="4359" width="9.7109375" style="49" customWidth="1"/>
    <col min="4360" max="4360" width="16.5703125" style="49" bestFit="1" customWidth="1"/>
    <col min="4361" max="4361" width="16.42578125" style="49" customWidth="1"/>
    <col min="4362" max="4370" width="0" style="49" hidden="1" customWidth="1"/>
    <col min="4371" max="4609" width="8.85546875" style="49"/>
    <col min="4610" max="4610" width="121.85546875" style="49" customWidth="1"/>
    <col min="4611" max="4611" width="14.42578125" style="49" customWidth="1"/>
    <col min="4612" max="4612" width="10.85546875" style="49" customWidth="1"/>
    <col min="4613" max="4613" width="16.5703125" style="49" bestFit="1" customWidth="1"/>
    <col min="4614" max="4614" width="10.7109375" style="49" bestFit="1" customWidth="1"/>
    <col min="4615" max="4615" width="9.7109375" style="49" customWidth="1"/>
    <col min="4616" max="4616" width="16.5703125" style="49" bestFit="1" customWidth="1"/>
    <col min="4617" max="4617" width="16.42578125" style="49" customWidth="1"/>
    <col min="4618" max="4626" width="0" style="49" hidden="1" customWidth="1"/>
    <col min="4627" max="4865" width="8.85546875" style="49"/>
    <col min="4866" max="4866" width="121.85546875" style="49" customWidth="1"/>
    <col min="4867" max="4867" width="14.42578125" style="49" customWidth="1"/>
    <col min="4868" max="4868" width="10.85546875" style="49" customWidth="1"/>
    <col min="4869" max="4869" width="16.5703125" style="49" bestFit="1" customWidth="1"/>
    <col min="4870" max="4870" width="10.7109375" style="49" bestFit="1" customWidth="1"/>
    <col min="4871" max="4871" width="9.7109375" style="49" customWidth="1"/>
    <col min="4872" max="4872" width="16.5703125" style="49" bestFit="1" customWidth="1"/>
    <col min="4873" max="4873" width="16.42578125" style="49" customWidth="1"/>
    <col min="4874" max="4882" width="0" style="49" hidden="1" customWidth="1"/>
    <col min="4883" max="5121" width="8.85546875" style="49"/>
    <col min="5122" max="5122" width="121.85546875" style="49" customWidth="1"/>
    <col min="5123" max="5123" width="14.42578125" style="49" customWidth="1"/>
    <col min="5124" max="5124" width="10.85546875" style="49" customWidth="1"/>
    <col min="5125" max="5125" width="16.5703125" style="49" bestFit="1" customWidth="1"/>
    <col min="5126" max="5126" width="10.7109375" style="49" bestFit="1" customWidth="1"/>
    <col min="5127" max="5127" width="9.7109375" style="49" customWidth="1"/>
    <col min="5128" max="5128" width="16.5703125" style="49" bestFit="1" customWidth="1"/>
    <col min="5129" max="5129" width="16.42578125" style="49" customWidth="1"/>
    <col min="5130" max="5138" width="0" style="49" hidden="1" customWidth="1"/>
    <col min="5139" max="5377" width="8.85546875" style="49"/>
    <col min="5378" max="5378" width="121.85546875" style="49" customWidth="1"/>
    <col min="5379" max="5379" width="14.42578125" style="49" customWidth="1"/>
    <col min="5380" max="5380" width="10.85546875" style="49" customWidth="1"/>
    <col min="5381" max="5381" width="16.5703125" style="49" bestFit="1" customWidth="1"/>
    <col min="5382" max="5382" width="10.7109375" style="49" bestFit="1" customWidth="1"/>
    <col min="5383" max="5383" width="9.7109375" style="49" customWidth="1"/>
    <col min="5384" max="5384" width="16.5703125" style="49" bestFit="1" customWidth="1"/>
    <col min="5385" max="5385" width="16.42578125" style="49" customWidth="1"/>
    <col min="5386" max="5394" width="0" style="49" hidden="1" customWidth="1"/>
    <col min="5395" max="5633" width="8.85546875" style="49"/>
    <col min="5634" max="5634" width="121.85546875" style="49" customWidth="1"/>
    <col min="5635" max="5635" width="14.42578125" style="49" customWidth="1"/>
    <col min="5636" max="5636" width="10.85546875" style="49" customWidth="1"/>
    <col min="5637" max="5637" width="16.5703125" style="49" bestFit="1" customWidth="1"/>
    <col min="5638" max="5638" width="10.7109375" style="49" bestFit="1" customWidth="1"/>
    <col min="5639" max="5639" width="9.7109375" style="49" customWidth="1"/>
    <col min="5640" max="5640" width="16.5703125" style="49" bestFit="1" customWidth="1"/>
    <col min="5641" max="5641" width="16.42578125" style="49" customWidth="1"/>
    <col min="5642" max="5650" width="0" style="49" hidden="1" customWidth="1"/>
    <col min="5651" max="5889" width="8.85546875" style="49"/>
    <col min="5890" max="5890" width="121.85546875" style="49" customWidth="1"/>
    <col min="5891" max="5891" width="14.42578125" style="49" customWidth="1"/>
    <col min="5892" max="5892" width="10.85546875" style="49" customWidth="1"/>
    <col min="5893" max="5893" width="16.5703125" style="49" bestFit="1" customWidth="1"/>
    <col min="5894" max="5894" width="10.7109375" style="49" bestFit="1" customWidth="1"/>
    <col min="5895" max="5895" width="9.7109375" style="49" customWidth="1"/>
    <col min="5896" max="5896" width="16.5703125" style="49" bestFit="1" customWidth="1"/>
    <col min="5897" max="5897" width="16.42578125" style="49" customWidth="1"/>
    <col min="5898" max="5906" width="0" style="49" hidden="1" customWidth="1"/>
    <col min="5907" max="6145" width="8.85546875" style="49"/>
    <col min="6146" max="6146" width="121.85546875" style="49" customWidth="1"/>
    <col min="6147" max="6147" width="14.42578125" style="49" customWidth="1"/>
    <col min="6148" max="6148" width="10.85546875" style="49" customWidth="1"/>
    <col min="6149" max="6149" width="16.5703125" style="49" bestFit="1" customWidth="1"/>
    <col min="6150" max="6150" width="10.7109375" style="49" bestFit="1" customWidth="1"/>
    <col min="6151" max="6151" width="9.7109375" style="49" customWidth="1"/>
    <col min="6152" max="6152" width="16.5703125" style="49" bestFit="1" customWidth="1"/>
    <col min="6153" max="6153" width="16.42578125" style="49" customWidth="1"/>
    <col min="6154" max="6162" width="0" style="49" hidden="1" customWidth="1"/>
    <col min="6163" max="6401" width="8.85546875" style="49"/>
    <col min="6402" max="6402" width="121.85546875" style="49" customWidth="1"/>
    <col min="6403" max="6403" width="14.42578125" style="49" customWidth="1"/>
    <col min="6404" max="6404" width="10.85546875" style="49" customWidth="1"/>
    <col min="6405" max="6405" width="16.5703125" style="49" bestFit="1" customWidth="1"/>
    <col min="6406" max="6406" width="10.7109375" style="49" bestFit="1" customWidth="1"/>
    <col min="6407" max="6407" width="9.7109375" style="49" customWidth="1"/>
    <col min="6408" max="6408" width="16.5703125" style="49" bestFit="1" customWidth="1"/>
    <col min="6409" max="6409" width="16.42578125" style="49" customWidth="1"/>
    <col min="6410" max="6418" width="0" style="49" hidden="1" customWidth="1"/>
    <col min="6419" max="6657" width="8.85546875" style="49"/>
    <col min="6658" max="6658" width="121.85546875" style="49" customWidth="1"/>
    <col min="6659" max="6659" width="14.42578125" style="49" customWidth="1"/>
    <col min="6660" max="6660" width="10.85546875" style="49" customWidth="1"/>
    <col min="6661" max="6661" width="16.5703125" style="49" bestFit="1" customWidth="1"/>
    <col min="6662" max="6662" width="10.7109375" style="49" bestFit="1" customWidth="1"/>
    <col min="6663" max="6663" width="9.7109375" style="49" customWidth="1"/>
    <col min="6664" max="6664" width="16.5703125" style="49" bestFit="1" customWidth="1"/>
    <col min="6665" max="6665" width="16.42578125" style="49" customWidth="1"/>
    <col min="6666" max="6674" width="0" style="49" hidden="1" customWidth="1"/>
    <col min="6675" max="6913" width="8.85546875" style="49"/>
    <col min="6914" max="6914" width="121.85546875" style="49" customWidth="1"/>
    <col min="6915" max="6915" width="14.42578125" style="49" customWidth="1"/>
    <col min="6916" max="6916" width="10.85546875" style="49" customWidth="1"/>
    <col min="6917" max="6917" width="16.5703125" style="49" bestFit="1" customWidth="1"/>
    <col min="6918" max="6918" width="10.7109375" style="49" bestFit="1" customWidth="1"/>
    <col min="6919" max="6919" width="9.7109375" style="49" customWidth="1"/>
    <col min="6920" max="6920" width="16.5703125" style="49" bestFit="1" customWidth="1"/>
    <col min="6921" max="6921" width="16.42578125" style="49" customWidth="1"/>
    <col min="6922" max="6930" width="0" style="49" hidden="1" customWidth="1"/>
    <col min="6931" max="7169" width="8.85546875" style="49"/>
    <col min="7170" max="7170" width="121.85546875" style="49" customWidth="1"/>
    <col min="7171" max="7171" width="14.42578125" style="49" customWidth="1"/>
    <col min="7172" max="7172" width="10.85546875" style="49" customWidth="1"/>
    <col min="7173" max="7173" width="16.5703125" style="49" bestFit="1" customWidth="1"/>
    <col min="7174" max="7174" width="10.7109375" style="49" bestFit="1" customWidth="1"/>
    <col min="7175" max="7175" width="9.7109375" style="49" customWidth="1"/>
    <col min="7176" max="7176" width="16.5703125" style="49" bestFit="1" customWidth="1"/>
    <col min="7177" max="7177" width="16.42578125" style="49" customWidth="1"/>
    <col min="7178" max="7186" width="0" style="49" hidden="1" customWidth="1"/>
    <col min="7187" max="7425" width="8.85546875" style="49"/>
    <col min="7426" max="7426" width="121.85546875" style="49" customWidth="1"/>
    <col min="7427" max="7427" width="14.42578125" style="49" customWidth="1"/>
    <col min="7428" max="7428" width="10.85546875" style="49" customWidth="1"/>
    <col min="7429" max="7429" width="16.5703125" style="49" bestFit="1" customWidth="1"/>
    <col min="7430" max="7430" width="10.7109375" style="49" bestFit="1" customWidth="1"/>
    <col min="7431" max="7431" width="9.7109375" style="49" customWidth="1"/>
    <col min="7432" max="7432" width="16.5703125" style="49" bestFit="1" customWidth="1"/>
    <col min="7433" max="7433" width="16.42578125" style="49" customWidth="1"/>
    <col min="7434" max="7442" width="0" style="49" hidden="1" customWidth="1"/>
    <col min="7443" max="7681" width="8.85546875" style="49"/>
    <col min="7682" max="7682" width="121.85546875" style="49" customWidth="1"/>
    <col min="7683" max="7683" width="14.42578125" style="49" customWidth="1"/>
    <col min="7684" max="7684" width="10.85546875" style="49" customWidth="1"/>
    <col min="7685" max="7685" width="16.5703125" style="49" bestFit="1" customWidth="1"/>
    <col min="7686" max="7686" width="10.7109375" style="49" bestFit="1" customWidth="1"/>
    <col min="7687" max="7687" width="9.7109375" style="49" customWidth="1"/>
    <col min="7688" max="7688" width="16.5703125" style="49" bestFit="1" customWidth="1"/>
    <col min="7689" max="7689" width="16.42578125" style="49" customWidth="1"/>
    <col min="7690" max="7698" width="0" style="49" hidden="1" customWidth="1"/>
    <col min="7699" max="7937" width="8.85546875" style="49"/>
    <col min="7938" max="7938" width="121.85546875" style="49" customWidth="1"/>
    <col min="7939" max="7939" width="14.42578125" style="49" customWidth="1"/>
    <col min="7940" max="7940" width="10.85546875" style="49" customWidth="1"/>
    <col min="7941" max="7941" width="16.5703125" style="49" bestFit="1" customWidth="1"/>
    <col min="7942" max="7942" width="10.7109375" style="49" bestFit="1" customWidth="1"/>
    <col min="7943" max="7943" width="9.7109375" style="49" customWidth="1"/>
    <col min="7944" max="7944" width="16.5703125" style="49" bestFit="1" customWidth="1"/>
    <col min="7945" max="7945" width="16.42578125" style="49" customWidth="1"/>
    <col min="7946" max="7954" width="0" style="49" hidden="1" customWidth="1"/>
    <col min="7955" max="8193" width="8.85546875" style="49"/>
    <col min="8194" max="8194" width="121.85546875" style="49" customWidth="1"/>
    <col min="8195" max="8195" width="14.42578125" style="49" customWidth="1"/>
    <col min="8196" max="8196" width="10.85546875" style="49" customWidth="1"/>
    <col min="8197" max="8197" width="16.5703125" style="49" bestFit="1" customWidth="1"/>
    <col min="8198" max="8198" width="10.7109375" style="49" bestFit="1" customWidth="1"/>
    <col min="8199" max="8199" width="9.7109375" style="49" customWidth="1"/>
    <col min="8200" max="8200" width="16.5703125" style="49" bestFit="1" customWidth="1"/>
    <col min="8201" max="8201" width="16.42578125" style="49" customWidth="1"/>
    <col min="8202" max="8210" width="0" style="49" hidden="1" customWidth="1"/>
    <col min="8211" max="8449" width="8.85546875" style="49"/>
    <col min="8450" max="8450" width="121.85546875" style="49" customWidth="1"/>
    <col min="8451" max="8451" width="14.42578125" style="49" customWidth="1"/>
    <col min="8452" max="8452" width="10.85546875" style="49" customWidth="1"/>
    <col min="8453" max="8453" width="16.5703125" style="49" bestFit="1" customWidth="1"/>
    <col min="8454" max="8454" width="10.7109375" style="49" bestFit="1" customWidth="1"/>
    <col min="8455" max="8455" width="9.7109375" style="49" customWidth="1"/>
    <col min="8456" max="8456" width="16.5703125" style="49" bestFit="1" customWidth="1"/>
    <col min="8457" max="8457" width="16.42578125" style="49" customWidth="1"/>
    <col min="8458" max="8466" width="0" style="49" hidden="1" customWidth="1"/>
    <col min="8467" max="8705" width="8.85546875" style="49"/>
    <col min="8706" max="8706" width="121.85546875" style="49" customWidth="1"/>
    <col min="8707" max="8707" width="14.42578125" style="49" customWidth="1"/>
    <col min="8708" max="8708" width="10.85546875" style="49" customWidth="1"/>
    <col min="8709" max="8709" width="16.5703125" style="49" bestFit="1" customWidth="1"/>
    <col min="8710" max="8710" width="10.7109375" style="49" bestFit="1" customWidth="1"/>
    <col min="8711" max="8711" width="9.7109375" style="49" customWidth="1"/>
    <col min="8712" max="8712" width="16.5703125" style="49" bestFit="1" customWidth="1"/>
    <col min="8713" max="8713" width="16.42578125" style="49" customWidth="1"/>
    <col min="8714" max="8722" width="0" style="49" hidden="1" customWidth="1"/>
    <col min="8723" max="8961" width="8.85546875" style="49"/>
    <col min="8962" max="8962" width="121.85546875" style="49" customWidth="1"/>
    <col min="8963" max="8963" width="14.42578125" style="49" customWidth="1"/>
    <col min="8964" max="8964" width="10.85546875" style="49" customWidth="1"/>
    <col min="8965" max="8965" width="16.5703125" style="49" bestFit="1" customWidth="1"/>
    <col min="8966" max="8966" width="10.7109375" style="49" bestFit="1" customWidth="1"/>
    <col min="8967" max="8967" width="9.7109375" style="49" customWidth="1"/>
    <col min="8968" max="8968" width="16.5703125" style="49" bestFit="1" customWidth="1"/>
    <col min="8969" max="8969" width="16.42578125" style="49" customWidth="1"/>
    <col min="8970" max="8978" width="0" style="49" hidden="1" customWidth="1"/>
    <col min="8979" max="9217" width="8.85546875" style="49"/>
    <col min="9218" max="9218" width="121.85546875" style="49" customWidth="1"/>
    <col min="9219" max="9219" width="14.42578125" style="49" customWidth="1"/>
    <col min="9220" max="9220" width="10.85546875" style="49" customWidth="1"/>
    <col min="9221" max="9221" width="16.5703125" style="49" bestFit="1" customWidth="1"/>
    <col min="9222" max="9222" width="10.7109375" style="49" bestFit="1" customWidth="1"/>
    <col min="9223" max="9223" width="9.7109375" style="49" customWidth="1"/>
    <col min="9224" max="9224" width="16.5703125" style="49" bestFit="1" customWidth="1"/>
    <col min="9225" max="9225" width="16.42578125" style="49" customWidth="1"/>
    <col min="9226" max="9234" width="0" style="49" hidden="1" customWidth="1"/>
    <col min="9235" max="9473" width="8.85546875" style="49"/>
    <col min="9474" max="9474" width="121.85546875" style="49" customWidth="1"/>
    <col min="9475" max="9475" width="14.42578125" style="49" customWidth="1"/>
    <col min="9476" max="9476" width="10.85546875" style="49" customWidth="1"/>
    <col min="9477" max="9477" width="16.5703125" style="49" bestFit="1" customWidth="1"/>
    <col min="9478" max="9478" width="10.7109375" style="49" bestFit="1" customWidth="1"/>
    <col min="9479" max="9479" width="9.7109375" style="49" customWidth="1"/>
    <col min="9480" max="9480" width="16.5703125" style="49" bestFit="1" customWidth="1"/>
    <col min="9481" max="9481" width="16.42578125" style="49" customWidth="1"/>
    <col min="9482" max="9490" width="0" style="49" hidden="1" customWidth="1"/>
    <col min="9491" max="9729" width="8.85546875" style="49"/>
    <col min="9730" max="9730" width="121.85546875" style="49" customWidth="1"/>
    <col min="9731" max="9731" width="14.42578125" style="49" customWidth="1"/>
    <col min="9732" max="9732" width="10.85546875" style="49" customWidth="1"/>
    <col min="9733" max="9733" width="16.5703125" style="49" bestFit="1" customWidth="1"/>
    <col min="9734" max="9734" width="10.7109375" style="49" bestFit="1" customWidth="1"/>
    <col min="9735" max="9735" width="9.7109375" style="49" customWidth="1"/>
    <col min="9736" max="9736" width="16.5703125" style="49" bestFit="1" customWidth="1"/>
    <col min="9737" max="9737" width="16.42578125" style="49" customWidth="1"/>
    <col min="9738" max="9746" width="0" style="49" hidden="1" customWidth="1"/>
    <col min="9747" max="9985" width="8.85546875" style="49"/>
    <col min="9986" max="9986" width="121.85546875" style="49" customWidth="1"/>
    <col min="9987" max="9987" width="14.42578125" style="49" customWidth="1"/>
    <col min="9988" max="9988" width="10.85546875" style="49" customWidth="1"/>
    <col min="9989" max="9989" width="16.5703125" style="49" bestFit="1" customWidth="1"/>
    <col min="9990" max="9990" width="10.7109375" style="49" bestFit="1" customWidth="1"/>
    <col min="9991" max="9991" width="9.7109375" style="49" customWidth="1"/>
    <col min="9992" max="9992" width="16.5703125" style="49" bestFit="1" customWidth="1"/>
    <col min="9993" max="9993" width="16.42578125" style="49" customWidth="1"/>
    <col min="9994" max="10002" width="0" style="49" hidden="1" customWidth="1"/>
    <col min="10003" max="10241" width="8.85546875" style="49"/>
    <col min="10242" max="10242" width="121.85546875" style="49" customWidth="1"/>
    <col min="10243" max="10243" width="14.42578125" style="49" customWidth="1"/>
    <col min="10244" max="10244" width="10.85546875" style="49" customWidth="1"/>
    <col min="10245" max="10245" width="16.5703125" style="49" bestFit="1" customWidth="1"/>
    <col min="10246" max="10246" width="10.7109375" style="49" bestFit="1" customWidth="1"/>
    <col min="10247" max="10247" width="9.7109375" style="49" customWidth="1"/>
    <col min="10248" max="10248" width="16.5703125" style="49" bestFit="1" customWidth="1"/>
    <col min="10249" max="10249" width="16.42578125" style="49" customWidth="1"/>
    <col min="10250" max="10258" width="0" style="49" hidden="1" customWidth="1"/>
    <col min="10259" max="10497" width="8.85546875" style="49"/>
    <col min="10498" max="10498" width="121.85546875" style="49" customWidth="1"/>
    <col min="10499" max="10499" width="14.42578125" style="49" customWidth="1"/>
    <col min="10500" max="10500" width="10.85546875" style="49" customWidth="1"/>
    <col min="10501" max="10501" width="16.5703125" style="49" bestFit="1" customWidth="1"/>
    <col min="10502" max="10502" width="10.7109375" style="49" bestFit="1" customWidth="1"/>
    <col min="10503" max="10503" width="9.7109375" style="49" customWidth="1"/>
    <col min="10504" max="10504" width="16.5703125" style="49" bestFit="1" customWidth="1"/>
    <col min="10505" max="10505" width="16.42578125" style="49" customWidth="1"/>
    <col min="10506" max="10514" width="0" style="49" hidden="1" customWidth="1"/>
    <col min="10515" max="10753" width="8.85546875" style="49"/>
    <col min="10754" max="10754" width="121.85546875" style="49" customWidth="1"/>
    <col min="10755" max="10755" width="14.42578125" style="49" customWidth="1"/>
    <col min="10756" max="10756" width="10.85546875" style="49" customWidth="1"/>
    <col min="10757" max="10757" width="16.5703125" style="49" bestFit="1" customWidth="1"/>
    <col min="10758" max="10758" width="10.7109375" style="49" bestFit="1" customWidth="1"/>
    <col min="10759" max="10759" width="9.7109375" style="49" customWidth="1"/>
    <col min="10760" max="10760" width="16.5703125" style="49" bestFit="1" customWidth="1"/>
    <col min="10761" max="10761" width="16.42578125" style="49" customWidth="1"/>
    <col min="10762" max="10770" width="0" style="49" hidden="1" customWidth="1"/>
    <col min="10771" max="11009" width="8.85546875" style="49"/>
    <col min="11010" max="11010" width="121.85546875" style="49" customWidth="1"/>
    <col min="11011" max="11011" width="14.42578125" style="49" customWidth="1"/>
    <col min="11012" max="11012" width="10.85546875" style="49" customWidth="1"/>
    <col min="11013" max="11013" width="16.5703125" style="49" bestFit="1" customWidth="1"/>
    <col min="11014" max="11014" width="10.7109375" style="49" bestFit="1" customWidth="1"/>
    <col min="11015" max="11015" width="9.7109375" style="49" customWidth="1"/>
    <col min="11016" max="11016" width="16.5703125" style="49" bestFit="1" customWidth="1"/>
    <col min="11017" max="11017" width="16.42578125" style="49" customWidth="1"/>
    <col min="11018" max="11026" width="0" style="49" hidden="1" customWidth="1"/>
    <col min="11027" max="11265" width="8.85546875" style="49"/>
    <col min="11266" max="11266" width="121.85546875" style="49" customWidth="1"/>
    <col min="11267" max="11267" width="14.42578125" style="49" customWidth="1"/>
    <col min="11268" max="11268" width="10.85546875" style="49" customWidth="1"/>
    <col min="11269" max="11269" width="16.5703125" style="49" bestFit="1" customWidth="1"/>
    <col min="11270" max="11270" width="10.7109375" style="49" bestFit="1" customWidth="1"/>
    <col min="11271" max="11271" width="9.7109375" style="49" customWidth="1"/>
    <col min="11272" max="11272" width="16.5703125" style="49" bestFit="1" customWidth="1"/>
    <col min="11273" max="11273" width="16.42578125" style="49" customWidth="1"/>
    <col min="11274" max="11282" width="0" style="49" hidden="1" customWidth="1"/>
    <col min="11283" max="11521" width="8.85546875" style="49"/>
    <col min="11522" max="11522" width="121.85546875" style="49" customWidth="1"/>
    <col min="11523" max="11523" width="14.42578125" style="49" customWidth="1"/>
    <col min="11524" max="11524" width="10.85546875" style="49" customWidth="1"/>
    <col min="11525" max="11525" width="16.5703125" style="49" bestFit="1" customWidth="1"/>
    <col min="11526" max="11526" width="10.7109375" style="49" bestFit="1" customWidth="1"/>
    <col min="11527" max="11527" width="9.7109375" style="49" customWidth="1"/>
    <col min="11528" max="11528" width="16.5703125" style="49" bestFit="1" customWidth="1"/>
    <col min="11529" max="11529" width="16.42578125" style="49" customWidth="1"/>
    <col min="11530" max="11538" width="0" style="49" hidden="1" customWidth="1"/>
    <col min="11539" max="11777" width="8.85546875" style="49"/>
    <col min="11778" max="11778" width="121.85546875" style="49" customWidth="1"/>
    <col min="11779" max="11779" width="14.42578125" style="49" customWidth="1"/>
    <col min="11780" max="11780" width="10.85546875" style="49" customWidth="1"/>
    <col min="11781" max="11781" width="16.5703125" style="49" bestFit="1" customWidth="1"/>
    <col min="11782" max="11782" width="10.7109375" style="49" bestFit="1" customWidth="1"/>
    <col min="11783" max="11783" width="9.7109375" style="49" customWidth="1"/>
    <col min="11784" max="11784" width="16.5703125" style="49" bestFit="1" customWidth="1"/>
    <col min="11785" max="11785" width="16.42578125" style="49" customWidth="1"/>
    <col min="11786" max="11794" width="0" style="49" hidden="1" customWidth="1"/>
    <col min="11795" max="12033" width="8.85546875" style="49"/>
    <col min="12034" max="12034" width="121.85546875" style="49" customWidth="1"/>
    <col min="12035" max="12035" width="14.42578125" style="49" customWidth="1"/>
    <col min="12036" max="12036" width="10.85546875" style="49" customWidth="1"/>
    <col min="12037" max="12037" width="16.5703125" style="49" bestFit="1" customWidth="1"/>
    <col min="12038" max="12038" width="10.7109375" style="49" bestFit="1" customWidth="1"/>
    <col min="12039" max="12039" width="9.7109375" style="49" customWidth="1"/>
    <col min="12040" max="12040" width="16.5703125" style="49" bestFit="1" customWidth="1"/>
    <col min="12041" max="12041" width="16.42578125" style="49" customWidth="1"/>
    <col min="12042" max="12050" width="0" style="49" hidden="1" customWidth="1"/>
    <col min="12051" max="12289" width="8.85546875" style="49"/>
    <col min="12290" max="12290" width="121.85546875" style="49" customWidth="1"/>
    <col min="12291" max="12291" width="14.42578125" style="49" customWidth="1"/>
    <col min="12292" max="12292" width="10.85546875" style="49" customWidth="1"/>
    <col min="12293" max="12293" width="16.5703125" style="49" bestFit="1" customWidth="1"/>
    <col min="12294" max="12294" width="10.7109375" style="49" bestFit="1" customWidth="1"/>
    <col min="12295" max="12295" width="9.7109375" style="49" customWidth="1"/>
    <col min="12296" max="12296" width="16.5703125" style="49" bestFit="1" customWidth="1"/>
    <col min="12297" max="12297" width="16.42578125" style="49" customWidth="1"/>
    <col min="12298" max="12306" width="0" style="49" hidden="1" customWidth="1"/>
    <col min="12307" max="12545" width="8.85546875" style="49"/>
    <col min="12546" max="12546" width="121.85546875" style="49" customWidth="1"/>
    <col min="12547" max="12547" width="14.42578125" style="49" customWidth="1"/>
    <col min="12548" max="12548" width="10.85546875" style="49" customWidth="1"/>
    <col min="12549" max="12549" width="16.5703125" style="49" bestFit="1" customWidth="1"/>
    <col min="12550" max="12550" width="10.7109375" style="49" bestFit="1" customWidth="1"/>
    <col min="12551" max="12551" width="9.7109375" style="49" customWidth="1"/>
    <col min="12552" max="12552" width="16.5703125" style="49" bestFit="1" customWidth="1"/>
    <col min="12553" max="12553" width="16.42578125" style="49" customWidth="1"/>
    <col min="12554" max="12562" width="0" style="49" hidden="1" customWidth="1"/>
    <col min="12563" max="12801" width="8.85546875" style="49"/>
    <col min="12802" max="12802" width="121.85546875" style="49" customWidth="1"/>
    <col min="12803" max="12803" width="14.42578125" style="49" customWidth="1"/>
    <col min="12804" max="12804" width="10.85546875" style="49" customWidth="1"/>
    <col min="12805" max="12805" width="16.5703125" style="49" bestFit="1" customWidth="1"/>
    <col min="12806" max="12806" width="10.7109375" style="49" bestFit="1" customWidth="1"/>
    <col min="12807" max="12807" width="9.7109375" style="49" customWidth="1"/>
    <col min="12808" max="12808" width="16.5703125" style="49" bestFit="1" customWidth="1"/>
    <col min="12809" max="12809" width="16.42578125" style="49" customWidth="1"/>
    <col min="12810" max="12818" width="0" style="49" hidden="1" customWidth="1"/>
    <col min="12819" max="13057" width="8.85546875" style="49"/>
    <col min="13058" max="13058" width="121.85546875" style="49" customWidth="1"/>
    <col min="13059" max="13059" width="14.42578125" style="49" customWidth="1"/>
    <col min="13060" max="13060" width="10.85546875" style="49" customWidth="1"/>
    <col min="13061" max="13061" width="16.5703125" style="49" bestFit="1" customWidth="1"/>
    <col min="13062" max="13062" width="10.7109375" style="49" bestFit="1" customWidth="1"/>
    <col min="13063" max="13063" width="9.7109375" style="49" customWidth="1"/>
    <col min="13064" max="13064" width="16.5703125" style="49" bestFit="1" customWidth="1"/>
    <col min="13065" max="13065" width="16.42578125" style="49" customWidth="1"/>
    <col min="13066" max="13074" width="0" style="49" hidden="1" customWidth="1"/>
    <col min="13075" max="13313" width="8.85546875" style="49"/>
    <col min="13314" max="13314" width="121.85546875" style="49" customWidth="1"/>
    <col min="13315" max="13315" width="14.42578125" style="49" customWidth="1"/>
    <col min="13316" max="13316" width="10.85546875" style="49" customWidth="1"/>
    <col min="13317" max="13317" width="16.5703125" style="49" bestFit="1" customWidth="1"/>
    <col min="13318" max="13318" width="10.7109375" style="49" bestFit="1" customWidth="1"/>
    <col min="13319" max="13319" width="9.7109375" style="49" customWidth="1"/>
    <col min="13320" max="13320" width="16.5703125" style="49" bestFit="1" customWidth="1"/>
    <col min="13321" max="13321" width="16.42578125" style="49" customWidth="1"/>
    <col min="13322" max="13330" width="0" style="49" hidden="1" customWidth="1"/>
    <col min="13331" max="13569" width="8.85546875" style="49"/>
    <col min="13570" max="13570" width="121.85546875" style="49" customWidth="1"/>
    <col min="13571" max="13571" width="14.42578125" style="49" customWidth="1"/>
    <col min="13572" max="13572" width="10.85546875" style="49" customWidth="1"/>
    <col min="13573" max="13573" width="16.5703125" style="49" bestFit="1" customWidth="1"/>
    <col min="13574" max="13574" width="10.7109375" style="49" bestFit="1" customWidth="1"/>
    <col min="13575" max="13575" width="9.7109375" style="49" customWidth="1"/>
    <col min="13576" max="13576" width="16.5703125" style="49" bestFit="1" customWidth="1"/>
    <col min="13577" max="13577" width="16.42578125" style="49" customWidth="1"/>
    <col min="13578" max="13586" width="0" style="49" hidden="1" customWidth="1"/>
    <col min="13587" max="13825" width="8.85546875" style="49"/>
    <col min="13826" max="13826" width="121.85546875" style="49" customWidth="1"/>
    <col min="13827" max="13827" width="14.42578125" style="49" customWidth="1"/>
    <col min="13828" max="13828" width="10.85546875" style="49" customWidth="1"/>
    <col min="13829" max="13829" width="16.5703125" style="49" bestFit="1" customWidth="1"/>
    <col min="13830" max="13830" width="10.7109375" style="49" bestFit="1" customWidth="1"/>
    <col min="13831" max="13831" width="9.7109375" style="49" customWidth="1"/>
    <col min="13832" max="13832" width="16.5703125" style="49" bestFit="1" customWidth="1"/>
    <col min="13833" max="13833" width="16.42578125" style="49" customWidth="1"/>
    <col min="13834" max="13842" width="0" style="49" hidden="1" customWidth="1"/>
    <col min="13843" max="14081" width="8.85546875" style="49"/>
    <col min="14082" max="14082" width="121.85546875" style="49" customWidth="1"/>
    <col min="14083" max="14083" width="14.42578125" style="49" customWidth="1"/>
    <col min="14084" max="14084" width="10.85546875" style="49" customWidth="1"/>
    <col min="14085" max="14085" width="16.5703125" style="49" bestFit="1" customWidth="1"/>
    <col min="14086" max="14086" width="10.7109375" style="49" bestFit="1" customWidth="1"/>
    <col min="14087" max="14087" width="9.7109375" style="49" customWidth="1"/>
    <col min="14088" max="14088" width="16.5703125" style="49" bestFit="1" customWidth="1"/>
    <col min="14089" max="14089" width="16.42578125" style="49" customWidth="1"/>
    <col min="14090" max="14098" width="0" style="49" hidden="1" customWidth="1"/>
    <col min="14099" max="14337" width="8.85546875" style="49"/>
    <col min="14338" max="14338" width="121.85546875" style="49" customWidth="1"/>
    <col min="14339" max="14339" width="14.42578125" style="49" customWidth="1"/>
    <col min="14340" max="14340" width="10.85546875" style="49" customWidth="1"/>
    <col min="14341" max="14341" width="16.5703125" style="49" bestFit="1" customWidth="1"/>
    <col min="14342" max="14342" width="10.7109375" style="49" bestFit="1" customWidth="1"/>
    <col min="14343" max="14343" width="9.7109375" style="49" customWidth="1"/>
    <col min="14344" max="14344" width="16.5703125" style="49" bestFit="1" customWidth="1"/>
    <col min="14345" max="14345" width="16.42578125" style="49" customWidth="1"/>
    <col min="14346" max="14354" width="0" style="49" hidden="1" customWidth="1"/>
    <col min="14355" max="14593" width="8.85546875" style="49"/>
    <col min="14594" max="14594" width="121.85546875" style="49" customWidth="1"/>
    <col min="14595" max="14595" width="14.42578125" style="49" customWidth="1"/>
    <col min="14596" max="14596" width="10.85546875" style="49" customWidth="1"/>
    <col min="14597" max="14597" width="16.5703125" style="49" bestFit="1" customWidth="1"/>
    <col min="14598" max="14598" width="10.7109375" style="49" bestFit="1" customWidth="1"/>
    <col min="14599" max="14599" width="9.7109375" style="49" customWidth="1"/>
    <col min="14600" max="14600" width="16.5703125" style="49" bestFit="1" customWidth="1"/>
    <col min="14601" max="14601" width="16.42578125" style="49" customWidth="1"/>
    <col min="14602" max="14610" width="0" style="49" hidden="1" customWidth="1"/>
    <col min="14611" max="14849" width="8.85546875" style="49"/>
    <col min="14850" max="14850" width="121.85546875" style="49" customWidth="1"/>
    <col min="14851" max="14851" width="14.42578125" style="49" customWidth="1"/>
    <col min="14852" max="14852" width="10.85546875" style="49" customWidth="1"/>
    <col min="14853" max="14853" width="16.5703125" style="49" bestFit="1" customWidth="1"/>
    <col min="14854" max="14854" width="10.7109375" style="49" bestFit="1" customWidth="1"/>
    <col min="14855" max="14855" width="9.7109375" style="49" customWidth="1"/>
    <col min="14856" max="14856" width="16.5703125" style="49" bestFit="1" customWidth="1"/>
    <col min="14857" max="14857" width="16.42578125" style="49" customWidth="1"/>
    <col min="14858" max="14866" width="0" style="49" hidden="1" customWidth="1"/>
    <col min="14867" max="15105" width="8.85546875" style="49"/>
    <col min="15106" max="15106" width="121.85546875" style="49" customWidth="1"/>
    <col min="15107" max="15107" width="14.42578125" style="49" customWidth="1"/>
    <col min="15108" max="15108" width="10.85546875" style="49" customWidth="1"/>
    <col min="15109" max="15109" width="16.5703125" style="49" bestFit="1" customWidth="1"/>
    <col min="15110" max="15110" width="10.7109375" style="49" bestFit="1" customWidth="1"/>
    <col min="15111" max="15111" width="9.7109375" style="49" customWidth="1"/>
    <col min="15112" max="15112" width="16.5703125" style="49" bestFit="1" customWidth="1"/>
    <col min="15113" max="15113" width="16.42578125" style="49" customWidth="1"/>
    <col min="15114" max="15122" width="0" style="49" hidden="1" customWidth="1"/>
    <col min="15123" max="15361" width="8.85546875" style="49"/>
    <col min="15362" max="15362" width="121.85546875" style="49" customWidth="1"/>
    <col min="15363" max="15363" width="14.42578125" style="49" customWidth="1"/>
    <col min="15364" max="15364" width="10.85546875" style="49" customWidth="1"/>
    <col min="15365" max="15365" width="16.5703125" style="49" bestFit="1" customWidth="1"/>
    <col min="15366" max="15366" width="10.7109375" style="49" bestFit="1" customWidth="1"/>
    <col min="15367" max="15367" width="9.7109375" style="49" customWidth="1"/>
    <col min="15368" max="15368" width="16.5703125" style="49" bestFit="1" customWidth="1"/>
    <col min="15369" max="15369" width="16.42578125" style="49" customWidth="1"/>
    <col min="15370" max="15378" width="0" style="49" hidden="1" customWidth="1"/>
    <col min="15379" max="15617" width="8.85546875" style="49"/>
    <col min="15618" max="15618" width="121.85546875" style="49" customWidth="1"/>
    <col min="15619" max="15619" width="14.42578125" style="49" customWidth="1"/>
    <col min="15620" max="15620" width="10.85546875" style="49" customWidth="1"/>
    <col min="15621" max="15621" width="16.5703125" style="49" bestFit="1" customWidth="1"/>
    <col min="15622" max="15622" width="10.7109375" style="49" bestFit="1" customWidth="1"/>
    <col min="15623" max="15623" width="9.7109375" style="49" customWidth="1"/>
    <col min="15624" max="15624" width="16.5703125" style="49" bestFit="1" customWidth="1"/>
    <col min="15625" max="15625" width="16.42578125" style="49" customWidth="1"/>
    <col min="15626" max="15634" width="0" style="49" hidden="1" customWidth="1"/>
    <col min="15635" max="15873" width="8.85546875" style="49"/>
    <col min="15874" max="15874" width="121.85546875" style="49" customWidth="1"/>
    <col min="15875" max="15875" width="14.42578125" style="49" customWidth="1"/>
    <col min="15876" max="15876" width="10.85546875" style="49" customWidth="1"/>
    <col min="15877" max="15877" width="16.5703125" style="49" bestFit="1" customWidth="1"/>
    <col min="15878" max="15878" width="10.7109375" style="49" bestFit="1" customWidth="1"/>
    <col min="15879" max="15879" width="9.7109375" style="49" customWidth="1"/>
    <col min="15880" max="15880" width="16.5703125" style="49" bestFit="1" customWidth="1"/>
    <col min="15881" max="15881" width="16.42578125" style="49" customWidth="1"/>
    <col min="15882" max="15890" width="0" style="49" hidden="1" customWidth="1"/>
    <col min="15891" max="16129" width="8.85546875" style="49"/>
    <col min="16130" max="16130" width="121.85546875" style="49" customWidth="1"/>
    <col min="16131" max="16131" width="14.42578125" style="49" customWidth="1"/>
    <col min="16132" max="16132" width="10.85546875" style="49" customWidth="1"/>
    <col min="16133" max="16133" width="16.5703125" style="49" bestFit="1" customWidth="1"/>
    <col min="16134" max="16134" width="10.7109375" style="49" bestFit="1" customWidth="1"/>
    <col min="16135" max="16135" width="9.7109375" style="49" customWidth="1"/>
    <col min="16136" max="16136" width="16.5703125" style="49" bestFit="1" customWidth="1"/>
    <col min="16137" max="16137" width="16.42578125" style="49" customWidth="1"/>
    <col min="16138" max="16146" width="0" style="49" hidden="1" customWidth="1"/>
    <col min="16147" max="16384" width="8.85546875" style="49"/>
  </cols>
  <sheetData>
    <row r="1" spans="1:17">
      <c r="A1" s="252" t="s">
        <v>140</v>
      </c>
      <c r="B1" s="252"/>
      <c r="C1" s="252"/>
      <c r="D1" s="252"/>
      <c r="E1" s="252"/>
      <c r="F1" s="252"/>
      <c r="G1" s="252"/>
      <c r="H1" s="252"/>
      <c r="I1" s="252"/>
    </row>
    <row r="2" spans="1:17">
      <c r="A2" s="252"/>
      <c r="B2" s="252"/>
      <c r="C2" s="252"/>
      <c r="D2" s="252"/>
      <c r="E2" s="252"/>
      <c r="F2" s="252"/>
      <c r="G2" s="252"/>
      <c r="H2" s="252"/>
      <c r="I2" s="252"/>
    </row>
    <row r="3" spans="1:17">
      <c r="A3" s="253" t="s">
        <v>213</v>
      </c>
      <c r="B3" s="253"/>
      <c r="C3" s="253"/>
      <c r="D3" s="253"/>
      <c r="E3" s="253"/>
      <c r="F3" s="253"/>
      <c r="G3" s="253"/>
      <c r="H3" s="253"/>
      <c r="I3" s="253"/>
    </row>
    <row r="4" spans="1:17">
      <c r="A4" s="254"/>
      <c r="B4" s="254"/>
      <c r="C4" s="254"/>
      <c r="D4" s="254"/>
      <c r="E4" s="254"/>
      <c r="F4" s="254"/>
      <c r="G4" s="254"/>
      <c r="H4" s="254"/>
      <c r="I4" s="254"/>
    </row>
    <row r="5" spans="1:17">
      <c r="A5" s="255" t="s">
        <v>0</v>
      </c>
      <c r="B5" s="255" t="s">
        <v>141</v>
      </c>
      <c r="C5" s="257" t="s">
        <v>142</v>
      </c>
      <c r="D5" s="258"/>
      <c r="E5" s="259"/>
      <c r="F5" s="260" t="s">
        <v>143</v>
      </c>
      <c r="G5" s="260"/>
      <c r="H5" s="260"/>
      <c r="I5" s="261" t="s">
        <v>144</v>
      </c>
      <c r="J5" s="249" t="s">
        <v>145</v>
      </c>
      <c r="K5" s="251" t="s">
        <v>146</v>
      </c>
    </row>
    <row r="6" spans="1:17">
      <c r="A6" s="256"/>
      <c r="B6" s="256"/>
      <c r="C6" s="50" t="s">
        <v>147</v>
      </c>
      <c r="D6" s="51" t="s">
        <v>148</v>
      </c>
      <c r="E6" s="51" t="s">
        <v>149</v>
      </c>
      <c r="F6" s="52" t="s">
        <v>147</v>
      </c>
      <c r="G6" s="52" t="s">
        <v>148</v>
      </c>
      <c r="H6" s="52" t="s">
        <v>149</v>
      </c>
      <c r="I6" s="262"/>
      <c r="J6" s="250"/>
      <c r="K6" s="251"/>
      <c r="O6" s="49" t="s">
        <v>150</v>
      </c>
    </row>
    <row r="7" spans="1:17">
      <c r="A7" s="53">
        <v>1</v>
      </c>
      <c r="B7" s="53" t="s">
        <v>1</v>
      </c>
      <c r="C7" s="54">
        <f>D7+E7</f>
        <v>32</v>
      </c>
      <c r="D7" s="54">
        <v>32</v>
      </c>
      <c r="E7" s="54">
        <v>0</v>
      </c>
      <c r="F7" s="54">
        <v>10560</v>
      </c>
      <c r="G7" s="54">
        <v>10560</v>
      </c>
      <c r="H7" s="54">
        <v>0</v>
      </c>
      <c r="I7" s="54" t="s">
        <v>151</v>
      </c>
      <c r="J7" s="55">
        <v>350</v>
      </c>
      <c r="K7" s="56">
        <v>11200</v>
      </c>
      <c r="O7" s="57">
        <v>11200</v>
      </c>
      <c r="P7" s="57">
        <v>11200</v>
      </c>
      <c r="Q7" s="57">
        <v>0</v>
      </c>
    </row>
    <row r="8" spans="1:17">
      <c r="A8" s="53">
        <v>2</v>
      </c>
      <c r="B8" s="53" t="s">
        <v>2</v>
      </c>
      <c r="C8" s="54">
        <f t="shared" ref="C8:C14" si="0">D8+E8</f>
        <v>10</v>
      </c>
      <c r="D8" s="54">
        <v>10</v>
      </c>
      <c r="E8" s="54">
        <v>0</v>
      </c>
      <c r="F8" s="54">
        <v>3300</v>
      </c>
      <c r="G8" s="54">
        <v>3300</v>
      </c>
      <c r="H8" s="54">
        <v>0</v>
      </c>
      <c r="I8" s="54" t="s">
        <v>151</v>
      </c>
      <c r="J8" s="55">
        <v>350</v>
      </c>
      <c r="K8" s="53">
        <v>5430</v>
      </c>
      <c r="O8" s="57">
        <v>4900</v>
      </c>
      <c r="P8" s="57">
        <v>4900</v>
      </c>
      <c r="Q8" s="57">
        <v>0</v>
      </c>
    </row>
    <row r="9" spans="1:17">
      <c r="A9" s="53">
        <v>3</v>
      </c>
      <c r="B9" s="53" t="s">
        <v>3</v>
      </c>
      <c r="C9" s="54">
        <f t="shared" si="0"/>
        <v>10</v>
      </c>
      <c r="D9" s="54">
        <v>10</v>
      </c>
      <c r="E9" s="54">
        <v>0</v>
      </c>
      <c r="F9" s="54">
        <v>3300</v>
      </c>
      <c r="G9" s="54">
        <v>3300</v>
      </c>
      <c r="H9" s="54">
        <v>0</v>
      </c>
      <c r="I9" s="54" t="s">
        <v>151</v>
      </c>
      <c r="J9" s="55">
        <v>350</v>
      </c>
      <c r="K9" s="53">
        <v>3500</v>
      </c>
      <c r="O9" s="57">
        <v>3500</v>
      </c>
      <c r="P9" s="57">
        <v>3500</v>
      </c>
      <c r="Q9" s="57">
        <v>0</v>
      </c>
    </row>
    <row r="10" spans="1:17">
      <c r="A10" s="53">
        <v>4</v>
      </c>
      <c r="B10" s="53" t="s">
        <v>152</v>
      </c>
      <c r="C10" s="54">
        <f t="shared" si="0"/>
        <v>5</v>
      </c>
      <c r="D10" s="58">
        <v>5</v>
      </c>
      <c r="E10" s="54">
        <v>0</v>
      </c>
      <c r="F10" s="54">
        <v>1600</v>
      </c>
      <c r="G10" s="54">
        <v>1600</v>
      </c>
      <c r="H10" s="54">
        <v>0</v>
      </c>
      <c r="I10" s="54" t="s">
        <v>153</v>
      </c>
      <c r="J10" s="55">
        <v>350</v>
      </c>
      <c r="K10" s="53">
        <v>5250</v>
      </c>
      <c r="O10" s="57">
        <v>5250</v>
      </c>
      <c r="P10" s="57">
        <v>1750</v>
      </c>
      <c r="Q10" s="57">
        <v>3500</v>
      </c>
    </row>
    <row r="11" spans="1:17" ht="37.5">
      <c r="A11" s="53">
        <v>5</v>
      </c>
      <c r="B11" s="59" t="s">
        <v>4</v>
      </c>
      <c r="C11" s="54">
        <f t="shared" si="0"/>
        <v>10</v>
      </c>
      <c r="D11" s="54">
        <v>0</v>
      </c>
      <c r="E11" s="54">
        <v>10</v>
      </c>
      <c r="F11" s="54">
        <f>3300-89</f>
        <v>3211</v>
      </c>
      <c r="G11" s="54">
        <v>0</v>
      </c>
      <c r="H11" s="54">
        <v>3211</v>
      </c>
      <c r="I11" s="54" t="s">
        <v>153</v>
      </c>
      <c r="J11" s="55"/>
      <c r="K11" s="53"/>
      <c r="O11" s="57"/>
      <c r="P11" s="57"/>
      <c r="Q11" s="57"/>
    </row>
    <row r="12" spans="1:17">
      <c r="A12" s="53">
        <v>6</v>
      </c>
      <c r="B12" s="53" t="s">
        <v>154</v>
      </c>
      <c r="C12" s="54">
        <f t="shared" si="0"/>
        <v>20</v>
      </c>
      <c r="D12" s="54">
        <v>20</v>
      </c>
      <c r="E12" s="54">
        <v>0</v>
      </c>
      <c r="F12" s="54">
        <v>7000</v>
      </c>
      <c r="G12" s="54">
        <v>7000</v>
      </c>
      <c r="H12" s="54">
        <v>0</v>
      </c>
      <c r="I12" s="54" t="s">
        <v>153</v>
      </c>
      <c r="J12" s="55">
        <v>350</v>
      </c>
      <c r="K12" s="53">
        <v>7000</v>
      </c>
      <c r="O12" s="57">
        <v>7000</v>
      </c>
      <c r="P12" s="57">
        <v>7000</v>
      </c>
      <c r="Q12" s="57">
        <v>0</v>
      </c>
    </row>
    <row r="13" spans="1:17">
      <c r="A13" s="53">
        <v>7</v>
      </c>
      <c r="B13" s="53" t="s">
        <v>155</v>
      </c>
      <c r="C13" s="54">
        <f t="shared" si="0"/>
        <v>50</v>
      </c>
      <c r="D13" s="54">
        <v>50</v>
      </c>
      <c r="E13" s="54">
        <v>0</v>
      </c>
      <c r="F13" s="54">
        <v>17000</v>
      </c>
      <c r="G13" s="54">
        <v>17000</v>
      </c>
      <c r="H13" s="54">
        <v>0</v>
      </c>
      <c r="I13" s="54" t="s">
        <v>153</v>
      </c>
      <c r="J13" s="55">
        <v>350</v>
      </c>
      <c r="K13" s="53">
        <v>19600</v>
      </c>
      <c r="N13" s="49" t="s">
        <v>156</v>
      </c>
      <c r="O13" s="57">
        <v>19600</v>
      </c>
      <c r="P13" s="57">
        <v>19600</v>
      </c>
      <c r="Q13" s="57">
        <v>0</v>
      </c>
    </row>
    <row r="14" spans="1:17">
      <c r="A14" s="53">
        <v>8</v>
      </c>
      <c r="B14" s="53" t="s">
        <v>157</v>
      </c>
      <c r="C14" s="54">
        <f t="shared" si="0"/>
        <v>10</v>
      </c>
      <c r="D14" s="54">
        <v>10</v>
      </c>
      <c r="E14" s="54">
        <v>0</v>
      </c>
      <c r="F14" s="54">
        <v>3500</v>
      </c>
      <c r="G14" s="54">
        <v>3500</v>
      </c>
      <c r="H14" s="54">
        <v>0</v>
      </c>
      <c r="I14" s="54" t="s">
        <v>153</v>
      </c>
      <c r="J14" s="55">
        <v>350</v>
      </c>
      <c r="K14" s="53">
        <v>5475</v>
      </c>
      <c r="L14" s="60" t="s">
        <v>158</v>
      </c>
      <c r="M14" s="60" t="s">
        <v>159</v>
      </c>
      <c r="N14" s="49" t="s">
        <v>156</v>
      </c>
      <c r="O14" s="57">
        <v>3500</v>
      </c>
      <c r="P14" s="57">
        <v>3500</v>
      </c>
      <c r="Q14" s="57">
        <v>0</v>
      </c>
    </row>
    <row r="15" spans="1:17">
      <c r="A15" s="53"/>
      <c r="B15" s="53" t="s">
        <v>160</v>
      </c>
      <c r="C15" s="54">
        <f t="shared" ref="C15:H15" si="1">SUM(C7:C14)</f>
        <v>147</v>
      </c>
      <c r="D15" s="54">
        <f t="shared" si="1"/>
        <v>137</v>
      </c>
      <c r="E15" s="54">
        <f t="shared" si="1"/>
        <v>10</v>
      </c>
      <c r="F15" s="54">
        <f t="shared" si="1"/>
        <v>49471</v>
      </c>
      <c r="G15" s="54">
        <f t="shared" si="1"/>
        <v>46260</v>
      </c>
      <c r="H15" s="54">
        <f t="shared" si="1"/>
        <v>3211</v>
      </c>
      <c r="I15" s="54"/>
      <c r="J15" s="61"/>
      <c r="K15" s="53">
        <f>SUM(K7:K14)</f>
        <v>57455</v>
      </c>
      <c r="O15" s="57">
        <v>54950</v>
      </c>
      <c r="P15" s="57">
        <v>51450</v>
      </c>
      <c r="Q15" s="57">
        <v>3500</v>
      </c>
    </row>
    <row r="16" spans="1:17" hidden="1">
      <c r="F16" s="62">
        <f>C18*D18</f>
        <v>92331.199999999997</v>
      </c>
      <c r="G16" s="30"/>
      <c r="H16" s="30"/>
    </row>
    <row r="17" spans="3:9" hidden="1">
      <c r="D17" s="49" t="s">
        <v>161</v>
      </c>
      <c r="E17" s="49" t="s">
        <v>162</v>
      </c>
      <c r="F17" s="30" t="s">
        <v>163</v>
      </c>
      <c r="G17" s="30" t="s">
        <v>164</v>
      </c>
      <c r="H17" s="30"/>
    </row>
    <row r="18" spans="3:9" hidden="1">
      <c r="C18" s="49">
        <v>9.1999999999999998E-2</v>
      </c>
      <c r="D18" s="49">
        <v>1003600</v>
      </c>
      <c r="F18" s="30"/>
      <c r="G18" s="30"/>
      <c r="H18" s="30"/>
    </row>
    <row r="19" spans="3:9" hidden="1">
      <c r="C19" s="49" t="s">
        <v>165</v>
      </c>
      <c r="E19" s="49">
        <v>140</v>
      </c>
      <c r="F19" s="49" t="e">
        <f>E19/G19</f>
        <v>#DIV/0!</v>
      </c>
      <c r="G19" s="49">
        <f>D19/100000</f>
        <v>0</v>
      </c>
    </row>
    <row r="20" spans="3:9" hidden="1">
      <c r="C20" s="49" t="s">
        <v>166</v>
      </c>
      <c r="E20" s="49">
        <v>10</v>
      </c>
      <c r="F20" s="49" t="e">
        <f>E20/G20</f>
        <v>#DIV/0!</v>
      </c>
      <c r="G20" s="49">
        <f>D20/100000</f>
        <v>0</v>
      </c>
    </row>
    <row r="21" spans="3:9" hidden="1"/>
    <row r="22" spans="3:9" hidden="1">
      <c r="E22" s="49">
        <v>2017</v>
      </c>
      <c r="F22" s="49">
        <v>58525</v>
      </c>
    </row>
    <row r="23" spans="3:9" hidden="1">
      <c r="F23" s="49">
        <f>F22-F15</f>
        <v>9054</v>
      </c>
      <c r="G23" s="49" t="s">
        <v>166</v>
      </c>
      <c r="I23" s="30"/>
    </row>
    <row r="24" spans="3:9" hidden="1">
      <c r="E24" s="63">
        <v>2018</v>
      </c>
      <c r="F24" s="63">
        <v>54950</v>
      </c>
      <c r="G24" s="63"/>
      <c r="H24" s="63"/>
    </row>
    <row r="25" spans="3:9" hidden="1">
      <c r="E25" s="64"/>
      <c r="F25" s="65">
        <v>3500</v>
      </c>
      <c r="G25" s="65" t="s">
        <v>166</v>
      </c>
      <c r="H25" s="63"/>
    </row>
    <row r="26" spans="3:9" hidden="1">
      <c r="E26" s="66">
        <v>2019</v>
      </c>
      <c r="F26" s="67">
        <v>57455</v>
      </c>
      <c r="G26" s="68"/>
      <c r="H26" s="69"/>
    </row>
    <row r="27" spans="3:9" hidden="1">
      <c r="E27" s="67"/>
      <c r="F27" s="67">
        <v>3500</v>
      </c>
      <c r="G27" s="65" t="s">
        <v>166</v>
      </c>
      <c r="H27" s="63"/>
    </row>
    <row r="28" spans="3:9" hidden="1">
      <c r="E28" s="67"/>
      <c r="F28" s="70"/>
      <c r="G28" s="71"/>
      <c r="H28" s="64"/>
    </row>
    <row r="29" spans="3:9" hidden="1"/>
    <row r="30" spans="3:9" hidden="1">
      <c r="F30" s="72">
        <f>F16-F15</f>
        <v>42860.2</v>
      </c>
      <c r="G30" s="72">
        <f>F30/350</f>
        <v>122.45771428571427</v>
      </c>
      <c r="H30" s="49" t="s">
        <v>167</v>
      </c>
    </row>
  </sheetData>
  <mergeCells count="9">
    <mergeCell ref="J5:J6"/>
    <mergeCell ref="K5:K6"/>
    <mergeCell ref="A1:I2"/>
    <mergeCell ref="A3:I4"/>
    <mergeCell ref="A5:A6"/>
    <mergeCell ref="B5:B6"/>
    <mergeCell ref="C5:E5"/>
    <mergeCell ref="F5:H5"/>
    <mergeCell ref="I5:I6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H9"/>
  <sheetViews>
    <sheetView topLeftCell="B1" workbookViewId="0">
      <selection activeCell="C11" sqref="C11:H14"/>
    </sheetView>
  </sheetViews>
  <sheetFormatPr defaultRowHeight="15"/>
  <cols>
    <col min="1" max="1" width="7.140625" style="73" customWidth="1"/>
    <col min="2" max="2" width="48.5703125" style="73" customWidth="1"/>
    <col min="3" max="3" width="22" style="73" customWidth="1"/>
    <col min="4" max="4" width="39.28515625" style="73" customWidth="1"/>
    <col min="5" max="5" width="24.7109375" style="73" customWidth="1"/>
    <col min="6" max="6" width="23.85546875" style="73" customWidth="1"/>
    <col min="7" max="7" width="23.140625" style="73" customWidth="1"/>
    <col min="8" max="8" width="15.42578125" style="73" customWidth="1"/>
    <col min="9" max="256" width="9.140625" style="73"/>
    <col min="257" max="257" width="7.140625" style="73" customWidth="1"/>
    <col min="258" max="258" width="48.5703125" style="73" customWidth="1"/>
    <col min="259" max="259" width="20" style="73" customWidth="1"/>
    <col min="260" max="260" width="39.28515625" style="73" customWidth="1"/>
    <col min="261" max="261" width="24.7109375" style="73" customWidth="1"/>
    <col min="262" max="262" width="23.85546875" style="73" customWidth="1"/>
    <col min="263" max="263" width="23.140625" style="73" customWidth="1"/>
    <col min="264" max="264" width="15.42578125" style="73" customWidth="1"/>
    <col min="265" max="512" width="9.140625" style="73"/>
    <col min="513" max="513" width="7.140625" style="73" customWidth="1"/>
    <col min="514" max="514" width="48.5703125" style="73" customWidth="1"/>
    <col min="515" max="515" width="20" style="73" customWidth="1"/>
    <col min="516" max="516" width="39.28515625" style="73" customWidth="1"/>
    <col min="517" max="517" width="24.7109375" style="73" customWidth="1"/>
    <col min="518" max="518" width="23.85546875" style="73" customWidth="1"/>
    <col min="519" max="519" width="23.140625" style="73" customWidth="1"/>
    <col min="520" max="520" width="15.42578125" style="73" customWidth="1"/>
    <col min="521" max="768" width="9.140625" style="73"/>
    <col min="769" max="769" width="7.140625" style="73" customWidth="1"/>
    <col min="770" max="770" width="48.5703125" style="73" customWidth="1"/>
    <col min="771" max="771" width="20" style="73" customWidth="1"/>
    <col min="772" max="772" width="39.28515625" style="73" customWidth="1"/>
    <col min="773" max="773" width="24.7109375" style="73" customWidth="1"/>
    <col min="774" max="774" width="23.85546875" style="73" customWidth="1"/>
    <col min="775" max="775" width="23.140625" style="73" customWidth="1"/>
    <col min="776" max="776" width="15.42578125" style="73" customWidth="1"/>
    <col min="777" max="1024" width="9.140625" style="73"/>
    <col min="1025" max="1025" width="7.140625" style="73" customWidth="1"/>
    <col min="1026" max="1026" width="48.5703125" style="73" customWidth="1"/>
    <col min="1027" max="1027" width="20" style="73" customWidth="1"/>
    <col min="1028" max="1028" width="39.28515625" style="73" customWidth="1"/>
    <col min="1029" max="1029" width="24.7109375" style="73" customWidth="1"/>
    <col min="1030" max="1030" width="23.85546875" style="73" customWidth="1"/>
    <col min="1031" max="1031" width="23.140625" style="73" customWidth="1"/>
    <col min="1032" max="1032" width="15.42578125" style="73" customWidth="1"/>
    <col min="1033" max="1280" width="9.140625" style="73"/>
    <col min="1281" max="1281" width="7.140625" style="73" customWidth="1"/>
    <col min="1282" max="1282" width="48.5703125" style="73" customWidth="1"/>
    <col min="1283" max="1283" width="20" style="73" customWidth="1"/>
    <col min="1284" max="1284" width="39.28515625" style="73" customWidth="1"/>
    <col min="1285" max="1285" width="24.7109375" style="73" customWidth="1"/>
    <col min="1286" max="1286" width="23.85546875" style="73" customWidth="1"/>
    <col min="1287" max="1287" width="23.140625" style="73" customWidth="1"/>
    <col min="1288" max="1288" width="15.42578125" style="73" customWidth="1"/>
    <col min="1289" max="1536" width="9.140625" style="73"/>
    <col min="1537" max="1537" width="7.140625" style="73" customWidth="1"/>
    <col min="1538" max="1538" width="48.5703125" style="73" customWidth="1"/>
    <col min="1539" max="1539" width="20" style="73" customWidth="1"/>
    <col min="1540" max="1540" width="39.28515625" style="73" customWidth="1"/>
    <col min="1541" max="1541" width="24.7109375" style="73" customWidth="1"/>
    <col min="1542" max="1542" width="23.85546875" style="73" customWidth="1"/>
    <col min="1543" max="1543" width="23.140625" style="73" customWidth="1"/>
    <col min="1544" max="1544" width="15.42578125" style="73" customWidth="1"/>
    <col min="1545" max="1792" width="9.140625" style="73"/>
    <col min="1793" max="1793" width="7.140625" style="73" customWidth="1"/>
    <col min="1794" max="1794" width="48.5703125" style="73" customWidth="1"/>
    <col min="1795" max="1795" width="20" style="73" customWidth="1"/>
    <col min="1796" max="1796" width="39.28515625" style="73" customWidth="1"/>
    <col min="1797" max="1797" width="24.7109375" style="73" customWidth="1"/>
    <col min="1798" max="1798" width="23.85546875" style="73" customWidth="1"/>
    <col min="1799" max="1799" width="23.140625" style="73" customWidth="1"/>
    <col min="1800" max="1800" width="15.42578125" style="73" customWidth="1"/>
    <col min="1801" max="2048" width="9.140625" style="73"/>
    <col min="2049" max="2049" width="7.140625" style="73" customWidth="1"/>
    <col min="2050" max="2050" width="48.5703125" style="73" customWidth="1"/>
    <col min="2051" max="2051" width="20" style="73" customWidth="1"/>
    <col min="2052" max="2052" width="39.28515625" style="73" customWidth="1"/>
    <col min="2053" max="2053" width="24.7109375" style="73" customWidth="1"/>
    <col min="2054" max="2054" width="23.85546875" style="73" customWidth="1"/>
    <col min="2055" max="2055" width="23.140625" style="73" customWidth="1"/>
    <col min="2056" max="2056" width="15.42578125" style="73" customWidth="1"/>
    <col min="2057" max="2304" width="9.140625" style="73"/>
    <col min="2305" max="2305" width="7.140625" style="73" customWidth="1"/>
    <col min="2306" max="2306" width="48.5703125" style="73" customWidth="1"/>
    <col min="2307" max="2307" width="20" style="73" customWidth="1"/>
    <col min="2308" max="2308" width="39.28515625" style="73" customWidth="1"/>
    <col min="2309" max="2309" width="24.7109375" style="73" customWidth="1"/>
    <col min="2310" max="2310" width="23.85546875" style="73" customWidth="1"/>
    <col min="2311" max="2311" width="23.140625" style="73" customWidth="1"/>
    <col min="2312" max="2312" width="15.42578125" style="73" customWidth="1"/>
    <col min="2313" max="2560" width="9.140625" style="73"/>
    <col min="2561" max="2561" width="7.140625" style="73" customWidth="1"/>
    <col min="2562" max="2562" width="48.5703125" style="73" customWidth="1"/>
    <col min="2563" max="2563" width="20" style="73" customWidth="1"/>
    <col min="2564" max="2564" width="39.28515625" style="73" customWidth="1"/>
    <col min="2565" max="2565" width="24.7109375" style="73" customWidth="1"/>
    <col min="2566" max="2566" width="23.85546875" style="73" customWidth="1"/>
    <col min="2567" max="2567" width="23.140625" style="73" customWidth="1"/>
    <col min="2568" max="2568" width="15.42578125" style="73" customWidth="1"/>
    <col min="2569" max="2816" width="9.140625" style="73"/>
    <col min="2817" max="2817" width="7.140625" style="73" customWidth="1"/>
    <col min="2818" max="2818" width="48.5703125" style="73" customWidth="1"/>
    <col min="2819" max="2819" width="20" style="73" customWidth="1"/>
    <col min="2820" max="2820" width="39.28515625" style="73" customWidth="1"/>
    <col min="2821" max="2821" width="24.7109375" style="73" customWidth="1"/>
    <col min="2822" max="2822" width="23.85546875" style="73" customWidth="1"/>
    <col min="2823" max="2823" width="23.140625" style="73" customWidth="1"/>
    <col min="2824" max="2824" width="15.42578125" style="73" customWidth="1"/>
    <col min="2825" max="3072" width="9.140625" style="73"/>
    <col min="3073" max="3073" width="7.140625" style="73" customWidth="1"/>
    <col min="3074" max="3074" width="48.5703125" style="73" customWidth="1"/>
    <col min="3075" max="3075" width="20" style="73" customWidth="1"/>
    <col min="3076" max="3076" width="39.28515625" style="73" customWidth="1"/>
    <col min="3077" max="3077" width="24.7109375" style="73" customWidth="1"/>
    <col min="3078" max="3078" width="23.85546875" style="73" customWidth="1"/>
    <col min="3079" max="3079" width="23.140625" style="73" customWidth="1"/>
    <col min="3080" max="3080" width="15.42578125" style="73" customWidth="1"/>
    <col min="3081" max="3328" width="9.140625" style="73"/>
    <col min="3329" max="3329" width="7.140625" style="73" customWidth="1"/>
    <col min="3330" max="3330" width="48.5703125" style="73" customWidth="1"/>
    <col min="3331" max="3331" width="20" style="73" customWidth="1"/>
    <col min="3332" max="3332" width="39.28515625" style="73" customWidth="1"/>
    <col min="3333" max="3333" width="24.7109375" style="73" customWidth="1"/>
    <col min="3334" max="3334" width="23.85546875" style="73" customWidth="1"/>
    <col min="3335" max="3335" width="23.140625" style="73" customWidth="1"/>
    <col min="3336" max="3336" width="15.42578125" style="73" customWidth="1"/>
    <col min="3337" max="3584" width="9.140625" style="73"/>
    <col min="3585" max="3585" width="7.140625" style="73" customWidth="1"/>
    <col min="3586" max="3586" width="48.5703125" style="73" customWidth="1"/>
    <col min="3587" max="3587" width="20" style="73" customWidth="1"/>
    <col min="3588" max="3588" width="39.28515625" style="73" customWidth="1"/>
    <col min="3589" max="3589" width="24.7109375" style="73" customWidth="1"/>
    <col min="3590" max="3590" width="23.85546875" style="73" customWidth="1"/>
    <col min="3591" max="3591" width="23.140625" style="73" customWidth="1"/>
    <col min="3592" max="3592" width="15.42578125" style="73" customWidth="1"/>
    <col min="3593" max="3840" width="9.140625" style="73"/>
    <col min="3841" max="3841" width="7.140625" style="73" customWidth="1"/>
    <col min="3842" max="3842" width="48.5703125" style="73" customWidth="1"/>
    <col min="3843" max="3843" width="20" style="73" customWidth="1"/>
    <col min="3844" max="3844" width="39.28515625" style="73" customWidth="1"/>
    <col min="3845" max="3845" width="24.7109375" style="73" customWidth="1"/>
    <col min="3846" max="3846" width="23.85546875" style="73" customWidth="1"/>
    <col min="3847" max="3847" width="23.140625" style="73" customWidth="1"/>
    <col min="3848" max="3848" width="15.42578125" style="73" customWidth="1"/>
    <col min="3849" max="4096" width="9.140625" style="73"/>
    <col min="4097" max="4097" width="7.140625" style="73" customWidth="1"/>
    <col min="4098" max="4098" width="48.5703125" style="73" customWidth="1"/>
    <col min="4099" max="4099" width="20" style="73" customWidth="1"/>
    <col min="4100" max="4100" width="39.28515625" style="73" customWidth="1"/>
    <col min="4101" max="4101" width="24.7109375" style="73" customWidth="1"/>
    <col min="4102" max="4102" width="23.85546875" style="73" customWidth="1"/>
    <col min="4103" max="4103" width="23.140625" style="73" customWidth="1"/>
    <col min="4104" max="4104" width="15.42578125" style="73" customWidth="1"/>
    <col min="4105" max="4352" width="9.140625" style="73"/>
    <col min="4353" max="4353" width="7.140625" style="73" customWidth="1"/>
    <col min="4354" max="4354" width="48.5703125" style="73" customWidth="1"/>
    <col min="4355" max="4355" width="20" style="73" customWidth="1"/>
    <col min="4356" max="4356" width="39.28515625" style="73" customWidth="1"/>
    <col min="4357" max="4357" width="24.7109375" style="73" customWidth="1"/>
    <col min="4358" max="4358" width="23.85546875" style="73" customWidth="1"/>
    <col min="4359" max="4359" width="23.140625" style="73" customWidth="1"/>
    <col min="4360" max="4360" width="15.42578125" style="73" customWidth="1"/>
    <col min="4361" max="4608" width="9.140625" style="73"/>
    <col min="4609" max="4609" width="7.140625" style="73" customWidth="1"/>
    <col min="4610" max="4610" width="48.5703125" style="73" customWidth="1"/>
    <col min="4611" max="4611" width="20" style="73" customWidth="1"/>
    <col min="4612" max="4612" width="39.28515625" style="73" customWidth="1"/>
    <col min="4613" max="4613" width="24.7109375" style="73" customWidth="1"/>
    <col min="4614" max="4614" width="23.85546875" style="73" customWidth="1"/>
    <col min="4615" max="4615" width="23.140625" style="73" customWidth="1"/>
    <col min="4616" max="4616" width="15.42578125" style="73" customWidth="1"/>
    <col min="4617" max="4864" width="9.140625" style="73"/>
    <col min="4865" max="4865" width="7.140625" style="73" customWidth="1"/>
    <col min="4866" max="4866" width="48.5703125" style="73" customWidth="1"/>
    <col min="4867" max="4867" width="20" style="73" customWidth="1"/>
    <col min="4868" max="4868" width="39.28515625" style="73" customWidth="1"/>
    <col min="4869" max="4869" width="24.7109375" style="73" customWidth="1"/>
    <col min="4870" max="4870" width="23.85546875" style="73" customWidth="1"/>
    <col min="4871" max="4871" width="23.140625" style="73" customWidth="1"/>
    <col min="4872" max="4872" width="15.42578125" style="73" customWidth="1"/>
    <col min="4873" max="5120" width="9.140625" style="73"/>
    <col min="5121" max="5121" width="7.140625" style="73" customWidth="1"/>
    <col min="5122" max="5122" width="48.5703125" style="73" customWidth="1"/>
    <col min="5123" max="5123" width="20" style="73" customWidth="1"/>
    <col min="5124" max="5124" width="39.28515625" style="73" customWidth="1"/>
    <col min="5125" max="5125" width="24.7109375" style="73" customWidth="1"/>
    <col min="5126" max="5126" width="23.85546875" style="73" customWidth="1"/>
    <col min="5127" max="5127" width="23.140625" style="73" customWidth="1"/>
    <col min="5128" max="5128" width="15.42578125" style="73" customWidth="1"/>
    <col min="5129" max="5376" width="9.140625" style="73"/>
    <col min="5377" max="5377" width="7.140625" style="73" customWidth="1"/>
    <col min="5378" max="5378" width="48.5703125" style="73" customWidth="1"/>
    <col min="5379" max="5379" width="20" style="73" customWidth="1"/>
    <col min="5380" max="5380" width="39.28515625" style="73" customWidth="1"/>
    <col min="5381" max="5381" width="24.7109375" style="73" customWidth="1"/>
    <col min="5382" max="5382" width="23.85546875" style="73" customWidth="1"/>
    <col min="5383" max="5383" width="23.140625" style="73" customWidth="1"/>
    <col min="5384" max="5384" width="15.42578125" style="73" customWidth="1"/>
    <col min="5385" max="5632" width="9.140625" style="73"/>
    <col min="5633" max="5633" width="7.140625" style="73" customWidth="1"/>
    <col min="5634" max="5634" width="48.5703125" style="73" customWidth="1"/>
    <col min="5635" max="5635" width="20" style="73" customWidth="1"/>
    <col min="5636" max="5636" width="39.28515625" style="73" customWidth="1"/>
    <col min="5637" max="5637" width="24.7109375" style="73" customWidth="1"/>
    <col min="5638" max="5638" width="23.85546875" style="73" customWidth="1"/>
    <col min="5639" max="5639" width="23.140625" style="73" customWidth="1"/>
    <col min="5640" max="5640" width="15.42578125" style="73" customWidth="1"/>
    <col min="5641" max="5888" width="9.140625" style="73"/>
    <col min="5889" max="5889" width="7.140625" style="73" customWidth="1"/>
    <col min="5890" max="5890" width="48.5703125" style="73" customWidth="1"/>
    <col min="5891" max="5891" width="20" style="73" customWidth="1"/>
    <col min="5892" max="5892" width="39.28515625" style="73" customWidth="1"/>
    <col min="5893" max="5893" width="24.7109375" style="73" customWidth="1"/>
    <col min="5894" max="5894" width="23.85546875" style="73" customWidth="1"/>
    <col min="5895" max="5895" width="23.140625" style="73" customWidth="1"/>
    <col min="5896" max="5896" width="15.42578125" style="73" customWidth="1"/>
    <col min="5897" max="6144" width="9.140625" style="73"/>
    <col min="6145" max="6145" width="7.140625" style="73" customWidth="1"/>
    <col min="6146" max="6146" width="48.5703125" style="73" customWidth="1"/>
    <col min="6147" max="6147" width="20" style="73" customWidth="1"/>
    <col min="6148" max="6148" width="39.28515625" style="73" customWidth="1"/>
    <col min="6149" max="6149" width="24.7109375" style="73" customWidth="1"/>
    <col min="6150" max="6150" width="23.85546875" style="73" customWidth="1"/>
    <col min="6151" max="6151" width="23.140625" style="73" customWidth="1"/>
    <col min="6152" max="6152" width="15.42578125" style="73" customWidth="1"/>
    <col min="6153" max="6400" width="9.140625" style="73"/>
    <col min="6401" max="6401" width="7.140625" style="73" customWidth="1"/>
    <col min="6402" max="6402" width="48.5703125" style="73" customWidth="1"/>
    <col min="6403" max="6403" width="20" style="73" customWidth="1"/>
    <col min="6404" max="6404" width="39.28515625" style="73" customWidth="1"/>
    <col min="6405" max="6405" width="24.7109375" style="73" customWidth="1"/>
    <col min="6406" max="6406" width="23.85546875" style="73" customWidth="1"/>
    <col min="6407" max="6407" width="23.140625" style="73" customWidth="1"/>
    <col min="6408" max="6408" width="15.42578125" style="73" customWidth="1"/>
    <col min="6409" max="6656" width="9.140625" style="73"/>
    <col min="6657" max="6657" width="7.140625" style="73" customWidth="1"/>
    <col min="6658" max="6658" width="48.5703125" style="73" customWidth="1"/>
    <col min="6659" max="6659" width="20" style="73" customWidth="1"/>
    <col min="6660" max="6660" width="39.28515625" style="73" customWidth="1"/>
    <col min="6661" max="6661" width="24.7109375" style="73" customWidth="1"/>
    <col min="6662" max="6662" width="23.85546875" style="73" customWidth="1"/>
    <col min="6663" max="6663" width="23.140625" style="73" customWidth="1"/>
    <col min="6664" max="6664" width="15.42578125" style="73" customWidth="1"/>
    <col min="6665" max="6912" width="9.140625" style="73"/>
    <col min="6913" max="6913" width="7.140625" style="73" customWidth="1"/>
    <col min="6914" max="6914" width="48.5703125" style="73" customWidth="1"/>
    <col min="6915" max="6915" width="20" style="73" customWidth="1"/>
    <col min="6916" max="6916" width="39.28515625" style="73" customWidth="1"/>
    <col min="6917" max="6917" width="24.7109375" style="73" customWidth="1"/>
    <col min="6918" max="6918" width="23.85546875" style="73" customWidth="1"/>
    <col min="6919" max="6919" width="23.140625" style="73" customWidth="1"/>
    <col min="6920" max="6920" width="15.42578125" style="73" customWidth="1"/>
    <col min="6921" max="7168" width="9.140625" style="73"/>
    <col min="7169" max="7169" width="7.140625" style="73" customWidth="1"/>
    <col min="7170" max="7170" width="48.5703125" style="73" customWidth="1"/>
    <col min="7171" max="7171" width="20" style="73" customWidth="1"/>
    <col min="7172" max="7172" width="39.28515625" style="73" customWidth="1"/>
    <col min="7173" max="7173" width="24.7109375" style="73" customWidth="1"/>
    <col min="7174" max="7174" width="23.85546875" style="73" customWidth="1"/>
    <col min="7175" max="7175" width="23.140625" style="73" customWidth="1"/>
    <col min="7176" max="7176" width="15.42578125" style="73" customWidth="1"/>
    <col min="7177" max="7424" width="9.140625" style="73"/>
    <col min="7425" max="7425" width="7.140625" style="73" customWidth="1"/>
    <col min="7426" max="7426" width="48.5703125" style="73" customWidth="1"/>
    <col min="7427" max="7427" width="20" style="73" customWidth="1"/>
    <col min="7428" max="7428" width="39.28515625" style="73" customWidth="1"/>
    <col min="7429" max="7429" width="24.7109375" style="73" customWidth="1"/>
    <col min="7430" max="7430" width="23.85546875" style="73" customWidth="1"/>
    <col min="7431" max="7431" width="23.140625" style="73" customWidth="1"/>
    <col min="7432" max="7432" width="15.42578125" style="73" customWidth="1"/>
    <col min="7433" max="7680" width="9.140625" style="73"/>
    <col min="7681" max="7681" width="7.140625" style="73" customWidth="1"/>
    <col min="7682" max="7682" width="48.5703125" style="73" customWidth="1"/>
    <col min="7683" max="7683" width="20" style="73" customWidth="1"/>
    <col min="7684" max="7684" width="39.28515625" style="73" customWidth="1"/>
    <col min="7685" max="7685" width="24.7109375" style="73" customWidth="1"/>
    <col min="7686" max="7686" width="23.85546875" style="73" customWidth="1"/>
    <col min="7687" max="7687" width="23.140625" style="73" customWidth="1"/>
    <col min="7688" max="7688" width="15.42578125" style="73" customWidth="1"/>
    <col min="7689" max="7936" width="9.140625" style="73"/>
    <col min="7937" max="7937" width="7.140625" style="73" customWidth="1"/>
    <col min="7938" max="7938" width="48.5703125" style="73" customWidth="1"/>
    <col min="7939" max="7939" width="20" style="73" customWidth="1"/>
    <col min="7940" max="7940" width="39.28515625" style="73" customWidth="1"/>
    <col min="7941" max="7941" width="24.7109375" style="73" customWidth="1"/>
    <col min="7942" max="7942" width="23.85546875" style="73" customWidth="1"/>
    <col min="7943" max="7943" width="23.140625" style="73" customWidth="1"/>
    <col min="7944" max="7944" width="15.42578125" style="73" customWidth="1"/>
    <col min="7945" max="8192" width="9.140625" style="73"/>
    <col min="8193" max="8193" width="7.140625" style="73" customWidth="1"/>
    <col min="8194" max="8194" width="48.5703125" style="73" customWidth="1"/>
    <col min="8195" max="8195" width="20" style="73" customWidth="1"/>
    <col min="8196" max="8196" width="39.28515625" style="73" customWidth="1"/>
    <col min="8197" max="8197" width="24.7109375" style="73" customWidth="1"/>
    <col min="8198" max="8198" width="23.85546875" style="73" customWidth="1"/>
    <col min="8199" max="8199" width="23.140625" style="73" customWidth="1"/>
    <col min="8200" max="8200" width="15.42578125" style="73" customWidth="1"/>
    <col min="8201" max="8448" width="9.140625" style="73"/>
    <col min="8449" max="8449" width="7.140625" style="73" customWidth="1"/>
    <col min="8450" max="8450" width="48.5703125" style="73" customWidth="1"/>
    <col min="8451" max="8451" width="20" style="73" customWidth="1"/>
    <col min="8452" max="8452" width="39.28515625" style="73" customWidth="1"/>
    <col min="8453" max="8453" width="24.7109375" style="73" customWidth="1"/>
    <col min="8454" max="8454" width="23.85546875" style="73" customWidth="1"/>
    <col min="8455" max="8455" width="23.140625" style="73" customWidth="1"/>
    <col min="8456" max="8456" width="15.42578125" style="73" customWidth="1"/>
    <col min="8457" max="8704" width="9.140625" style="73"/>
    <col min="8705" max="8705" width="7.140625" style="73" customWidth="1"/>
    <col min="8706" max="8706" width="48.5703125" style="73" customWidth="1"/>
    <col min="8707" max="8707" width="20" style="73" customWidth="1"/>
    <col min="8708" max="8708" width="39.28515625" style="73" customWidth="1"/>
    <col min="8709" max="8709" width="24.7109375" style="73" customWidth="1"/>
    <col min="8710" max="8710" width="23.85546875" style="73" customWidth="1"/>
    <col min="8711" max="8711" width="23.140625" style="73" customWidth="1"/>
    <col min="8712" max="8712" width="15.42578125" style="73" customWidth="1"/>
    <col min="8713" max="8960" width="9.140625" style="73"/>
    <col min="8961" max="8961" width="7.140625" style="73" customWidth="1"/>
    <col min="8962" max="8962" width="48.5703125" style="73" customWidth="1"/>
    <col min="8963" max="8963" width="20" style="73" customWidth="1"/>
    <col min="8964" max="8964" width="39.28515625" style="73" customWidth="1"/>
    <col min="8965" max="8965" width="24.7109375" style="73" customWidth="1"/>
    <col min="8966" max="8966" width="23.85546875" style="73" customWidth="1"/>
    <col min="8967" max="8967" width="23.140625" style="73" customWidth="1"/>
    <col min="8968" max="8968" width="15.42578125" style="73" customWidth="1"/>
    <col min="8969" max="9216" width="9.140625" style="73"/>
    <col min="9217" max="9217" width="7.140625" style="73" customWidth="1"/>
    <col min="9218" max="9218" width="48.5703125" style="73" customWidth="1"/>
    <col min="9219" max="9219" width="20" style="73" customWidth="1"/>
    <col min="9220" max="9220" width="39.28515625" style="73" customWidth="1"/>
    <col min="9221" max="9221" width="24.7109375" style="73" customWidth="1"/>
    <col min="9222" max="9222" width="23.85546875" style="73" customWidth="1"/>
    <col min="9223" max="9223" width="23.140625" style="73" customWidth="1"/>
    <col min="9224" max="9224" width="15.42578125" style="73" customWidth="1"/>
    <col min="9225" max="9472" width="9.140625" style="73"/>
    <col min="9473" max="9473" width="7.140625" style="73" customWidth="1"/>
    <col min="9474" max="9474" width="48.5703125" style="73" customWidth="1"/>
    <col min="9475" max="9475" width="20" style="73" customWidth="1"/>
    <col min="9476" max="9476" width="39.28515625" style="73" customWidth="1"/>
    <col min="9477" max="9477" width="24.7109375" style="73" customWidth="1"/>
    <col min="9478" max="9478" width="23.85546875" style="73" customWidth="1"/>
    <col min="9479" max="9479" width="23.140625" style="73" customWidth="1"/>
    <col min="9480" max="9480" width="15.42578125" style="73" customWidth="1"/>
    <col min="9481" max="9728" width="9.140625" style="73"/>
    <col min="9729" max="9729" width="7.140625" style="73" customWidth="1"/>
    <col min="9730" max="9730" width="48.5703125" style="73" customWidth="1"/>
    <col min="9731" max="9731" width="20" style="73" customWidth="1"/>
    <col min="9732" max="9732" width="39.28515625" style="73" customWidth="1"/>
    <col min="9733" max="9733" width="24.7109375" style="73" customWidth="1"/>
    <col min="9734" max="9734" width="23.85546875" style="73" customWidth="1"/>
    <col min="9735" max="9735" width="23.140625" style="73" customWidth="1"/>
    <col min="9736" max="9736" width="15.42578125" style="73" customWidth="1"/>
    <col min="9737" max="9984" width="9.140625" style="73"/>
    <col min="9985" max="9985" width="7.140625" style="73" customWidth="1"/>
    <col min="9986" max="9986" width="48.5703125" style="73" customWidth="1"/>
    <col min="9987" max="9987" width="20" style="73" customWidth="1"/>
    <col min="9988" max="9988" width="39.28515625" style="73" customWidth="1"/>
    <col min="9989" max="9989" width="24.7109375" style="73" customWidth="1"/>
    <col min="9990" max="9990" width="23.85546875" style="73" customWidth="1"/>
    <col min="9991" max="9991" width="23.140625" style="73" customWidth="1"/>
    <col min="9992" max="9992" width="15.42578125" style="73" customWidth="1"/>
    <col min="9993" max="10240" width="9.140625" style="73"/>
    <col min="10241" max="10241" width="7.140625" style="73" customWidth="1"/>
    <col min="10242" max="10242" width="48.5703125" style="73" customWidth="1"/>
    <col min="10243" max="10243" width="20" style="73" customWidth="1"/>
    <col min="10244" max="10244" width="39.28515625" style="73" customWidth="1"/>
    <col min="10245" max="10245" width="24.7109375" style="73" customWidth="1"/>
    <col min="10246" max="10246" width="23.85546875" style="73" customWidth="1"/>
    <col min="10247" max="10247" width="23.140625" style="73" customWidth="1"/>
    <col min="10248" max="10248" width="15.42578125" style="73" customWidth="1"/>
    <col min="10249" max="10496" width="9.140625" style="73"/>
    <col min="10497" max="10497" width="7.140625" style="73" customWidth="1"/>
    <col min="10498" max="10498" width="48.5703125" style="73" customWidth="1"/>
    <col min="10499" max="10499" width="20" style="73" customWidth="1"/>
    <col min="10500" max="10500" width="39.28515625" style="73" customWidth="1"/>
    <col min="10501" max="10501" width="24.7109375" style="73" customWidth="1"/>
    <col min="10502" max="10502" width="23.85546875" style="73" customWidth="1"/>
    <col min="10503" max="10503" width="23.140625" style="73" customWidth="1"/>
    <col min="10504" max="10504" width="15.42578125" style="73" customWidth="1"/>
    <col min="10505" max="10752" width="9.140625" style="73"/>
    <col min="10753" max="10753" width="7.140625" style="73" customWidth="1"/>
    <col min="10754" max="10754" width="48.5703125" style="73" customWidth="1"/>
    <col min="10755" max="10755" width="20" style="73" customWidth="1"/>
    <col min="10756" max="10756" width="39.28515625" style="73" customWidth="1"/>
    <col min="10757" max="10757" width="24.7109375" style="73" customWidth="1"/>
    <col min="10758" max="10758" width="23.85546875" style="73" customWidth="1"/>
    <col min="10759" max="10759" width="23.140625" style="73" customWidth="1"/>
    <col min="10760" max="10760" width="15.42578125" style="73" customWidth="1"/>
    <col min="10761" max="11008" width="9.140625" style="73"/>
    <col min="11009" max="11009" width="7.140625" style="73" customWidth="1"/>
    <col min="11010" max="11010" width="48.5703125" style="73" customWidth="1"/>
    <col min="11011" max="11011" width="20" style="73" customWidth="1"/>
    <col min="11012" max="11012" width="39.28515625" style="73" customWidth="1"/>
    <col min="11013" max="11013" width="24.7109375" style="73" customWidth="1"/>
    <col min="11014" max="11014" width="23.85546875" style="73" customWidth="1"/>
    <col min="11015" max="11015" width="23.140625" style="73" customWidth="1"/>
    <col min="11016" max="11016" width="15.42578125" style="73" customWidth="1"/>
    <col min="11017" max="11264" width="9.140625" style="73"/>
    <col min="11265" max="11265" width="7.140625" style="73" customWidth="1"/>
    <col min="11266" max="11266" width="48.5703125" style="73" customWidth="1"/>
    <col min="11267" max="11267" width="20" style="73" customWidth="1"/>
    <col min="11268" max="11268" width="39.28515625" style="73" customWidth="1"/>
    <col min="11269" max="11269" width="24.7109375" style="73" customWidth="1"/>
    <col min="11270" max="11270" width="23.85546875" style="73" customWidth="1"/>
    <col min="11271" max="11271" width="23.140625" style="73" customWidth="1"/>
    <col min="11272" max="11272" width="15.42578125" style="73" customWidth="1"/>
    <col min="11273" max="11520" width="9.140625" style="73"/>
    <col min="11521" max="11521" width="7.140625" style="73" customWidth="1"/>
    <col min="11522" max="11522" width="48.5703125" style="73" customWidth="1"/>
    <col min="11523" max="11523" width="20" style="73" customWidth="1"/>
    <col min="11524" max="11524" width="39.28515625" style="73" customWidth="1"/>
    <col min="11525" max="11525" width="24.7109375" style="73" customWidth="1"/>
    <col min="11526" max="11526" width="23.85546875" style="73" customWidth="1"/>
    <col min="11527" max="11527" width="23.140625" style="73" customWidth="1"/>
    <col min="11528" max="11528" width="15.42578125" style="73" customWidth="1"/>
    <col min="11529" max="11776" width="9.140625" style="73"/>
    <col min="11777" max="11777" width="7.140625" style="73" customWidth="1"/>
    <col min="11778" max="11778" width="48.5703125" style="73" customWidth="1"/>
    <col min="11779" max="11779" width="20" style="73" customWidth="1"/>
    <col min="11780" max="11780" width="39.28515625" style="73" customWidth="1"/>
    <col min="11781" max="11781" width="24.7109375" style="73" customWidth="1"/>
    <col min="11782" max="11782" width="23.85546875" style="73" customWidth="1"/>
    <col min="11783" max="11783" width="23.140625" style="73" customWidth="1"/>
    <col min="11784" max="11784" width="15.42578125" style="73" customWidth="1"/>
    <col min="11785" max="12032" width="9.140625" style="73"/>
    <col min="12033" max="12033" width="7.140625" style="73" customWidth="1"/>
    <col min="12034" max="12034" width="48.5703125" style="73" customWidth="1"/>
    <col min="12035" max="12035" width="20" style="73" customWidth="1"/>
    <col min="12036" max="12036" width="39.28515625" style="73" customWidth="1"/>
    <col min="12037" max="12037" width="24.7109375" style="73" customWidth="1"/>
    <col min="12038" max="12038" width="23.85546875" style="73" customWidth="1"/>
    <col min="12039" max="12039" width="23.140625" style="73" customWidth="1"/>
    <col min="12040" max="12040" width="15.42578125" style="73" customWidth="1"/>
    <col min="12041" max="12288" width="9.140625" style="73"/>
    <col min="12289" max="12289" width="7.140625" style="73" customWidth="1"/>
    <col min="12290" max="12290" width="48.5703125" style="73" customWidth="1"/>
    <col min="12291" max="12291" width="20" style="73" customWidth="1"/>
    <col min="12292" max="12292" width="39.28515625" style="73" customWidth="1"/>
    <col min="12293" max="12293" width="24.7109375" style="73" customWidth="1"/>
    <col min="12294" max="12294" width="23.85546875" style="73" customWidth="1"/>
    <col min="12295" max="12295" width="23.140625" style="73" customWidth="1"/>
    <col min="12296" max="12296" width="15.42578125" style="73" customWidth="1"/>
    <col min="12297" max="12544" width="9.140625" style="73"/>
    <col min="12545" max="12545" width="7.140625" style="73" customWidth="1"/>
    <col min="12546" max="12546" width="48.5703125" style="73" customWidth="1"/>
    <col min="12547" max="12547" width="20" style="73" customWidth="1"/>
    <col min="12548" max="12548" width="39.28515625" style="73" customWidth="1"/>
    <col min="12549" max="12549" width="24.7109375" style="73" customWidth="1"/>
    <col min="12550" max="12550" width="23.85546875" style="73" customWidth="1"/>
    <col min="12551" max="12551" width="23.140625" style="73" customWidth="1"/>
    <col min="12552" max="12552" width="15.42578125" style="73" customWidth="1"/>
    <col min="12553" max="12800" width="9.140625" style="73"/>
    <col min="12801" max="12801" width="7.140625" style="73" customWidth="1"/>
    <col min="12802" max="12802" width="48.5703125" style="73" customWidth="1"/>
    <col min="12803" max="12803" width="20" style="73" customWidth="1"/>
    <col min="12804" max="12804" width="39.28515625" style="73" customWidth="1"/>
    <col min="12805" max="12805" width="24.7109375" style="73" customWidth="1"/>
    <col min="12806" max="12806" width="23.85546875" style="73" customWidth="1"/>
    <col min="12807" max="12807" width="23.140625" style="73" customWidth="1"/>
    <col min="12808" max="12808" width="15.42578125" style="73" customWidth="1"/>
    <col min="12809" max="13056" width="9.140625" style="73"/>
    <col min="13057" max="13057" width="7.140625" style="73" customWidth="1"/>
    <col min="13058" max="13058" width="48.5703125" style="73" customWidth="1"/>
    <col min="13059" max="13059" width="20" style="73" customWidth="1"/>
    <col min="13060" max="13060" width="39.28515625" style="73" customWidth="1"/>
    <col min="13061" max="13061" width="24.7109375" style="73" customWidth="1"/>
    <col min="13062" max="13062" width="23.85546875" style="73" customWidth="1"/>
    <col min="13063" max="13063" width="23.140625" style="73" customWidth="1"/>
    <col min="13064" max="13064" width="15.42578125" style="73" customWidth="1"/>
    <col min="13065" max="13312" width="9.140625" style="73"/>
    <col min="13313" max="13313" width="7.140625" style="73" customWidth="1"/>
    <col min="13314" max="13314" width="48.5703125" style="73" customWidth="1"/>
    <col min="13315" max="13315" width="20" style="73" customWidth="1"/>
    <col min="13316" max="13316" width="39.28515625" style="73" customWidth="1"/>
    <col min="13317" max="13317" width="24.7109375" style="73" customWidth="1"/>
    <col min="13318" max="13318" width="23.85546875" style="73" customWidth="1"/>
    <col min="13319" max="13319" width="23.140625" style="73" customWidth="1"/>
    <col min="13320" max="13320" width="15.42578125" style="73" customWidth="1"/>
    <col min="13321" max="13568" width="9.140625" style="73"/>
    <col min="13569" max="13569" width="7.140625" style="73" customWidth="1"/>
    <col min="13570" max="13570" width="48.5703125" style="73" customWidth="1"/>
    <col min="13571" max="13571" width="20" style="73" customWidth="1"/>
    <col min="13572" max="13572" width="39.28515625" style="73" customWidth="1"/>
    <col min="13573" max="13573" width="24.7109375" style="73" customWidth="1"/>
    <col min="13574" max="13574" width="23.85546875" style="73" customWidth="1"/>
    <col min="13575" max="13575" width="23.140625" style="73" customWidth="1"/>
    <col min="13576" max="13576" width="15.42578125" style="73" customWidth="1"/>
    <col min="13577" max="13824" width="9.140625" style="73"/>
    <col min="13825" max="13825" width="7.140625" style="73" customWidth="1"/>
    <col min="13826" max="13826" width="48.5703125" style="73" customWidth="1"/>
    <col min="13827" max="13827" width="20" style="73" customWidth="1"/>
    <col min="13828" max="13828" width="39.28515625" style="73" customWidth="1"/>
    <col min="13829" max="13829" width="24.7109375" style="73" customWidth="1"/>
    <col min="13830" max="13830" width="23.85546875" style="73" customWidth="1"/>
    <col min="13831" max="13831" width="23.140625" style="73" customWidth="1"/>
    <col min="13832" max="13832" width="15.42578125" style="73" customWidth="1"/>
    <col min="13833" max="14080" width="9.140625" style="73"/>
    <col min="14081" max="14081" width="7.140625" style="73" customWidth="1"/>
    <col min="14082" max="14082" width="48.5703125" style="73" customWidth="1"/>
    <col min="14083" max="14083" width="20" style="73" customWidth="1"/>
    <col min="14084" max="14084" width="39.28515625" style="73" customWidth="1"/>
    <col min="14085" max="14085" width="24.7109375" style="73" customWidth="1"/>
    <col min="14086" max="14086" width="23.85546875" style="73" customWidth="1"/>
    <col min="14087" max="14087" width="23.140625" style="73" customWidth="1"/>
    <col min="14088" max="14088" width="15.42578125" style="73" customWidth="1"/>
    <col min="14089" max="14336" width="9.140625" style="73"/>
    <col min="14337" max="14337" width="7.140625" style="73" customWidth="1"/>
    <col min="14338" max="14338" width="48.5703125" style="73" customWidth="1"/>
    <col min="14339" max="14339" width="20" style="73" customWidth="1"/>
    <col min="14340" max="14340" width="39.28515625" style="73" customWidth="1"/>
    <col min="14341" max="14341" width="24.7109375" style="73" customWidth="1"/>
    <col min="14342" max="14342" width="23.85546875" style="73" customWidth="1"/>
    <col min="14343" max="14343" width="23.140625" style="73" customWidth="1"/>
    <col min="14344" max="14344" width="15.42578125" style="73" customWidth="1"/>
    <col min="14345" max="14592" width="9.140625" style="73"/>
    <col min="14593" max="14593" width="7.140625" style="73" customWidth="1"/>
    <col min="14594" max="14594" width="48.5703125" style="73" customWidth="1"/>
    <col min="14595" max="14595" width="20" style="73" customWidth="1"/>
    <col min="14596" max="14596" width="39.28515625" style="73" customWidth="1"/>
    <col min="14597" max="14597" width="24.7109375" style="73" customWidth="1"/>
    <col min="14598" max="14598" width="23.85546875" style="73" customWidth="1"/>
    <col min="14599" max="14599" width="23.140625" style="73" customWidth="1"/>
    <col min="14600" max="14600" width="15.42578125" style="73" customWidth="1"/>
    <col min="14601" max="14848" width="9.140625" style="73"/>
    <col min="14849" max="14849" width="7.140625" style="73" customWidth="1"/>
    <col min="14850" max="14850" width="48.5703125" style="73" customWidth="1"/>
    <col min="14851" max="14851" width="20" style="73" customWidth="1"/>
    <col min="14852" max="14852" width="39.28515625" style="73" customWidth="1"/>
    <col min="14853" max="14853" width="24.7109375" style="73" customWidth="1"/>
    <col min="14854" max="14854" width="23.85546875" style="73" customWidth="1"/>
    <col min="14855" max="14855" width="23.140625" style="73" customWidth="1"/>
    <col min="14856" max="14856" width="15.42578125" style="73" customWidth="1"/>
    <col min="14857" max="15104" width="9.140625" style="73"/>
    <col min="15105" max="15105" width="7.140625" style="73" customWidth="1"/>
    <col min="15106" max="15106" width="48.5703125" style="73" customWidth="1"/>
    <col min="15107" max="15107" width="20" style="73" customWidth="1"/>
    <col min="15108" max="15108" width="39.28515625" style="73" customWidth="1"/>
    <col min="15109" max="15109" width="24.7109375" style="73" customWidth="1"/>
    <col min="15110" max="15110" width="23.85546875" style="73" customWidth="1"/>
    <col min="15111" max="15111" width="23.140625" style="73" customWidth="1"/>
    <col min="15112" max="15112" width="15.42578125" style="73" customWidth="1"/>
    <col min="15113" max="15360" width="9.140625" style="73"/>
    <col min="15361" max="15361" width="7.140625" style="73" customWidth="1"/>
    <col min="15362" max="15362" width="48.5703125" style="73" customWidth="1"/>
    <col min="15363" max="15363" width="20" style="73" customWidth="1"/>
    <col min="15364" max="15364" width="39.28515625" style="73" customWidth="1"/>
    <col min="15365" max="15365" width="24.7109375" style="73" customWidth="1"/>
    <col min="15366" max="15366" width="23.85546875" style="73" customWidth="1"/>
    <col min="15367" max="15367" width="23.140625" style="73" customWidth="1"/>
    <col min="15368" max="15368" width="15.42578125" style="73" customWidth="1"/>
    <col min="15369" max="15616" width="9.140625" style="73"/>
    <col min="15617" max="15617" width="7.140625" style="73" customWidth="1"/>
    <col min="15618" max="15618" width="48.5703125" style="73" customWidth="1"/>
    <col min="15619" max="15619" width="20" style="73" customWidth="1"/>
    <col min="15620" max="15620" width="39.28515625" style="73" customWidth="1"/>
    <col min="15621" max="15621" width="24.7109375" style="73" customWidth="1"/>
    <col min="15622" max="15622" width="23.85546875" style="73" customWidth="1"/>
    <col min="15623" max="15623" width="23.140625" style="73" customWidth="1"/>
    <col min="15624" max="15624" width="15.42578125" style="73" customWidth="1"/>
    <col min="15625" max="15872" width="9.140625" style="73"/>
    <col min="15873" max="15873" width="7.140625" style="73" customWidth="1"/>
    <col min="15874" max="15874" width="48.5703125" style="73" customWidth="1"/>
    <col min="15875" max="15875" width="20" style="73" customWidth="1"/>
    <col min="15876" max="15876" width="39.28515625" style="73" customWidth="1"/>
    <col min="15877" max="15877" width="24.7109375" style="73" customWidth="1"/>
    <col min="15878" max="15878" width="23.85546875" style="73" customWidth="1"/>
    <col min="15879" max="15879" width="23.140625" style="73" customWidth="1"/>
    <col min="15880" max="15880" width="15.42578125" style="73" customWidth="1"/>
    <col min="15881" max="16128" width="9.140625" style="73"/>
    <col min="16129" max="16129" width="7.140625" style="73" customWidth="1"/>
    <col min="16130" max="16130" width="48.5703125" style="73" customWidth="1"/>
    <col min="16131" max="16131" width="20" style="73" customWidth="1"/>
    <col min="16132" max="16132" width="39.28515625" style="73" customWidth="1"/>
    <col min="16133" max="16133" width="24.7109375" style="73" customWidth="1"/>
    <col min="16134" max="16134" width="23.85546875" style="73" customWidth="1"/>
    <col min="16135" max="16135" width="23.140625" style="73" customWidth="1"/>
    <col min="16136" max="16136" width="15.42578125" style="73" customWidth="1"/>
    <col min="16137" max="16384" width="9.140625" style="73"/>
  </cols>
  <sheetData>
    <row r="1" spans="1:8">
      <c r="G1" s="73" t="s">
        <v>168</v>
      </c>
    </row>
    <row r="2" spans="1:8" ht="15.75">
      <c r="A2" s="263" t="s">
        <v>202</v>
      </c>
      <c r="B2" s="263"/>
      <c r="C2" s="263"/>
      <c r="D2" s="263"/>
      <c r="E2" s="263"/>
      <c r="F2" s="263"/>
      <c r="G2" s="263"/>
      <c r="H2" s="263"/>
    </row>
    <row r="3" spans="1:8" ht="15.75">
      <c r="A3" s="264" t="s">
        <v>169</v>
      </c>
      <c r="B3" s="264"/>
      <c r="C3" s="264"/>
      <c r="D3" s="264"/>
      <c r="E3" s="264"/>
      <c r="F3" s="264"/>
      <c r="G3" s="264"/>
      <c r="H3" s="264"/>
    </row>
    <row r="4" spans="1:8" ht="15.75">
      <c r="A4" s="265" t="s">
        <v>170</v>
      </c>
      <c r="B4" s="266" t="s">
        <v>91</v>
      </c>
      <c r="C4" s="74" t="s">
        <v>171</v>
      </c>
      <c r="D4" s="74" t="s">
        <v>172</v>
      </c>
      <c r="E4" s="268" t="s">
        <v>173</v>
      </c>
      <c r="F4" s="269"/>
      <c r="G4" s="74" t="s">
        <v>174</v>
      </c>
      <c r="H4" s="270" t="s">
        <v>175</v>
      </c>
    </row>
    <row r="5" spans="1:8" ht="110.25">
      <c r="A5" s="265"/>
      <c r="B5" s="267"/>
      <c r="C5" s="75" t="s">
        <v>176</v>
      </c>
      <c r="D5" s="75" t="s">
        <v>177</v>
      </c>
      <c r="E5" s="76" t="s">
        <v>178</v>
      </c>
      <c r="F5" s="75" t="s">
        <v>179</v>
      </c>
      <c r="G5" s="76" t="s">
        <v>180</v>
      </c>
      <c r="H5" s="271"/>
    </row>
    <row r="6" spans="1:8" ht="31.5">
      <c r="A6" s="77">
        <v>1</v>
      </c>
      <c r="B6" s="78" t="s">
        <v>22</v>
      </c>
      <c r="C6" s="79">
        <v>50</v>
      </c>
      <c r="D6" s="79">
        <v>15</v>
      </c>
      <c r="E6" s="79">
        <v>15</v>
      </c>
      <c r="F6" s="79">
        <v>50</v>
      </c>
      <c r="G6" s="79">
        <v>70</v>
      </c>
      <c r="H6" s="92">
        <v>200</v>
      </c>
    </row>
    <row r="7" spans="1:8" ht="15.75">
      <c r="A7" s="80"/>
      <c r="B7" s="81" t="s">
        <v>81</v>
      </c>
      <c r="C7" s="82">
        <f t="shared" ref="C7:G7" si="0">SUM(C6:C6)</f>
        <v>50</v>
      </c>
      <c r="D7" s="82">
        <f t="shared" si="0"/>
        <v>15</v>
      </c>
      <c r="E7" s="82">
        <f t="shared" si="0"/>
        <v>15</v>
      </c>
      <c r="F7" s="82">
        <f t="shared" si="0"/>
        <v>50</v>
      </c>
      <c r="G7" s="82">
        <f t="shared" si="0"/>
        <v>70</v>
      </c>
      <c r="H7" s="137">
        <v>200</v>
      </c>
    </row>
    <row r="8" spans="1:8" ht="15.75">
      <c r="A8" s="80"/>
      <c r="B8" s="83" t="s">
        <v>82</v>
      </c>
      <c r="C8" s="79">
        <v>0</v>
      </c>
      <c r="D8" s="79">
        <v>47</v>
      </c>
      <c r="E8" s="79">
        <v>0</v>
      </c>
      <c r="F8" s="79">
        <v>200</v>
      </c>
      <c r="G8" s="79">
        <v>0</v>
      </c>
      <c r="H8" s="92">
        <v>247</v>
      </c>
    </row>
    <row r="9" spans="1:8" ht="15.75" customHeight="1">
      <c r="A9" s="80"/>
      <c r="B9" s="84" t="s">
        <v>83</v>
      </c>
      <c r="C9" s="79">
        <f t="shared" ref="C9:H9" si="1">C7+C8</f>
        <v>50</v>
      </c>
      <c r="D9" s="79">
        <f t="shared" si="1"/>
        <v>62</v>
      </c>
      <c r="E9" s="79">
        <f t="shared" si="1"/>
        <v>15</v>
      </c>
      <c r="F9" s="79">
        <f t="shared" si="1"/>
        <v>250</v>
      </c>
      <c r="G9" s="79">
        <f t="shared" si="1"/>
        <v>70</v>
      </c>
      <c r="H9" s="92">
        <f t="shared" si="1"/>
        <v>447</v>
      </c>
    </row>
  </sheetData>
  <mergeCells count="6">
    <mergeCell ref="A2:H2"/>
    <mergeCell ref="A3:H3"/>
    <mergeCell ref="A4:A5"/>
    <mergeCell ref="B4:B5"/>
    <mergeCell ref="E4:F4"/>
    <mergeCell ref="H4:H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AK34"/>
  <sheetViews>
    <sheetView tabSelected="1" workbookViewId="0">
      <selection activeCell="M15" sqref="M15"/>
    </sheetView>
  </sheetViews>
  <sheetFormatPr defaultRowHeight="12.75"/>
  <cols>
    <col min="1" max="1" width="43.5703125" style="110" customWidth="1"/>
    <col min="2" max="2" width="12.5703125" style="110" customWidth="1"/>
    <col min="3" max="3" width="12.140625" style="110" customWidth="1"/>
    <col min="4" max="4" width="13.42578125" style="110" customWidth="1"/>
    <col min="5" max="5" width="13.28515625" style="110" customWidth="1"/>
    <col min="6" max="6" width="13" style="110" customWidth="1"/>
    <col min="7" max="7" width="9.140625" style="110"/>
    <col min="8" max="8" width="14.28515625" style="110" customWidth="1"/>
    <col min="9" max="16384" width="9.140625" style="110"/>
  </cols>
  <sheetData>
    <row r="1" spans="1:37">
      <c r="H1" s="110" t="s">
        <v>260</v>
      </c>
    </row>
    <row r="2" spans="1:37" ht="84" customHeight="1" thickBot="1">
      <c r="A2" s="275" t="s">
        <v>214</v>
      </c>
      <c r="B2" s="275"/>
      <c r="C2" s="275"/>
      <c r="D2" s="275"/>
      <c r="E2" s="275"/>
      <c r="F2" s="275"/>
      <c r="G2" s="275"/>
      <c r="H2" s="275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</row>
    <row r="3" spans="1:37">
      <c r="A3" s="272" t="s">
        <v>216</v>
      </c>
      <c r="B3" s="272" t="s">
        <v>217</v>
      </c>
      <c r="C3" s="272" t="s">
        <v>218</v>
      </c>
      <c r="D3" s="272"/>
      <c r="E3" s="272" t="s">
        <v>219</v>
      </c>
      <c r="F3" s="272"/>
      <c r="G3" s="272" t="s">
        <v>220</v>
      </c>
      <c r="H3" s="272"/>
    </row>
    <row r="4" spans="1:37" ht="76.5">
      <c r="A4" s="272"/>
      <c r="B4" s="272"/>
      <c r="C4" s="111" t="s">
        <v>221</v>
      </c>
      <c r="D4" s="112" t="s">
        <v>222</v>
      </c>
      <c r="E4" s="111" t="s">
        <v>221</v>
      </c>
      <c r="F4" s="111" t="s">
        <v>222</v>
      </c>
      <c r="G4" s="111" t="s">
        <v>221</v>
      </c>
      <c r="H4" s="111" t="s">
        <v>222</v>
      </c>
    </row>
    <row r="5" spans="1:37" ht="25.5">
      <c r="A5" s="113" t="s">
        <v>223</v>
      </c>
      <c r="B5" s="114" t="s">
        <v>224</v>
      </c>
      <c r="C5" s="111">
        <v>0.28999999999999998</v>
      </c>
      <c r="D5" s="115">
        <v>279711</v>
      </c>
      <c r="E5" s="111">
        <v>0.28999999999999998</v>
      </c>
      <c r="F5" s="115">
        <v>279711</v>
      </c>
      <c r="G5" s="111">
        <v>0.28999999999999998</v>
      </c>
      <c r="H5" s="115">
        <v>279711</v>
      </c>
    </row>
    <row r="6" spans="1:37">
      <c r="A6" s="113" t="s">
        <v>225</v>
      </c>
      <c r="B6" s="111" t="s">
        <v>226</v>
      </c>
      <c r="C6" s="111" t="s">
        <v>226</v>
      </c>
      <c r="D6" s="115"/>
      <c r="E6" s="111" t="s">
        <v>226</v>
      </c>
      <c r="F6" s="115"/>
      <c r="G6" s="111" t="s">
        <v>226</v>
      </c>
      <c r="H6" s="115"/>
    </row>
    <row r="7" spans="1:37" ht="13.5">
      <c r="A7" s="116" t="s">
        <v>227</v>
      </c>
      <c r="B7" s="111" t="s">
        <v>226</v>
      </c>
      <c r="C7" s="111" t="s">
        <v>226</v>
      </c>
      <c r="D7" s="115"/>
      <c r="E7" s="111" t="s">
        <v>226</v>
      </c>
      <c r="F7" s="115"/>
      <c r="G7" s="111" t="s">
        <v>226</v>
      </c>
      <c r="H7" s="115"/>
    </row>
    <row r="8" spans="1:37">
      <c r="A8" s="274" t="s">
        <v>228</v>
      </c>
      <c r="B8" s="114" t="s">
        <v>229</v>
      </c>
      <c r="C8" s="272">
        <v>2.93</v>
      </c>
      <c r="D8" s="273">
        <v>2826040</v>
      </c>
      <c r="E8" s="272">
        <v>2.93</v>
      </c>
      <c r="F8" s="273">
        <v>2826040</v>
      </c>
      <c r="G8" s="272">
        <v>2.93</v>
      </c>
      <c r="H8" s="273">
        <v>2826040</v>
      </c>
    </row>
    <row r="9" spans="1:37" ht="25.5">
      <c r="A9" s="274"/>
      <c r="B9" s="114" t="s">
        <v>230</v>
      </c>
      <c r="C9" s="272"/>
      <c r="D9" s="273"/>
      <c r="E9" s="272"/>
      <c r="F9" s="273"/>
      <c r="G9" s="272"/>
      <c r="H9" s="273"/>
    </row>
    <row r="10" spans="1:37" ht="28.5">
      <c r="A10" s="114" t="s">
        <v>231</v>
      </c>
      <c r="B10" s="114" t="s">
        <v>232</v>
      </c>
      <c r="C10" s="111">
        <v>0.27200000000000002</v>
      </c>
      <c r="D10" s="115">
        <v>262349</v>
      </c>
      <c r="E10" s="111">
        <v>0.27200000000000002</v>
      </c>
      <c r="F10" s="115">
        <v>262349</v>
      </c>
      <c r="G10" s="111">
        <v>0.27200000000000002</v>
      </c>
      <c r="H10" s="115">
        <v>262349</v>
      </c>
    </row>
    <row r="11" spans="1:37" ht="25.5">
      <c r="A11" s="114" t="s">
        <v>233</v>
      </c>
      <c r="B11" s="114" t="s">
        <v>232</v>
      </c>
      <c r="C11" s="111">
        <v>0.26300000000000001</v>
      </c>
      <c r="D11" s="115">
        <v>253668</v>
      </c>
      <c r="E11" s="111">
        <v>0.26300000000000001</v>
      </c>
      <c r="F11" s="115">
        <v>253668</v>
      </c>
      <c r="G11" s="111">
        <v>0.26300000000000001</v>
      </c>
      <c r="H11" s="115">
        <v>253668</v>
      </c>
    </row>
    <row r="12" spans="1:37" ht="25.5">
      <c r="A12" s="114" t="s">
        <v>234</v>
      </c>
      <c r="B12" s="114" t="s">
        <v>232</v>
      </c>
      <c r="C12" s="111">
        <v>5.9830000000000001E-2</v>
      </c>
      <c r="D12" s="115">
        <v>57707</v>
      </c>
      <c r="E12" s="111" t="s">
        <v>226</v>
      </c>
      <c r="F12" s="115">
        <v>0</v>
      </c>
      <c r="G12" s="111" t="s">
        <v>226</v>
      </c>
      <c r="H12" s="115">
        <v>0</v>
      </c>
    </row>
    <row r="13" spans="1:37">
      <c r="A13" s="114" t="s">
        <v>235</v>
      </c>
      <c r="B13" s="114" t="s">
        <v>236</v>
      </c>
      <c r="C13" s="111">
        <v>2.395</v>
      </c>
      <c r="D13" s="115">
        <v>2310023</v>
      </c>
      <c r="E13" s="111">
        <v>2.395</v>
      </c>
      <c r="F13" s="115">
        <v>2310023</v>
      </c>
      <c r="G13" s="111">
        <v>2.395</v>
      </c>
      <c r="H13" s="115">
        <v>2310023</v>
      </c>
    </row>
    <row r="14" spans="1:37">
      <c r="A14" s="114" t="s">
        <v>237</v>
      </c>
      <c r="B14" s="114" t="s">
        <v>236</v>
      </c>
      <c r="C14" s="111">
        <v>0.54</v>
      </c>
      <c r="D14" s="115">
        <v>520840</v>
      </c>
      <c r="E14" s="111">
        <v>0.54</v>
      </c>
      <c r="F14" s="115">
        <v>520840</v>
      </c>
      <c r="G14" s="111">
        <v>0.54</v>
      </c>
      <c r="H14" s="115">
        <v>520840</v>
      </c>
    </row>
    <row r="15" spans="1:37" ht="66.75">
      <c r="A15" s="114" t="s">
        <v>238</v>
      </c>
      <c r="B15" s="114" t="s">
        <v>239</v>
      </c>
      <c r="C15" s="111">
        <v>1.7877000000000001</v>
      </c>
      <c r="D15" s="115">
        <v>1724271</v>
      </c>
      <c r="E15" s="111">
        <v>1.7877000000000001</v>
      </c>
      <c r="F15" s="115">
        <v>1724271</v>
      </c>
      <c r="G15" s="111">
        <v>1.7877000000000001</v>
      </c>
      <c r="H15" s="115">
        <v>1724271</v>
      </c>
    </row>
    <row r="16" spans="1:37">
      <c r="A16" s="114" t="s">
        <v>181</v>
      </c>
      <c r="B16" s="114" t="s">
        <v>240</v>
      </c>
      <c r="C16" s="111">
        <v>4.632E-2</v>
      </c>
      <c r="D16" s="115">
        <v>44677</v>
      </c>
      <c r="E16" s="111">
        <v>4.632E-2</v>
      </c>
      <c r="F16" s="115">
        <v>44677</v>
      </c>
      <c r="G16" s="111">
        <v>4.632E-2</v>
      </c>
      <c r="H16" s="115">
        <v>44677</v>
      </c>
    </row>
    <row r="17" spans="1:8">
      <c r="A17" s="114" t="s">
        <v>182</v>
      </c>
      <c r="B17" s="114" t="s">
        <v>240</v>
      </c>
      <c r="C17" s="111">
        <v>2.6339999999999999E-2</v>
      </c>
      <c r="D17" s="115">
        <v>25405</v>
      </c>
      <c r="E17" s="111">
        <v>2.6339999999999999E-2</v>
      </c>
      <c r="F17" s="115">
        <v>25405</v>
      </c>
      <c r="G17" s="111">
        <v>2.6339999999999999E-2</v>
      </c>
      <c r="H17" s="115">
        <v>25405</v>
      </c>
    </row>
    <row r="18" spans="1:8" ht="25.5">
      <c r="A18" s="114" t="s">
        <v>183</v>
      </c>
      <c r="B18" s="114" t="s">
        <v>240</v>
      </c>
      <c r="C18" s="111">
        <v>8.2860000000000003E-2</v>
      </c>
      <c r="D18" s="115">
        <v>79920</v>
      </c>
      <c r="E18" s="111">
        <v>8.2860000000000003E-2</v>
      </c>
      <c r="F18" s="115">
        <v>79920</v>
      </c>
      <c r="G18" s="111">
        <v>8.2860000000000003E-2</v>
      </c>
      <c r="H18" s="115">
        <v>79920</v>
      </c>
    </row>
    <row r="19" spans="1:8">
      <c r="A19" s="114" t="s">
        <v>241</v>
      </c>
      <c r="B19" s="114" t="s">
        <v>240</v>
      </c>
      <c r="C19" s="111">
        <v>2.9940000000000001E-2</v>
      </c>
      <c r="D19" s="115">
        <v>28878</v>
      </c>
      <c r="E19" s="111">
        <v>2.9940000000000001E-2</v>
      </c>
      <c r="F19" s="115">
        <v>28878</v>
      </c>
      <c r="G19" s="111">
        <v>2.9940000000000001E-2</v>
      </c>
      <c r="H19" s="115">
        <v>28878</v>
      </c>
    </row>
    <row r="20" spans="1:8" ht="25.5">
      <c r="A20" s="114" t="s">
        <v>242</v>
      </c>
      <c r="B20" s="114" t="s">
        <v>240</v>
      </c>
      <c r="C20" s="111">
        <v>9.2000000000000003E-4</v>
      </c>
      <c r="D20" s="115">
        <v>887</v>
      </c>
      <c r="E20" s="111">
        <v>9.2000000000000003E-4</v>
      </c>
      <c r="F20" s="115">
        <v>887</v>
      </c>
      <c r="G20" s="111">
        <v>9.2000000000000003E-4</v>
      </c>
      <c r="H20" s="115">
        <v>887</v>
      </c>
    </row>
    <row r="21" spans="1:8" ht="63.75">
      <c r="A21" s="114" t="s">
        <v>243</v>
      </c>
      <c r="B21" s="114" t="s">
        <v>240</v>
      </c>
      <c r="C21" s="111">
        <v>1.321E-2</v>
      </c>
      <c r="D21" s="115">
        <v>12741</v>
      </c>
      <c r="E21" s="111">
        <v>1.321E-2</v>
      </c>
      <c r="F21" s="115">
        <v>12741</v>
      </c>
      <c r="G21" s="111">
        <v>1.321E-2</v>
      </c>
      <c r="H21" s="115">
        <v>12741</v>
      </c>
    </row>
    <row r="22" spans="1:8" ht="25.5">
      <c r="A22" s="114" t="s">
        <v>184</v>
      </c>
      <c r="B22" s="114" t="s">
        <v>240</v>
      </c>
      <c r="C22" s="111">
        <v>0.12837999999999999</v>
      </c>
      <c r="D22" s="115">
        <v>123825</v>
      </c>
      <c r="E22" s="111">
        <v>8.9870000000000005E-2</v>
      </c>
      <c r="F22" s="115">
        <v>86681</v>
      </c>
      <c r="G22" s="111">
        <v>7.1889999999999996E-2</v>
      </c>
      <c r="H22" s="115">
        <v>69339</v>
      </c>
    </row>
    <row r="23" spans="1:8" ht="38.25">
      <c r="A23" s="114" t="s">
        <v>244</v>
      </c>
      <c r="B23" s="114" t="s">
        <v>232</v>
      </c>
      <c r="C23" s="111">
        <v>2.8700000000000002E-3</v>
      </c>
      <c r="D23" s="115">
        <v>2768</v>
      </c>
      <c r="E23" s="111">
        <v>2.9399999999999999E-3</v>
      </c>
      <c r="F23" s="115">
        <v>2836</v>
      </c>
      <c r="G23" s="111">
        <v>2.9399999999999999E-3</v>
      </c>
      <c r="H23" s="115">
        <v>2836</v>
      </c>
    </row>
    <row r="24" spans="1:8" ht="25.5">
      <c r="A24" s="113" t="s">
        <v>245</v>
      </c>
      <c r="B24" s="111" t="s">
        <v>226</v>
      </c>
      <c r="C24" s="111" t="s">
        <v>226</v>
      </c>
      <c r="D24" s="115"/>
      <c r="E24" s="111" t="s">
        <v>226</v>
      </c>
      <c r="F24" s="115"/>
      <c r="G24" s="111" t="s">
        <v>226</v>
      </c>
      <c r="H24" s="115"/>
    </row>
    <row r="25" spans="1:8" ht="51">
      <c r="A25" s="114" t="s">
        <v>246</v>
      </c>
      <c r="B25" s="114" t="s">
        <v>247</v>
      </c>
      <c r="C25" s="129">
        <v>6.2370000000000002E-2</v>
      </c>
      <c r="D25" s="130">
        <v>60157</v>
      </c>
      <c r="E25" s="111">
        <v>6.8604999999999999E-2</v>
      </c>
      <c r="F25" s="123">
        <v>66171</v>
      </c>
      <c r="G25" s="117">
        <v>6.8618999999999999E-2</v>
      </c>
      <c r="H25" s="124">
        <v>66184</v>
      </c>
    </row>
    <row r="26" spans="1:8" ht="51">
      <c r="A26" s="114" t="s">
        <v>248</v>
      </c>
      <c r="B26" s="114" t="s">
        <v>247</v>
      </c>
      <c r="C26" s="111">
        <v>9.0069999999999994E-3</v>
      </c>
      <c r="D26" s="115">
        <v>8687</v>
      </c>
      <c r="E26" s="111">
        <v>9.0069999999999994E-3</v>
      </c>
      <c r="F26" s="115">
        <v>8687</v>
      </c>
      <c r="G26" s="111">
        <v>9.0069999999999994E-3</v>
      </c>
      <c r="H26" s="115">
        <v>8687</v>
      </c>
    </row>
    <row r="27" spans="1:8" ht="51">
      <c r="A27" s="114" t="s">
        <v>249</v>
      </c>
      <c r="B27" s="114" t="s">
        <v>247</v>
      </c>
      <c r="C27" s="111">
        <v>4.6299999999999998E-4</v>
      </c>
      <c r="D27" s="115">
        <v>447</v>
      </c>
      <c r="E27" s="111">
        <v>4.7699999999999999E-4</v>
      </c>
      <c r="F27" s="115">
        <v>460</v>
      </c>
      <c r="G27" s="111">
        <v>4.9100000000000001E-4</v>
      </c>
      <c r="H27" s="115">
        <v>474</v>
      </c>
    </row>
    <row r="28" spans="1:8" ht="51.75">
      <c r="A28" s="116" t="s">
        <v>250</v>
      </c>
      <c r="B28" s="114" t="s">
        <v>251</v>
      </c>
      <c r="C28" s="128">
        <v>0.16270699999999999</v>
      </c>
      <c r="D28" s="127">
        <v>156934</v>
      </c>
      <c r="E28" s="117">
        <v>0.16634199999999999</v>
      </c>
      <c r="F28" s="115">
        <v>160440</v>
      </c>
      <c r="G28" s="117">
        <v>0.166356</v>
      </c>
      <c r="H28" s="115">
        <v>160454</v>
      </c>
    </row>
    <row r="29" spans="1:8" ht="38.25">
      <c r="A29" s="114" t="s">
        <v>252</v>
      </c>
      <c r="B29" s="114" t="s">
        <v>251</v>
      </c>
      <c r="C29" s="111">
        <v>9.4879999999999999E-3</v>
      </c>
      <c r="D29" s="115">
        <v>9151</v>
      </c>
      <c r="E29" s="111">
        <v>9.4879999999999999E-3</v>
      </c>
      <c r="F29" s="115">
        <v>9151</v>
      </c>
      <c r="G29" s="111">
        <v>9.4879999999999999E-3</v>
      </c>
      <c r="H29" s="115">
        <v>9151</v>
      </c>
    </row>
    <row r="30" spans="1:8" ht="54">
      <c r="A30" s="114" t="s">
        <v>253</v>
      </c>
      <c r="B30" s="114" t="s">
        <v>251</v>
      </c>
      <c r="C30" s="117">
        <v>4.4429999999999999E-3</v>
      </c>
      <c r="D30" s="115">
        <v>4285</v>
      </c>
      <c r="E30" s="117">
        <v>4.4429999999999999E-3</v>
      </c>
      <c r="F30" s="115">
        <v>4285</v>
      </c>
      <c r="G30" s="117">
        <v>4.4429999999999999E-3</v>
      </c>
      <c r="H30" s="115">
        <v>4285</v>
      </c>
    </row>
    <row r="31" spans="1:8" ht="38.25">
      <c r="A31" s="118" t="s">
        <v>254</v>
      </c>
      <c r="B31" s="118" t="s">
        <v>251</v>
      </c>
      <c r="C31" s="125">
        <v>5.9789999999999999E-3</v>
      </c>
      <c r="D31" s="131">
        <v>5767</v>
      </c>
      <c r="E31" s="191">
        <v>5.9789999999999999E-3</v>
      </c>
      <c r="F31" s="131">
        <v>5767</v>
      </c>
      <c r="G31" s="191">
        <v>5.9789999999999999E-3</v>
      </c>
      <c r="H31" s="131">
        <v>5767</v>
      </c>
    </row>
    <row r="32" spans="1:8" ht="63.75">
      <c r="A32" s="119" t="s">
        <v>255</v>
      </c>
      <c r="B32" s="117" t="s">
        <v>226</v>
      </c>
      <c r="C32" s="117" t="s">
        <v>226</v>
      </c>
      <c r="D32" s="120"/>
      <c r="E32" s="117" t="s">
        <v>226</v>
      </c>
      <c r="F32" s="120"/>
      <c r="G32" s="117" t="s">
        <v>226</v>
      </c>
      <c r="H32" s="120"/>
    </row>
    <row r="33" spans="1:8" ht="51">
      <c r="A33" s="121" t="s">
        <v>256</v>
      </c>
      <c r="B33" s="117" t="s">
        <v>257</v>
      </c>
      <c r="C33" s="117">
        <v>5.0999999999999997E-2</v>
      </c>
      <c r="D33" s="122">
        <v>49471</v>
      </c>
      <c r="E33" s="117">
        <v>5.0999999999999997E-2</v>
      </c>
      <c r="F33" s="122">
        <v>49471</v>
      </c>
      <c r="G33" s="117">
        <v>5.0999999999999997E-2</v>
      </c>
      <c r="H33" s="122">
        <v>49471</v>
      </c>
    </row>
    <row r="34" spans="1:8" ht="127.5">
      <c r="A34" s="121" t="s">
        <v>258</v>
      </c>
      <c r="B34" s="117" t="s">
        <v>259</v>
      </c>
      <c r="C34" s="117">
        <v>1.4E-2</v>
      </c>
      <c r="D34" s="122">
        <v>13700</v>
      </c>
      <c r="E34" s="117">
        <v>1.4E-2</v>
      </c>
      <c r="F34" s="122">
        <v>13700</v>
      </c>
      <c r="G34" s="117">
        <v>1.4E-2</v>
      </c>
      <c r="H34" s="122">
        <v>13700</v>
      </c>
    </row>
  </sheetData>
  <mergeCells count="13">
    <mergeCell ref="A2:H2"/>
    <mergeCell ref="G8:G9"/>
    <mergeCell ref="H8:H9"/>
    <mergeCell ref="A3:A4"/>
    <mergeCell ref="B3:B4"/>
    <mergeCell ref="C3:D3"/>
    <mergeCell ref="E3:F3"/>
    <mergeCell ref="G3:H3"/>
    <mergeCell ref="A8:A9"/>
    <mergeCell ref="C8:C9"/>
    <mergeCell ref="D8:D9"/>
    <mergeCell ref="E8:E9"/>
    <mergeCell ref="F8:F9"/>
  </mergeCells>
  <pageMargins left="0.70866141732283472" right="0.35433070866141736" top="0.74803149606299213" bottom="0.74803149606299213" header="0.31496062992125984" footer="0.31496062992125984"/>
  <pageSetup paperSize="9" fitToHeight="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"/>
  <sheetViews>
    <sheetView workbookViewId="0">
      <selection activeCell="F1" sqref="F1:G1"/>
    </sheetView>
  </sheetViews>
  <sheetFormatPr defaultColWidth="8.85546875" defaultRowHeight="12.75"/>
  <cols>
    <col min="1" max="1" width="4.42578125" style="2" customWidth="1"/>
    <col min="2" max="2" width="35.85546875" style="31" customWidth="1"/>
    <col min="3" max="3" width="11.7109375" style="32" customWidth="1"/>
    <col min="4" max="4" width="11.85546875" style="7" customWidth="1"/>
    <col min="5" max="5" width="14" style="2" customWidth="1"/>
    <col min="6" max="6" width="13.85546875" style="2" customWidth="1"/>
    <col min="7" max="7" width="14.5703125" style="2" customWidth="1"/>
    <col min="8" max="251" width="8.85546875" style="2"/>
    <col min="252" max="252" width="4.42578125" style="2" customWidth="1"/>
    <col min="253" max="253" width="35.85546875" style="2" customWidth="1"/>
    <col min="254" max="254" width="11.7109375" style="2" customWidth="1"/>
    <col min="255" max="255" width="11.85546875" style="2" customWidth="1"/>
    <col min="256" max="259" width="0" style="2" hidden="1" customWidth="1"/>
    <col min="260" max="260" width="14" style="2" customWidth="1"/>
    <col min="261" max="261" width="13.85546875" style="2" customWidth="1"/>
    <col min="262" max="262" width="14.5703125" style="2" customWidth="1"/>
    <col min="263" max="507" width="8.85546875" style="2"/>
    <col min="508" max="508" width="4.42578125" style="2" customWidth="1"/>
    <col min="509" max="509" width="35.85546875" style="2" customWidth="1"/>
    <col min="510" max="510" width="11.7109375" style="2" customWidth="1"/>
    <col min="511" max="511" width="11.85546875" style="2" customWidth="1"/>
    <col min="512" max="515" width="0" style="2" hidden="1" customWidth="1"/>
    <col min="516" max="516" width="14" style="2" customWidth="1"/>
    <col min="517" max="517" width="13.85546875" style="2" customWidth="1"/>
    <col min="518" max="518" width="14.5703125" style="2" customWidth="1"/>
    <col min="519" max="763" width="8.85546875" style="2"/>
    <col min="764" max="764" width="4.42578125" style="2" customWidth="1"/>
    <col min="765" max="765" width="35.85546875" style="2" customWidth="1"/>
    <col min="766" max="766" width="11.7109375" style="2" customWidth="1"/>
    <col min="767" max="767" width="11.85546875" style="2" customWidth="1"/>
    <col min="768" max="771" width="0" style="2" hidden="1" customWidth="1"/>
    <col min="772" max="772" width="14" style="2" customWidth="1"/>
    <col min="773" max="773" width="13.85546875" style="2" customWidth="1"/>
    <col min="774" max="774" width="14.5703125" style="2" customWidth="1"/>
    <col min="775" max="1019" width="8.85546875" style="2"/>
    <col min="1020" max="1020" width="4.42578125" style="2" customWidth="1"/>
    <col min="1021" max="1021" width="35.85546875" style="2" customWidth="1"/>
    <col min="1022" max="1022" width="11.7109375" style="2" customWidth="1"/>
    <col min="1023" max="1023" width="11.85546875" style="2" customWidth="1"/>
    <col min="1024" max="1027" width="0" style="2" hidden="1" customWidth="1"/>
    <col min="1028" max="1028" width="14" style="2" customWidth="1"/>
    <col min="1029" max="1029" width="13.85546875" style="2" customWidth="1"/>
    <col min="1030" max="1030" width="14.5703125" style="2" customWidth="1"/>
    <col min="1031" max="1275" width="8.85546875" style="2"/>
    <col min="1276" max="1276" width="4.42578125" style="2" customWidth="1"/>
    <col min="1277" max="1277" width="35.85546875" style="2" customWidth="1"/>
    <col min="1278" max="1278" width="11.7109375" style="2" customWidth="1"/>
    <col min="1279" max="1279" width="11.85546875" style="2" customWidth="1"/>
    <col min="1280" max="1283" width="0" style="2" hidden="1" customWidth="1"/>
    <col min="1284" max="1284" width="14" style="2" customWidth="1"/>
    <col min="1285" max="1285" width="13.85546875" style="2" customWidth="1"/>
    <col min="1286" max="1286" width="14.5703125" style="2" customWidth="1"/>
    <col min="1287" max="1531" width="8.85546875" style="2"/>
    <col min="1532" max="1532" width="4.42578125" style="2" customWidth="1"/>
    <col min="1533" max="1533" width="35.85546875" style="2" customWidth="1"/>
    <col min="1534" max="1534" width="11.7109375" style="2" customWidth="1"/>
    <col min="1535" max="1535" width="11.85546875" style="2" customWidth="1"/>
    <col min="1536" max="1539" width="0" style="2" hidden="1" customWidth="1"/>
    <col min="1540" max="1540" width="14" style="2" customWidth="1"/>
    <col min="1541" max="1541" width="13.85546875" style="2" customWidth="1"/>
    <col min="1542" max="1542" width="14.5703125" style="2" customWidth="1"/>
    <col min="1543" max="1787" width="8.85546875" style="2"/>
    <col min="1788" max="1788" width="4.42578125" style="2" customWidth="1"/>
    <col min="1789" max="1789" width="35.85546875" style="2" customWidth="1"/>
    <col min="1790" max="1790" width="11.7109375" style="2" customWidth="1"/>
    <col min="1791" max="1791" width="11.85546875" style="2" customWidth="1"/>
    <col min="1792" max="1795" width="0" style="2" hidden="1" customWidth="1"/>
    <col min="1796" max="1796" width="14" style="2" customWidth="1"/>
    <col min="1797" max="1797" width="13.85546875" style="2" customWidth="1"/>
    <col min="1798" max="1798" width="14.5703125" style="2" customWidth="1"/>
    <col min="1799" max="2043" width="8.85546875" style="2"/>
    <col min="2044" max="2044" width="4.42578125" style="2" customWidth="1"/>
    <col min="2045" max="2045" width="35.85546875" style="2" customWidth="1"/>
    <col min="2046" max="2046" width="11.7109375" style="2" customWidth="1"/>
    <col min="2047" max="2047" width="11.85546875" style="2" customWidth="1"/>
    <col min="2048" max="2051" width="0" style="2" hidden="1" customWidth="1"/>
    <col min="2052" max="2052" width="14" style="2" customWidth="1"/>
    <col min="2053" max="2053" width="13.85546875" style="2" customWidth="1"/>
    <col min="2054" max="2054" width="14.5703125" style="2" customWidth="1"/>
    <col min="2055" max="2299" width="8.85546875" style="2"/>
    <col min="2300" max="2300" width="4.42578125" style="2" customWidth="1"/>
    <col min="2301" max="2301" width="35.85546875" style="2" customWidth="1"/>
    <col min="2302" max="2302" width="11.7109375" style="2" customWidth="1"/>
    <col min="2303" max="2303" width="11.85546875" style="2" customWidth="1"/>
    <col min="2304" max="2307" width="0" style="2" hidden="1" customWidth="1"/>
    <col min="2308" max="2308" width="14" style="2" customWidth="1"/>
    <col min="2309" max="2309" width="13.85546875" style="2" customWidth="1"/>
    <col min="2310" max="2310" width="14.5703125" style="2" customWidth="1"/>
    <col min="2311" max="2555" width="8.85546875" style="2"/>
    <col min="2556" max="2556" width="4.42578125" style="2" customWidth="1"/>
    <col min="2557" max="2557" width="35.85546875" style="2" customWidth="1"/>
    <col min="2558" max="2558" width="11.7109375" style="2" customWidth="1"/>
    <col min="2559" max="2559" width="11.85546875" style="2" customWidth="1"/>
    <col min="2560" max="2563" width="0" style="2" hidden="1" customWidth="1"/>
    <col min="2564" max="2564" width="14" style="2" customWidth="1"/>
    <col min="2565" max="2565" width="13.85546875" style="2" customWidth="1"/>
    <col min="2566" max="2566" width="14.5703125" style="2" customWidth="1"/>
    <col min="2567" max="2811" width="8.85546875" style="2"/>
    <col min="2812" max="2812" width="4.42578125" style="2" customWidth="1"/>
    <col min="2813" max="2813" width="35.85546875" style="2" customWidth="1"/>
    <col min="2814" max="2814" width="11.7109375" style="2" customWidth="1"/>
    <col min="2815" max="2815" width="11.85546875" style="2" customWidth="1"/>
    <col min="2816" max="2819" width="0" style="2" hidden="1" customWidth="1"/>
    <col min="2820" max="2820" width="14" style="2" customWidth="1"/>
    <col min="2821" max="2821" width="13.85546875" style="2" customWidth="1"/>
    <col min="2822" max="2822" width="14.5703125" style="2" customWidth="1"/>
    <col min="2823" max="3067" width="8.85546875" style="2"/>
    <col min="3068" max="3068" width="4.42578125" style="2" customWidth="1"/>
    <col min="3069" max="3069" width="35.85546875" style="2" customWidth="1"/>
    <col min="3070" max="3070" width="11.7109375" style="2" customWidth="1"/>
    <col min="3071" max="3071" width="11.85546875" style="2" customWidth="1"/>
    <col min="3072" max="3075" width="0" style="2" hidden="1" customWidth="1"/>
    <col min="3076" max="3076" width="14" style="2" customWidth="1"/>
    <col min="3077" max="3077" width="13.85546875" style="2" customWidth="1"/>
    <col min="3078" max="3078" width="14.5703125" style="2" customWidth="1"/>
    <col min="3079" max="3323" width="8.85546875" style="2"/>
    <col min="3324" max="3324" width="4.42578125" style="2" customWidth="1"/>
    <col min="3325" max="3325" width="35.85546875" style="2" customWidth="1"/>
    <col min="3326" max="3326" width="11.7109375" style="2" customWidth="1"/>
    <col min="3327" max="3327" width="11.85546875" style="2" customWidth="1"/>
    <col min="3328" max="3331" width="0" style="2" hidden="1" customWidth="1"/>
    <col min="3332" max="3332" width="14" style="2" customWidth="1"/>
    <col min="3333" max="3333" width="13.85546875" style="2" customWidth="1"/>
    <col min="3334" max="3334" width="14.5703125" style="2" customWidth="1"/>
    <col min="3335" max="3579" width="8.85546875" style="2"/>
    <col min="3580" max="3580" width="4.42578125" style="2" customWidth="1"/>
    <col min="3581" max="3581" width="35.85546875" style="2" customWidth="1"/>
    <col min="3582" max="3582" width="11.7109375" style="2" customWidth="1"/>
    <col min="3583" max="3583" width="11.85546875" style="2" customWidth="1"/>
    <col min="3584" max="3587" width="0" style="2" hidden="1" customWidth="1"/>
    <col min="3588" max="3588" width="14" style="2" customWidth="1"/>
    <col min="3589" max="3589" width="13.85546875" style="2" customWidth="1"/>
    <col min="3590" max="3590" width="14.5703125" style="2" customWidth="1"/>
    <col min="3591" max="3835" width="8.85546875" style="2"/>
    <col min="3836" max="3836" width="4.42578125" style="2" customWidth="1"/>
    <col min="3837" max="3837" width="35.85546875" style="2" customWidth="1"/>
    <col min="3838" max="3838" width="11.7109375" style="2" customWidth="1"/>
    <col min="3839" max="3839" width="11.85546875" style="2" customWidth="1"/>
    <col min="3840" max="3843" width="0" style="2" hidden="1" customWidth="1"/>
    <col min="3844" max="3844" width="14" style="2" customWidth="1"/>
    <col min="3845" max="3845" width="13.85546875" style="2" customWidth="1"/>
    <col min="3846" max="3846" width="14.5703125" style="2" customWidth="1"/>
    <col min="3847" max="4091" width="8.85546875" style="2"/>
    <col min="4092" max="4092" width="4.42578125" style="2" customWidth="1"/>
    <col min="4093" max="4093" width="35.85546875" style="2" customWidth="1"/>
    <col min="4094" max="4094" width="11.7109375" style="2" customWidth="1"/>
    <col min="4095" max="4095" width="11.85546875" style="2" customWidth="1"/>
    <col min="4096" max="4099" width="0" style="2" hidden="1" customWidth="1"/>
    <col min="4100" max="4100" width="14" style="2" customWidth="1"/>
    <col min="4101" max="4101" width="13.85546875" style="2" customWidth="1"/>
    <col min="4102" max="4102" width="14.5703125" style="2" customWidth="1"/>
    <col min="4103" max="4347" width="8.85546875" style="2"/>
    <col min="4348" max="4348" width="4.42578125" style="2" customWidth="1"/>
    <col min="4349" max="4349" width="35.85546875" style="2" customWidth="1"/>
    <col min="4350" max="4350" width="11.7109375" style="2" customWidth="1"/>
    <col min="4351" max="4351" width="11.85546875" style="2" customWidth="1"/>
    <col min="4352" max="4355" width="0" style="2" hidden="1" customWidth="1"/>
    <col min="4356" max="4356" width="14" style="2" customWidth="1"/>
    <col min="4357" max="4357" width="13.85546875" style="2" customWidth="1"/>
    <col min="4358" max="4358" width="14.5703125" style="2" customWidth="1"/>
    <col min="4359" max="4603" width="8.85546875" style="2"/>
    <col min="4604" max="4604" width="4.42578125" style="2" customWidth="1"/>
    <col min="4605" max="4605" width="35.85546875" style="2" customWidth="1"/>
    <col min="4606" max="4606" width="11.7109375" style="2" customWidth="1"/>
    <col min="4607" max="4607" width="11.85546875" style="2" customWidth="1"/>
    <col min="4608" max="4611" width="0" style="2" hidden="1" customWidth="1"/>
    <col min="4612" max="4612" width="14" style="2" customWidth="1"/>
    <col min="4613" max="4613" width="13.85546875" style="2" customWidth="1"/>
    <col min="4614" max="4614" width="14.5703125" style="2" customWidth="1"/>
    <col min="4615" max="4859" width="8.85546875" style="2"/>
    <col min="4860" max="4860" width="4.42578125" style="2" customWidth="1"/>
    <col min="4861" max="4861" width="35.85546875" style="2" customWidth="1"/>
    <col min="4862" max="4862" width="11.7109375" style="2" customWidth="1"/>
    <col min="4863" max="4863" width="11.85546875" style="2" customWidth="1"/>
    <col min="4864" max="4867" width="0" style="2" hidden="1" customWidth="1"/>
    <col min="4868" max="4868" width="14" style="2" customWidth="1"/>
    <col min="4869" max="4869" width="13.85546875" style="2" customWidth="1"/>
    <col min="4870" max="4870" width="14.5703125" style="2" customWidth="1"/>
    <col min="4871" max="5115" width="8.85546875" style="2"/>
    <col min="5116" max="5116" width="4.42578125" style="2" customWidth="1"/>
    <col min="5117" max="5117" width="35.85546875" style="2" customWidth="1"/>
    <col min="5118" max="5118" width="11.7109375" style="2" customWidth="1"/>
    <col min="5119" max="5119" width="11.85546875" style="2" customWidth="1"/>
    <col min="5120" max="5123" width="0" style="2" hidden="1" customWidth="1"/>
    <col min="5124" max="5124" width="14" style="2" customWidth="1"/>
    <col min="5125" max="5125" width="13.85546875" style="2" customWidth="1"/>
    <col min="5126" max="5126" width="14.5703125" style="2" customWidth="1"/>
    <col min="5127" max="5371" width="8.85546875" style="2"/>
    <col min="5372" max="5372" width="4.42578125" style="2" customWidth="1"/>
    <col min="5373" max="5373" width="35.85546875" style="2" customWidth="1"/>
    <col min="5374" max="5374" width="11.7109375" style="2" customWidth="1"/>
    <col min="5375" max="5375" width="11.85546875" style="2" customWidth="1"/>
    <col min="5376" max="5379" width="0" style="2" hidden="1" customWidth="1"/>
    <col min="5380" max="5380" width="14" style="2" customWidth="1"/>
    <col min="5381" max="5381" width="13.85546875" style="2" customWidth="1"/>
    <col min="5382" max="5382" width="14.5703125" style="2" customWidth="1"/>
    <col min="5383" max="5627" width="8.85546875" style="2"/>
    <col min="5628" max="5628" width="4.42578125" style="2" customWidth="1"/>
    <col min="5629" max="5629" width="35.85546875" style="2" customWidth="1"/>
    <col min="5630" max="5630" width="11.7109375" style="2" customWidth="1"/>
    <col min="5631" max="5631" width="11.85546875" style="2" customWidth="1"/>
    <col min="5632" max="5635" width="0" style="2" hidden="1" customWidth="1"/>
    <col min="5636" max="5636" width="14" style="2" customWidth="1"/>
    <col min="5637" max="5637" width="13.85546875" style="2" customWidth="1"/>
    <col min="5638" max="5638" width="14.5703125" style="2" customWidth="1"/>
    <col min="5639" max="5883" width="8.85546875" style="2"/>
    <col min="5884" max="5884" width="4.42578125" style="2" customWidth="1"/>
    <col min="5885" max="5885" width="35.85546875" style="2" customWidth="1"/>
    <col min="5886" max="5886" width="11.7109375" style="2" customWidth="1"/>
    <col min="5887" max="5887" width="11.85546875" style="2" customWidth="1"/>
    <col min="5888" max="5891" width="0" style="2" hidden="1" customWidth="1"/>
    <col min="5892" max="5892" width="14" style="2" customWidth="1"/>
    <col min="5893" max="5893" width="13.85546875" style="2" customWidth="1"/>
    <col min="5894" max="5894" width="14.5703125" style="2" customWidth="1"/>
    <col min="5895" max="6139" width="8.85546875" style="2"/>
    <col min="6140" max="6140" width="4.42578125" style="2" customWidth="1"/>
    <col min="6141" max="6141" width="35.85546875" style="2" customWidth="1"/>
    <col min="6142" max="6142" width="11.7109375" style="2" customWidth="1"/>
    <col min="6143" max="6143" width="11.85546875" style="2" customWidth="1"/>
    <col min="6144" max="6147" width="0" style="2" hidden="1" customWidth="1"/>
    <col min="6148" max="6148" width="14" style="2" customWidth="1"/>
    <col min="6149" max="6149" width="13.85546875" style="2" customWidth="1"/>
    <col min="6150" max="6150" width="14.5703125" style="2" customWidth="1"/>
    <col min="6151" max="6395" width="8.85546875" style="2"/>
    <col min="6396" max="6396" width="4.42578125" style="2" customWidth="1"/>
    <col min="6397" max="6397" width="35.85546875" style="2" customWidth="1"/>
    <col min="6398" max="6398" width="11.7109375" style="2" customWidth="1"/>
    <col min="6399" max="6399" width="11.85546875" style="2" customWidth="1"/>
    <col min="6400" max="6403" width="0" style="2" hidden="1" customWidth="1"/>
    <col min="6404" max="6404" width="14" style="2" customWidth="1"/>
    <col min="6405" max="6405" width="13.85546875" style="2" customWidth="1"/>
    <col min="6406" max="6406" width="14.5703125" style="2" customWidth="1"/>
    <col min="6407" max="6651" width="8.85546875" style="2"/>
    <col min="6652" max="6652" width="4.42578125" style="2" customWidth="1"/>
    <col min="6653" max="6653" width="35.85546875" style="2" customWidth="1"/>
    <col min="6654" max="6654" width="11.7109375" style="2" customWidth="1"/>
    <col min="6655" max="6655" width="11.85546875" style="2" customWidth="1"/>
    <col min="6656" max="6659" width="0" style="2" hidden="1" customWidth="1"/>
    <col min="6660" max="6660" width="14" style="2" customWidth="1"/>
    <col min="6661" max="6661" width="13.85546875" style="2" customWidth="1"/>
    <col min="6662" max="6662" width="14.5703125" style="2" customWidth="1"/>
    <col min="6663" max="6907" width="8.85546875" style="2"/>
    <col min="6908" max="6908" width="4.42578125" style="2" customWidth="1"/>
    <col min="6909" max="6909" width="35.85546875" style="2" customWidth="1"/>
    <col min="6910" max="6910" width="11.7109375" style="2" customWidth="1"/>
    <col min="6911" max="6911" width="11.85546875" style="2" customWidth="1"/>
    <col min="6912" max="6915" width="0" style="2" hidden="1" customWidth="1"/>
    <col min="6916" max="6916" width="14" style="2" customWidth="1"/>
    <col min="6917" max="6917" width="13.85546875" style="2" customWidth="1"/>
    <col min="6918" max="6918" width="14.5703125" style="2" customWidth="1"/>
    <col min="6919" max="7163" width="8.85546875" style="2"/>
    <col min="7164" max="7164" width="4.42578125" style="2" customWidth="1"/>
    <col min="7165" max="7165" width="35.85546875" style="2" customWidth="1"/>
    <col min="7166" max="7166" width="11.7109375" style="2" customWidth="1"/>
    <col min="7167" max="7167" width="11.85546875" style="2" customWidth="1"/>
    <col min="7168" max="7171" width="0" style="2" hidden="1" customWidth="1"/>
    <col min="7172" max="7172" width="14" style="2" customWidth="1"/>
    <col min="7173" max="7173" width="13.85546875" style="2" customWidth="1"/>
    <col min="7174" max="7174" width="14.5703125" style="2" customWidth="1"/>
    <col min="7175" max="7419" width="8.85546875" style="2"/>
    <col min="7420" max="7420" width="4.42578125" style="2" customWidth="1"/>
    <col min="7421" max="7421" width="35.85546875" style="2" customWidth="1"/>
    <col min="7422" max="7422" width="11.7109375" style="2" customWidth="1"/>
    <col min="7423" max="7423" width="11.85546875" style="2" customWidth="1"/>
    <col min="7424" max="7427" width="0" style="2" hidden="1" customWidth="1"/>
    <col min="7428" max="7428" width="14" style="2" customWidth="1"/>
    <col min="7429" max="7429" width="13.85546875" style="2" customWidth="1"/>
    <col min="7430" max="7430" width="14.5703125" style="2" customWidth="1"/>
    <col min="7431" max="7675" width="8.85546875" style="2"/>
    <col min="7676" max="7676" width="4.42578125" style="2" customWidth="1"/>
    <col min="7677" max="7677" width="35.85546875" style="2" customWidth="1"/>
    <col min="7678" max="7678" width="11.7109375" style="2" customWidth="1"/>
    <col min="7679" max="7679" width="11.85546875" style="2" customWidth="1"/>
    <col min="7680" max="7683" width="0" style="2" hidden="1" customWidth="1"/>
    <col min="7684" max="7684" width="14" style="2" customWidth="1"/>
    <col min="7685" max="7685" width="13.85546875" style="2" customWidth="1"/>
    <col min="7686" max="7686" width="14.5703125" style="2" customWidth="1"/>
    <col min="7687" max="7931" width="8.85546875" style="2"/>
    <col min="7932" max="7932" width="4.42578125" style="2" customWidth="1"/>
    <col min="7933" max="7933" width="35.85546875" style="2" customWidth="1"/>
    <col min="7934" max="7934" width="11.7109375" style="2" customWidth="1"/>
    <col min="7935" max="7935" width="11.85546875" style="2" customWidth="1"/>
    <col min="7936" max="7939" width="0" style="2" hidden="1" customWidth="1"/>
    <col min="7940" max="7940" width="14" style="2" customWidth="1"/>
    <col min="7941" max="7941" width="13.85546875" style="2" customWidth="1"/>
    <col min="7942" max="7942" width="14.5703125" style="2" customWidth="1"/>
    <col min="7943" max="8187" width="8.85546875" style="2"/>
    <col min="8188" max="8188" width="4.42578125" style="2" customWidth="1"/>
    <col min="8189" max="8189" width="35.85546875" style="2" customWidth="1"/>
    <col min="8190" max="8190" width="11.7109375" style="2" customWidth="1"/>
    <col min="8191" max="8191" width="11.85546875" style="2" customWidth="1"/>
    <col min="8192" max="8195" width="0" style="2" hidden="1" customWidth="1"/>
    <col min="8196" max="8196" width="14" style="2" customWidth="1"/>
    <col min="8197" max="8197" width="13.85546875" style="2" customWidth="1"/>
    <col min="8198" max="8198" width="14.5703125" style="2" customWidth="1"/>
    <col min="8199" max="8443" width="8.85546875" style="2"/>
    <col min="8444" max="8444" width="4.42578125" style="2" customWidth="1"/>
    <col min="8445" max="8445" width="35.85546875" style="2" customWidth="1"/>
    <col min="8446" max="8446" width="11.7109375" style="2" customWidth="1"/>
    <col min="8447" max="8447" width="11.85546875" style="2" customWidth="1"/>
    <col min="8448" max="8451" width="0" style="2" hidden="1" customWidth="1"/>
    <col min="8452" max="8452" width="14" style="2" customWidth="1"/>
    <col min="8453" max="8453" width="13.85546875" style="2" customWidth="1"/>
    <col min="8454" max="8454" width="14.5703125" style="2" customWidth="1"/>
    <col min="8455" max="8699" width="8.85546875" style="2"/>
    <col min="8700" max="8700" width="4.42578125" style="2" customWidth="1"/>
    <col min="8701" max="8701" width="35.85546875" style="2" customWidth="1"/>
    <col min="8702" max="8702" width="11.7109375" style="2" customWidth="1"/>
    <col min="8703" max="8703" width="11.85546875" style="2" customWidth="1"/>
    <col min="8704" max="8707" width="0" style="2" hidden="1" customWidth="1"/>
    <col min="8708" max="8708" width="14" style="2" customWidth="1"/>
    <col min="8709" max="8709" width="13.85546875" style="2" customWidth="1"/>
    <col min="8710" max="8710" width="14.5703125" style="2" customWidth="1"/>
    <col min="8711" max="8955" width="8.85546875" style="2"/>
    <col min="8956" max="8956" width="4.42578125" style="2" customWidth="1"/>
    <col min="8957" max="8957" width="35.85546875" style="2" customWidth="1"/>
    <col min="8958" max="8958" width="11.7109375" style="2" customWidth="1"/>
    <col min="8959" max="8959" width="11.85546875" style="2" customWidth="1"/>
    <col min="8960" max="8963" width="0" style="2" hidden="1" customWidth="1"/>
    <col min="8964" max="8964" width="14" style="2" customWidth="1"/>
    <col min="8965" max="8965" width="13.85546875" style="2" customWidth="1"/>
    <col min="8966" max="8966" width="14.5703125" style="2" customWidth="1"/>
    <col min="8967" max="9211" width="8.85546875" style="2"/>
    <col min="9212" max="9212" width="4.42578125" style="2" customWidth="1"/>
    <col min="9213" max="9213" width="35.85546875" style="2" customWidth="1"/>
    <col min="9214" max="9214" width="11.7109375" style="2" customWidth="1"/>
    <col min="9215" max="9215" width="11.85546875" style="2" customWidth="1"/>
    <col min="9216" max="9219" width="0" style="2" hidden="1" customWidth="1"/>
    <col min="9220" max="9220" width="14" style="2" customWidth="1"/>
    <col min="9221" max="9221" width="13.85546875" style="2" customWidth="1"/>
    <col min="9222" max="9222" width="14.5703125" style="2" customWidth="1"/>
    <col min="9223" max="9467" width="8.85546875" style="2"/>
    <col min="9468" max="9468" width="4.42578125" style="2" customWidth="1"/>
    <col min="9469" max="9469" width="35.85546875" style="2" customWidth="1"/>
    <col min="9470" max="9470" width="11.7109375" style="2" customWidth="1"/>
    <col min="9471" max="9471" width="11.85546875" style="2" customWidth="1"/>
    <col min="9472" max="9475" width="0" style="2" hidden="1" customWidth="1"/>
    <col min="9476" max="9476" width="14" style="2" customWidth="1"/>
    <col min="9477" max="9477" width="13.85546875" style="2" customWidth="1"/>
    <col min="9478" max="9478" width="14.5703125" style="2" customWidth="1"/>
    <col min="9479" max="9723" width="8.85546875" style="2"/>
    <col min="9724" max="9724" width="4.42578125" style="2" customWidth="1"/>
    <col min="9725" max="9725" width="35.85546875" style="2" customWidth="1"/>
    <col min="9726" max="9726" width="11.7109375" style="2" customWidth="1"/>
    <col min="9727" max="9727" width="11.85546875" style="2" customWidth="1"/>
    <col min="9728" max="9731" width="0" style="2" hidden="1" customWidth="1"/>
    <col min="9732" max="9732" width="14" style="2" customWidth="1"/>
    <col min="9733" max="9733" width="13.85546875" style="2" customWidth="1"/>
    <col min="9734" max="9734" width="14.5703125" style="2" customWidth="1"/>
    <col min="9735" max="9979" width="8.85546875" style="2"/>
    <col min="9980" max="9980" width="4.42578125" style="2" customWidth="1"/>
    <col min="9981" max="9981" width="35.85546875" style="2" customWidth="1"/>
    <col min="9982" max="9982" width="11.7109375" style="2" customWidth="1"/>
    <col min="9983" max="9983" width="11.85546875" style="2" customWidth="1"/>
    <col min="9984" max="9987" width="0" style="2" hidden="1" customWidth="1"/>
    <col min="9988" max="9988" width="14" style="2" customWidth="1"/>
    <col min="9989" max="9989" width="13.85546875" style="2" customWidth="1"/>
    <col min="9990" max="9990" width="14.5703125" style="2" customWidth="1"/>
    <col min="9991" max="10235" width="8.85546875" style="2"/>
    <col min="10236" max="10236" width="4.42578125" style="2" customWidth="1"/>
    <col min="10237" max="10237" width="35.85546875" style="2" customWidth="1"/>
    <col min="10238" max="10238" width="11.7109375" style="2" customWidth="1"/>
    <col min="10239" max="10239" width="11.85546875" style="2" customWidth="1"/>
    <col min="10240" max="10243" width="0" style="2" hidden="1" customWidth="1"/>
    <col min="10244" max="10244" width="14" style="2" customWidth="1"/>
    <col min="10245" max="10245" width="13.85546875" style="2" customWidth="1"/>
    <col min="10246" max="10246" width="14.5703125" style="2" customWidth="1"/>
    <col min="10247" max="10491" width="8.85546875" style="2"/>
    <col min="10492" max="10492" width="4.42578125" style="2" customWidth="1"/>
    <col min="10493" max="10493" width="35.85546875" style="2" customWidth="1"/>
    <col min="10494" max="10494" width="11.7109375" style="2" customWidth="1"/>
    <col min="10495" max="10495" width="11.85546875" style="2" customWidth="1"/>
    <col min="10496" max="10499" width="0" style="2" hidden="1" customWidth="1"/>
    <col min="10500" max="10500" width="14" style="2" customWidth="1"/>
    <col min="10501" max="10501" width="13.85546875" style="2" customWidth="1"/>
    <col min="10502" max="10502" width="14.5703125" style="2" customWidth="1"/>
    <col min="10503" max="10747" width="8.85546875" style="2"/>
    <col min="10748" max="10748" width="4.42578125" style="2" customWidth="1"/>
    <col min="10749" max="10749" width="35.85546875" style="2" customWidth="1"/>
    <col min="10750" max="10750" width="11.7109375" style="2" customWidth="1"/>
    <col min="10751" max="10751" width="11.85546875" style="2" customWidth="1"/>
    <col min="10752" max="10755" width="0" style="2" hidden="1" customWidth="1"/>
    <col min="10756" max="10756" width="14" style="2" customWidth="1"/>
    <col min="10757" max="10757" width="13.85546875" style="2" customWidth="1"/>
    <col min="10758" max="10758" width="14.5703125" style="2" customWidth="1"/>
    <col min="10759" max="11003" width="8.85546875" style="2"/>
    <col min="11004" max="11004" width="4.42578125" style="2" customWidth="1"/>
    <col min="11005" max="11005" width="35.85546875" style="2" customWidth="1"/>
    <col min="11006" max="11006" width="11.7109375" style="2" customWidth="1"/>
    <col min="11007" max="11007" width="11.85546875" style="2" customWidth="1"/>
    <col min="11008" max="11011" width="0" style="2" hidden="1" customWidth="1"/>
    <col min="11012" max="11012" width="14" style="2" customWidth="1"/>
    <col min="11013" max="11013" width="13.85546875" style="2" customWidth="1"/>
    <col min="11014" max="11014" width="14.5703125" style="2" customWidth="1"/>
    <col min="11015" max="11259" width="8.85546875" style="2"/>
    <col min="11260" max="11260" width="4.42578125" style="2" customWidth="1"/>
    <col min="11261" max="11261" width="35.85546875" style="2" customWidth="1"/>
    <col min="11262" max="11262" width="11.7109375" style="2" customWidth="1"/>
    <col min="11263" max="11263" width="11.85546875" style="2" customWidth="1"/>
    <col min="11264" max="11267" width="0" style="2" hidden="1" customWidth="1"/>
    <col min="11268" max="11268" width="14" style="2" customWidth="1"/>
    <col min="11269" max="11269" width="13.85546875" style="2" customWidth="1"/>
    <col min="11270" max="11270" width="14.5703125" style="2" customWidth="1"/>
    <col min="11271" max="11515" width="8.85546875" style="2"/>
    <col min="11516" max="11516" width="4.42578125" style="2" customWidth="1"/>
    <col min="11517" max="11517" width="35.85546875" style="2" customWidth="1"/>
    <col min="11518" max="11518" width="11.7109375" style="2" customWidth="1"/>
    <col min="11519" max="11519" width="11.85546875" style="2" customWidth="1"/>
    <col min="11520" max="11523" width="0" style="2" hidden="1" customWidth="1"/>
    <col min="11524" max="11524" width="14" style="2" customWidth="1"/>
    <col min="11525" max="11525" width="13.85546875" style="2" customWidth="1"/>
    <col min="11526" max="11526" width="14.5703125" style="2" customWidth="1"/>
    <col min="11527" max="11771" width="8.85546875" style="2"/>
    <col min="11772" max="11772" width="4.42578125" style="2" customWidth="1"/>
    <col min="11773" max="11773" width="35.85546875" style="2" customWidth="1"/>
    <col min="11774" max="11774" width="11.7109375" style="2" customWidth="1"/>
    <col min="11775" max="11775" width="11.85546875" style="2" customWidth="1"/>
    <col min="11776" max="11779" width="0" style="2" hidden="1" customWidth="1"/>
    <col min="11780" max="11780" width="14" style="2" customWidth="1"/>
    <col min="11781" max="11781" width="13.85546875" style="2" customWidth="1"/>
    <col min="11782" max="11782" width="14.5703125" style="2" customWidth="1"/>
    <col min="11783" max="12027" width="8.85546875" style="2"/>
    <col min="12028" max="12028" width="4.42578125" style="2" customWidth="1"/>
    <col min="12029" max="12029" width="35.85546875" style="2" customWidth="1"/>
    <col min="12030" max="12030" width="11.7109375" style="2" customWidth="1"/>
    <col min="12031" max="12031" width="11.85546875" style="2" customWidth="1"/>
    <col min="12032" max="12035" width="0" style="2" hidden="1" customWidth="1"/>
    <col min="12036" max="12036" width="14" style="2" customWidth="1"/>
    <col min="12037" max="12037" width="13.85546875" style="2" customWidth="1"/>
    <col min="12038" max="12038" width="14.5703125" style="2" customWidth="1"/>
    <col min="12039" max="12283" width="8.85546875" style="2"/>
    <col min="12284" max="12284" width="4.42578125" style="2" customWidth="1"/>
    <col min="12285" max="12285" width="35.85546875" style="2" customWidth="1"/>
    <col min="12286" max="12286" width="11.7109375" style="2" customWidth="1"/>
    <col min="12287" max="12287" width="11.85546875" style="2" customWidth="1"/>
    <col min="12288" max="12291" width="0" style="2" hidden="1" customWidth="1"/>
    <col min="12292" max="12292" width="14" style="2" customWidth="1"/>
    <col min="12293" max="12293" width="13.85546875" style="2" customWidth="1"/>
    <col min="12294" max="12294" width="14.5703125" style="2" customWidth="1"/>
    <col min="12295" max="12539" width="8.85546875" style="2"/>
    <col min="12540" max="12540" width="4.42578125" style="2" customWidth="1"/>
    <col min="12541" max="12541" width="35.85546875" style="2" customWidth="1"/>
    <col min="12542" max="12542" width="11.7109375" style="2" customWidth="1"/>
    <col min="12543" max="12543" width="11.85546875" style="2" customWidth="1"/>
    <col min="12544" max="12547" width="0" style="2" hidden="1" customWidth="1"/>
    <col min="12548" max="12548" width="14" style="2" customWidth="1"/>
    <col min="12549" max="12549" width="13.85546875" style="2" customWidth="1"/>
    <col min="12550" max="12550" width="14.5703125" style="2" customWidth="1"/>
    <col min="12551" max="12795" width="8.85546875" style="2"/>
    <col min="12796" max="12796" width="4.42578125" style="2" customWidth="1"/>
    <col min="12797" max="12797" width="35.85546875" style="2" customWidth="1"/>
    <col min="12798" max="12798" width="11.7109375" style="2" customWidth="1"/>
    <col min="12799" max="12799" width="11.85546875" style="2" customWidth="1"/>
    <col min="12800" max="12803" width="0" style="2" hidden="1" customWidth="1"/>
    <col min="12804" max="12804" width="14" style="2" customWidth="1"/>
    <col min="12805" max="12805" width="13.85546875" style="2" customWidth="1"/>
    <col min="12806" max="12806" width="14.5703125" style="2" customWidth="1"/>
    <col min="12807" max="13051" width="8.85546875" style="2"/>
    <col min="13052" max="13052" width="4.42578125" style="2" customWidth="1"/>
    <col min="13053" max="13053" width="35.85546875" style="2" customWidth="1"/>
    <col min="13054" max="13054" width="11.7109375" style="2" customWidth="1"/>
    <col min="13055" max="13055" width="11.85546875" style="2" customWidth="1"/>
    <col min="13056" max="13059" width="0" style="2" hidden="1" customWidth="1"/>
    <col min="13060" max="13060" width="14" style="2" customWidth="1"/>
    <col min="13061" max="13061" width="13.85546875" style="2" customWidth="1"/>
    <col min="13062" max="13062" width="14.5703125" style="2" customWidth="1"/>
    <col min="13063" max="13307" width="8.85546875" style="2"/>
    <col min="13308" max="13308" width="4.42578125" style="2" customWidth="1"/>
    <col min="13309" max="13309" width="35.85546875" style="2" customWidth="1"/>
    <col min="13310" max="13310" width="11.7109375" style="2" customWidth="1"/>
    <col min="13311" max="13311" width="11.85546875" style="2" customWidth="1"/>
    <col min="13312" max="13315" width="0" style="2" hidden="1" customWidth="1"/>
    <col min="13316" max="13316" width="14" style="2" customWidth="1"/>
    <col min="13317" max="13317" width="13.85546875" style="2" customWidth="1"/>
    <col min="13318" max="13318" width="14.5703125" style="2" customWidth="1"/>
    <col min="13319" max="13563" width="8.85546875" style="2"/>
    <col min="13564" max="13564" width="4.42578125" style="2" customWidth="1"/>
    <col min="13565" max="13565" width="35.85546875" style="2" customWidth="1"/>
    <col min="13566" max="13566" width="11.7109375" style="2" customWidth="1"/>
    <col min="13567" max="13567" width="11.85546875" style="2" customWidth="1"/>
    <col min="13568" max="13571" width="0" style="2" hidden="1" customWidth="1"/>
    <col min="13572" max="13572" width="14" style="2" customWidth="1"/>
    <col min="13573" max="13573" width="13.85546875" style="2" customWidth="1"/>
    <col min="13574" max="13574" width="14.5703125" style="2" customWidth="1"/>
    <col min="13575" max="13819" width="8.85546875" style="2"/>
    <col min="13820" max="13820" width="4.42578125" style="2" customWidth="1"/>
    <col min="13821" max="13821" width="35.85546875" style="2" customWidth="1"/>
    <col min="13822" max="13822" width="11.7109375" style="2" customWidth="1"/>
    <col min="13823" max="13823" width="11.85546875" style="2" customWidth="1"/>
    <col min="13824" max="13827" width="0" style="2" hidden="1" customWidth="1"/>
    <col min="13828" max="13828" width="14" style="2" customWidth="1"/>
    <col min="13829" max="13829" width="13.85546875" style="2" customWidth="1"/>
    <col min="13830" max="13830" width="14.5703125" style="2" customWidth="1"/>
    <col min="13831" max="14075" width="8.85546875" style="2"/>
    <col min="14076" max="14076" width="4.42578125" style="2" customWidth="1"/>
    <col min="14077" max="14077" width="35.85546875" style="2" customWidth="1"/>
    <col min="14078" max="14078" width="11.7109375" style="2" customWidth="1"/>
    <col min="14079" max="14079" width="11.85546875" style="2" customWidth="1"/>
    <col min="14080" max="14083" width="0" style="2" hidden="1" customWidth="1"/>
    <col min="14084" max="14084" width="14" style="2" customWidth="1"/>
    <col min="14085" max="14085" width="13.85546875" style="2" customWidth="1"/>
    <col min="14086" max="14086" width="14.5703125" style="2" customWidth="1"/>
    <col min="14087" max="14331" width="8.85546875" style="2"/>
    <col min="14332" max="14332" width="4.42578125" style="2" customWidth="1"/>
    <col min="14333" max="14333" width="35.85546875" style="2" customWidth="1"/>
    <col min="14334" max="14334" width="11.7109375" style="2" customWidth="1"/>
    <col min="14335" max="14335" width="11.85546875" style="2" customWidth="1"/>
    <col min="14336" max="14339" width="0" style="2" hidden="1" customWidth="1"/>
    <col min="14340" max="14340" width="14" style="2" customWidth="1"/>
    <col min="14341" max="14341" width="13.85546875" style="2" customWidth="1"/>
    <col min="14342" max="14342" width="14.5703125" style="2" customWidth="1"/>
    <col min="14343" max="14587" width="8.85546875" style="2"/>
    <col min="14588" max="14588" width="4.42578125" style="2" customWidth="1"/>
    <col min="14589" max="14589" width="35.85546875" style="2" customWidth="1"/>
    <col min="14590" max="14590" width="11.7109375" style="2" customWidth="1"/>
    <col min="14591" max="14591" width="11.85546875" style="2" customWidth="1"/>
    <col min="14592" max="14595" width="0" style="2" hidden="1" customWidth="1"/>
    <col min="14596" max="14596" width="14" style="2" customWidth="1"/>
    <col min="14597" max="14597" width="13.85546875" style="2" customWidth="1"/>
    <col min="14598" max="14598" width="14.5703125" style="2" customWidth="1"/>
    <col min="14599" max="14843" width="8.85546875" style="2"/>
    <col min="14844" max="14844" width="4.42578125" style="2" customWidth="1"/>
    <col min="14845" max="14845" width="35.85546875" style="2" customWidth="1"/>
    <col min="14846" max="14846" width="11.7109375" style="2" customWidth="1"/>
    <col min="14847" max="14847" width="11.85546875" style="2" customWidth="1"/>
    <col min="14848" max="14851" width="0" style="2" hidden="1" customWidth="1"/>
    <col min="14852" max="14852" width="14" style="2" customWidth="1"/>
    <col min="14853" max="14853" width="13.85546875" style="2" customWidth="1"/>
    <col min="14854" max="14854" width="14.5703125" style="2" customWidth="1"/>
    <col min="14855" max="15099" width="8.85546875" style="2"/>
    <col min="15100" max="15100" width="4.42578125" style="2" customWidth="1"/>
    <col min="15101" max="15101" width="35.85546875" style="2" customWidth="1"/>
    <col min="15102" max="15102" width="11.7109375" style="2" customWidth="1"/>
    <col min="15103" max="15103" width="11.85546875" style="2" customWidth="1"/>
    <col min="15104" max="15107" width="0" style="2" hidden="1" customWidth="1"/>
    <col min="15108" max="15108" width="14" style="2" customWidth="1"/>
    <col min="15109" max="15109" width="13.85546875" style="2" customWidth="1"/>
    <col min="15110" max="15110" width="14.5703125" style="2" customWidth="1"/>
    <col min="15111" max="15355" width="8.85546875" style="2"/>
    <col min="15356" max="15356" width="4.42578125" style="2" customWidth="1"/>
    <col min="15357" max="15357" width="35.85546875" style="2" customWidth="1"/>
    <col min="15358" max="15358" width="11.7109375" style="2" customWidth="1"/>
    <col min="15359" max="15359" width="11.85546875" style="2" customWidth="1"/>
    <col min="15360" max="15363" width="0" style="2" hidden="1" customWidth="1"/>
    <col min="15364" max="15364" width="14" style="2" customWidth="1"/>
    <col min="15365" max="15365" width="13.85546875" style="2" customWidth="1"/>
    <col min="15366" max="15366" width="14.5703125" style="2" customWidth="1"/>
    <col min="15367" max="15611" width="8.85546875" style="2"/>
    <col min="15612" max="15612" width="4.42578125" style="2" customWidth="1"/>
    <col min="15613" max="15613" width="35.85546875" style="2" customWidth="1"/>
    <col min="15614" max="15614" width="11.7109375" style="2" customWidth="1"/>
    <col min="15615" max="15615" width="11.85546875" style="2" customWidth="1"/>
    <col min="15616" max="15619" width="0" style="2" hidden="1" customWidth="1"/>
    <col min="15620" max="15620" width="14" style="2" customWidth="1"/>
    <col min="15621" max="15621" width="13.85546875" style="2" customWidth="1"/>
    <col min="15622" max="15622" width="14.5703125" style="2" customWidth="1"/>
    <col min="15623" max="15867" width="8.85546875" style="2"/>
    <col min="15868" max="15868" width="4.42578125" style="2" customWidth="1"/>
    <col min="15869" max="15869" width="35.85546875" style="2" customWidth="1"/>
    <col min="15870" max="15870" width="11.7109375" style="2" customWidth="1"/>
    <col min="15871" max="15871" width="11.85546875" style="2" customWidth="1"/>
    <col min="15872" max="15875" width="0" style="2" hidden="1" customWidth="1"/>
    <col min="15876" max="15876" width="14" style="2" customWidth="1"/>
    <col min="15877" max="15877" width="13.85546875" style="2" customWidth="1"/>
    <col min="15878" max="15878" width="14.5703125" style="2" customWidth="1"/>
    <col min="15879" max="16123" width="8.85546875" style="2"/>
    <col min="16124" max="16124" width="4.42578125" style="2" customWidth="1"/>
    <col min="16125" max="16125" width="35.85546875" style="2" customWidth="1"/>
    <col min="16126" max="16126" width="11.7109375" style="2" customWidth="1"/>
    <col min="16127" max="16127" width="11.85546875" style="2" customWidth="1"/>
    <col min="16128" max="16131" width="0" style="2" hidden="1" customWidth="1"/>
    <col min="16132" max="16132" width="14" style="2" customWidth="1"/>
    <col min="16133" max="16133" width="13.85546875" style="2" customWidth="1"/>
    <col min="16134" max="16134" width="14.5703125" style="2" customWidth="1"/>
    <col min="16135" max="16384" width="8.85546875" style="2"/>
  </cols>
  <sheetData>
    <row r="1" spans="1:12" ht="26.45" customHeight="1">
      <c r="F1" s="280" t="s">
        <v>133</v>
      </c>
      <c r="G1" s="280"/>
    </row>
    <row r="2" spans="1:12" ht="31.5" customHeight="1">
      <c r="A2" s="281" t="s">
        <v>212</v>
      </c>
      <c r="B2" s="281"/>
      <c r="C2" s="281"/>
      <c r="D2" s="281"/>
      <c r="E2" s="281"/>
      <c r="F2" s="281"/>
      <c r="G2" s="281"/>
    </row>
    <row r="3" spans="1:12" ht="25.15" customHeight="1">
      <c r="A3" s="282"/>
      <c r="B3" s="283" t="s">
        <v>134</v>
      </c>
      <c r="C3" s="283"/>
      <c r="D3" s="284" t="s">
        <v>135</v>
      </c>
      <c r="E3" s="287" t="s">
        <v>208</v>
      </c>
      <c r="F3" s="288"/>
      <c r="G3" s="289"/>
    </row>
    <row r="4" spans="1:12" ht="25.15" customHeight="1">
      <c r="A4" s="282"/>
      <c r="B4" s="283"/>
      <c r="C4" s="283"/>
      <c r="D4" s="285"/>
      <c r="E4" s="284" t="s">
        <v>207</v>
      </c>
      <c r="F4" s="276" t="s">
        <v>136</v>
      </c>
      <c r="G4" s="278" t="s">
        <v>137</v>
      </c>
    </row>
    <row r="5" spans="1:12" ht="44.25" customHeight="1">
      <c r="A5" s="282"/>
      <c r="B5" s="283"/>
      <c r="C5" s="283"/>
      <c r="D5" s="286"/>
      <c r="E5" s="286"/>
      <c r="F5" s="277"/>
      <c r="G5" s="279"/>
    </row>
    <row r="6" spans="1:12" s="37" customFormat="1" ht="45" customHeight="1">
      <c r="A6" s="33">
        <v>1</v>
      </c>
      <c r="B6" s="34" t="s">
        <v>49</v>
      </c>
      <c r="C6" s="133">
        <v>1</v>
      </c>
      <c r="D6" s="134">
        <v>3710</v>
      </c>
      <c r="E6" s="35">
        <v>1</v>
      </c>
      <c r="F6" s="36">
        <v>1066</v>
      </c>
      <c r="G6" s="36">
        <v>1067</v>
      </c>
      <c r="J6" s="43"/>
      <c r="K6" s="43"/>
      <c r="L6" s="43"/>
    </row>
    <row r="7" spans="1:12" s="37" customFormat="1" ht="46.9" customHeight="1">
      <c r="A7" s="33">
        <v>2</v>
      </c>
      <c r="B7" s="34" t="s">
        <v>6</v>
      </c>
      <c r="C7" s="133">
        <v>2</v>
      </c>
      <c r="D7" s="134">
        <v>48822</v>
      </c>
      <c r="E7" s="35">
        <v>8</v>
      </c>
      <c r="F7" s="36">
        <v>14284</v>
      </c>
      <c r="G7" s="36">
        <v>14291</v>
      </c>
      <c r="J7" s="43"/>
      <c r="K7" s="43"/>
      <c r="L7" s="43"/>
    </row>
    <row r="8" spans="1:12" s="37" customFormat="1" ht="48" customHeight="1">
      <c r="A8" s="33">
        <v>3</v>
      </c>
      <c r="B8" s="34" t="s">
        <v>50</v>
      </c>
      <c r="C8" s="133">
        <v>1</v>
      </c>
      <c r="D8" s="134">
        <v>13752</v>
      </c>
      <c r="E8" s="35">
        <v>4</v>
      </c>
      <c r="F8" s="36">
        <v>3902</v>
      </c>
      <c r="G8" s="36">
        <v>3905</v>
      </c>
      <c r="J8" s="43"/>
      <c r="K8" s="43"/>
      <c r="L8" s="43"/>
    </row>
    <row r="9" spans="1:12" s="37" customFormat="1" ht="46.15" customHeight="1">
      <c r="A9" s="33">
        <v>4</v>
      </c>
      <c r="B9" s="34" t="s">
        <v>51</v>
      </c>
      <c r="C9" s="133">
        <v>1</v>
      </c>
      <c r="D9" s="134">
        <v>7098</v>
      </c>
      <c r="E9" s="36">
        <v>3</v>
      </c>
      <c r="F9" s="36">
        <v>2018</v>
      </c>
      <c r="G9" s="36">
        <v>2020</v>
      </c>
      <c r="J9" s="43"/>
      <c r="K9" s="43"/>
      <c r="L9" s="43"/>
    </row>
    <row r="10" spans="1:12" s="37" customFormat="1" ht="42" customHeight="1">
      <c r="A10" s="33">
        <v>5</v>
      </c>
      <c r="B10" s="34" t="s">
        <v>1</v>
      </c>
      <c r="C10" s="133">
        <v>3</v>
      </c>
      <c r="D10" s="134">
        <v>123035</v>
      </c>
      <c r="E10" s="36">
        <v>15</v>
      </c>
      <c r="F10" s="36">
        <v>35655</v>
      </c>
      <c r="G10" s="36">
        <v>35670</v>
      </c>
      <c r="J10" s="43"/>
      <c r="K10" s="43"/>
      <c r="L10" s="43"/>
    </row>
    <row r="11" spans="1:12" s="37" customFormat="1" ht="46.15" customHeight="1">
      <c r="A11" s="33">
        <v>6</v>
      </c>
      <c r="B11" s="34" t="s">
        <v>52</v>
      </c>
      <c r="C11" s="133">
        <v>1</v>
      </c>
      <c r="D11" s="134">
        <v>15428</v>
      </c>
      <c r="E11" s="36">
        <v>5</v>
      </c>
      <c r="F11" s="36">
        <v>4399</v>
      </c>
      <c r="G11" s="36">
        <v>4404</v>
      </c>
      <c r="J11" s="43"/>
      <c r="K11" s="43"/>
      <c r="L11" s="43"/>
    </row>
    <row r="12" spans="1:12" s="37" customFormat="1" ht="38.25">
      <c r="A12" s="33">
        <v>7</v>
      </c>
      <c r="B12" s="34" t="s">
        <v>53</v>
      </c>
      <c r="C12" s="133">
        <v>1</v>
      </c>
      <c r="D12" s="134">
        <v>0</v>
      </c>
      <c r="E12" s="36">
        <v>0</v>
      </c>
      <c r="F12" s="36">
        <v>0</v>
      </c>
      <c r="G12" s="36">
        <v>0</v>
      </c>
      <c r="J12" s="43"/>
      <c r="K12" s="43"/>
      <c r="L12" s="43"/>
    </row>
    <row r="13" spans="1:12" s="37" customFormat="1" ht="42.6" customHeight="1">
      <c r="A13" s="33">
        <v>8</v>
      </c>
      <c r="B13" s="34" t="s">
        <v>54</v>
      </c>
      <c r="C13" s="133">
        <v>1</v>
      </c>
      <c r="D13" s="134">
        <v>17828</v>
      </c>
      <c r="E13" s="35">
        <v>2</v>
      </c>
      <c r="F13" s="36">
        <v>5129</v>
      </c>
      <c r="G13" s="36">
        <v>5130</v>
      </c>
      <c r="J13" s="43"/>
      <c r="K13" s="43"/>
      <c r="L13" s="43"/>
    </row>
    <row r="14" spans="1:12" s="37" customFormat="1" ht="42.6" customHeight="1">
      <c r="A14" s="33">
        <v>9</v>
      </c>
      <c r="B14" s="34" t="s">
        <v>55</v>
      </c>
      <c r="C14" s="133">
        <v>1</v>
      </c>
      <c r="D14" s="134">
        <v>6118</v>
      </c>
      <c r="E14" s="36">
        <v>1</v>
      </c>
      <c r="F14" s="36">
        <v>1773</v>
      </c>
      <c r="G14" s="36">
        <v>1774</v>
      </c>
      <c r="J14" s="43"/>
      <c r="K14" s="43"/>
      <c r="L14" s="43"/>
    </row>
    <row r="15" spans="1:12" s="37" customFormat="1" ht="43.15" customHeight="1">
      <c r="A15" s="33">
        <v>10</v>
      </c>
      <c r="B15" s="34" t="s">
        <v>56</v>
      </c>
      <c r="C15" s="133">
        <v>1</v>
      </c>
      <c r="D15" s="134">
        <v>9401</v>
      </c>
      <c r="E15" s="36">
        <v>6</v>
      </c>
      <c r="F15" s="36">
        <v>2664</v>
      </c>
      <c r="G15" s="36">
        <v>2670</v>
      </c>
      <c r="J15" s="43"/>
      <c r="K15" s="43"/>
      <c r="L15" s="43"/>
    </row>
    <row r="16" spans="1:12" s="37" customFormat="1" ht="44.45" customHeight="1">
      <c r="A16" s="33">
        <v>11</v>
      </c>
      <c r="B16" s="34" t="s">
        <v>57</v>
      </c>
      <c r="C16" s="133">
        <v>1</v>
      </c>
      <c r="D16" s="134">
        <v>5137</v>
      </c>
      <c r="E16" s="35">
        <v>3</v>
      </c>
      <c r="F16" s="36">
        <v>1468</v>
      </c>
      <c r="G16" s="36">
        <v>1470</v>
      </c>
      <c r="J16" s="43"/>
      <c r="K16" s="43"/>
      <c r="L16" s="43"/>
    </row>
    <row r="17" spans="1:12" s="37" customFormat="1" ht="44.45" customHeight="1">
      <c r="A17" s="33">
        <v>12</v>
      </c>
      <c r="B17" s="34" t="s">
        <v>58</v>
      </c>
      <c r="C17" s="133">
        <v>1</v>
      </c>
      <c r="D17" s="134">
        <v>22839</v>
      </c>
      <c r="E17" s="36">
        <v>8</v>
      </c>
      <c r="F17" s="36">
        <v>6343</v>
      </c>
      <c r="G17" s="36">
        <v>6350</v>
      </c>
      <c r="J17" s="43"/>
      <c r="K17" s="43"/>
      <c r="L17" s="43"/>
    </row>
    <row r="18" spans="1:12" s="37" customFormat="1" ht="38.25">
      <c r="A18" s="33">
        <v>13</v>
      </c>
      <c r="B18" s="34" t="s">
        <v>59</v>
      </c>
      <c r="C18" s="133">
        <v>1</v>
      </c>
      <c r="D18" s="134">
        <v>11271</v>
      </c>
      <c r="E18" s="36">
        <v>2</v>
      </c>
      <c r="F18" s="36">
        <v>3248</v>
      </c>
      <c r="G18" s="36">
        <v>3250</v>
      </c>
      <c r="J18" s="43"/>
      <c r="K18" s="43"/>
      <c r="L18" s="43"/>
    </row>
    <row r="19" spans="1:12" s="37" customFormat="1" ht="38.25">
      <c r="A19" s="33">
        <v>14</v>
      </c>
      <c r="B19" s="34" t="s">
        <v>2</v>
      </c>
      <c r="C19" s="133">
        <v>2</v>
      </c>
      <c r="D19" s="134">
        <v>32120</v>
      </c>
      <c r="E19" s="35">
        <v>9</v>
      </c>
      <c r="F19" s="36">
        <v>9082</v>
      </c>
      <c r="G19" s="36">
        <v>9090</v>
      </c>
      <c r="J19" s="43"/>
      <c r="K19" s="43"/>
      <c r="L19" s="43"/>
    </row>
    <row r="20" spans="1:12" s="37" customFormat="1" ht="44.25" customHeight="1">
      <c r="A20" s="33">
        <v>15</v>
      </c>
      <c r="B20" s="34" t="s">
        <v>7</v>
      </c>
      <c r="C20" s="133">
        <v>2</v>
      </c>
      <c r="D20" s="134">
        <v>40574</v>
      </c>
      <c r="E20" s="35">
        <v>8</v>
      </c>
      <c r="F20" s="36">
        <v>11043</v>
      </c>
      <c r="G20" s="36">
        <v>11050</v>
      </c>
      <c r="J20" s="43"/>
      <c r="K20" s="43"/>
      <c r="L20" s="43"/>
    </row>
    <row r="21" spans="1:12" s="37" customFormat="1" ht="38.25">
      <c r="A21" s="33">
        <v>16</v>
      </c>
      <c r="B21" s="34" t="s">
        <v>8</v>
      </c>
      <c r="C21" s="133">
        <v>2</v>
      </c>
      <c r="D21" s="134">
        <v>37657</v>
      </c>
      <c r="E21" s="36">
        <v>9</v>
      </c>
      <c r="F21" s="36">
        <v>10712</v>
      </c>
      <c r="G21" s="36">
        <v>10720</v>
      </c>
      <c r="J21" s="43"/>
      <c r="K21" s="43"/>
      <c r="L21" s="43"/>
    </row>
    <row r="22" spans="1:12" s="37" customFormat="1" ht="44.45" customHeight="1">
      <c r="A22" s="33">
        <v>17</v>
      </c>
      <c r="B22" s="34" t="s">
        <v>3</v>
      </c>
      <c r="C22" s="133">
        <v>2</v>
      </c>
      <c r="D22" s="134">
        <v>81947</v>
      </c>
      <c r="E22" s="36">
        <v>5</v>
      </c>
      <c r="F22" s="36">
        <v>23545</v>
      </c>
      <c r="G22" s="36">
        <v>23550</v>
      </c>
      <c r="J22" s="43"/>
      <c r="K22" s="43"/>
      <c r="L22" s="43"/>
    </row>
    <row r="23" spans="1:12" s="37" customFormat="1" ht="46.15" customHeight="1">
      <c r="A23" s="33">
        <v>18</v>
      </c>
      <c r="B23" s="34" t="s">
        <v>60</v>
      </c>
      <c r="C23" s="133">
        <v>1</v>
      </c>
      <c r="D23" s="134">
        <v>19528</v>
      </c>
      <c r="E23" s="36">
        <v>3</v>
      </c>
      <c r="F23" s="36">
        <v>5577</v>
      </c>
      <c r="G23" s="36">
        <v>5580</v>
      </c>
      <c r="J23" s="43"/>
      <c r="K23" s="43"/>
      <c r="L23" s="43"/>
    </row>
    <row r="24" spans="1:12" s="37" customFormat="1" ht="40.15" customHeight="1">
      <c r="A24" s="33">
        <v>29</v>
      </c>
      <c r="B24" s="34" t="s">
        <v>63</v>
      </c>
      <c r="C24" s="133">
        <v>1</v>
      </c>
      <c r="D24" s="134">
        <v>460466</v>
      </c>
      <c r="E24" s="36">
        <v>6</v>
      </c>
      <c r="F24" s="36">
        <v>127314</v>
      </c>
      <c r="G24" s="36">
        <v>127320</v>
      </c>
      <c r="J24" s="43"/>
      <c r="K24" s="43"/>
      <c r="L24" s="43"/>
    </row>
    <row r="25" spans="1:12" s="37" customFormat="1" ht="42" customHeight="1">
      <c r="A25" s="33">
        <v>30</v>
      </c>
      <c r="B25" s="34" t="s">
        <v>138</v>
      </c>
      <c r="C25" s="133">
        <v>3</v>
      </c>
      <c r="D25" s="134"/>
      <c r="E25" s="36"/>
      <c r="F25" s="36">
        <v>1500</v>
      </c>
      <c r="G25" s="36">
        <v>1500</v>
      </c>
      <c r="J25" s="43"/>
      <c r="K25" s="43"/>
      <c r="L25" s="43"/>
    </row>
    <row r="26" spans="1:12" s="37" customFormat="1" ht="25.9" customHeight="1">
      <c r="A26" s="33">
        <v>31</v>
      </c>
      <c r="B26" s="34" t="s">
        <v>139</v>
      </c>
      <c r="C26" s="133">
        <v>3</v>
      </c>
      <c r="D26" s="134"/>
      <c r="E26" s="36"/>
      <c r="F26" s="36">
        <f>G26</f>
        <v>200</v>
      </c>
      <c r="G26" s="36">
        <v>200</v>
      </c>
      <c r="J26" s="43"/>
      <c r="K26" s="43"/>
      <c r="L26" s="43"/>
    </row>
    <row r="27" spans="1:12" s="37" customFormat="1" ht="12" customHeight="1">
      <c r="A27" s="38"/>
      <c r="B27" s="39" t="s">
        <v>81</v>
      </c>
      <c r="C27" s="40"/>
      <c r="D27" s="41">
        <f>SUM(D6:D26)</f>
        <v>956731</v>
      </c>
      <c r="E27" s="42">
        <f>SUM(E6:E26)</f>
        <v>98</v>
      </c>
      <c r="F27" s="42">
        <f>SUM(F6:F26)</f>
        <v>270922</v>
      </c>
      <c r="G27" s="42">
        <f t="shared" ref="G27" si="0">SUM(G6:G26)</f>
        <v>271011</v>
      </c>
      <c r="J27" s="43"/>
      <c r="K27" s="43"/>
      <c r="L27" s="43"/>
    </row>
    <row r="28" spans="1:12" s="37" customFormat="1" ht="15" customHeight="1">
      <c r="A28" s="33"/>
      <c r="B28" s="34" t="s">
        <v>82</v>
      </c>
      <c r="C28" s="133"/>
      <c r="D28" s="132"/>
      <c r="E28" s="134">
        <v>0</v>
      </c>
      <c r="F28" s="134">
        <v>8700</v>
      </c>
      <c r="G28" s="134">
        <v>8700</v>
      </c>
      <c r="J28" s="43"/>
      <c r="K28" s="43"/>
      <c r="L28" s="43"/>
    </row>
    <row r="29" spans="1:12" s="37" customFormat="1" ht="15.75" customHeight="1">
      <c r="A29" s="44"/>
      <c r="B29" s="45" t="s">
        <v>83</v>
      </c>
      <c r="C29" s="44"/>
      <c r="D29" s="41"/>
      <c r="E29" s="42">
        <f>SUM(E27:E28)</f>
        <v>98</v>
      </c>
      <c r="F29" s="42">
        <f>SUM(F27:F28)</f>
        <v>279622</v>
      </c>
      <c r="G29" s="42">
        <f>G27+G28</f>
        <v>279711</v>
      </c>
      <c r="J29" s="43"/>
      <c r="K29" s="43"/>
      <c r="L29" s="43"/>
    </row>
    <row r="30" spans="1:12" s="37" customFormat="1">
      <c r="A30" s="2"/>
      <c r="B30" s="31"/>
      <c r="C30" s="32"/>
      <c r="D30" s="7"/>
      <c r="E30" s="2"/>
      <c r="F30" s="7"/>
      <c r="G30" s="108"/>
    </row>
    <row r="31" spans="1:12" s="37" customFormat="1">
      <c r="A31" s="2"/>
      <c r="B31" s="31"/>
      <c r="C31" s="32"/>
      <c r="D31" s="7"/>
      <c r="E31" s="2"/>
      <c r="F31" s="2"/>
      <c r="G31" s="2"/>
    </row>
    <row r="32" spans="1:12" s="37" customFormat="1">
      <c r="A32" s="2"/>
      <c r="B32" s="31"/>
      <c r="C32" s="32"/>
      <c r="D32" s="7"/>
      <c r="E32" s="2"/>
      <c r="F32" s="2"/>
      <c r="G32" s="2"/>
    </row>
    <row r="33" spans="1:7" s="37" customFormat="1" ht="73.150000000000006" customHeight="1">
      <c r="A33" s="2"/>
      <c r="B33" s="31"/>
      <c r="C33" s="32"/>
      <c r="D33" s="7"/>
      <c r="E33" s="2"/>
      <c r="F33" s="2"/>
      <c r="G33" s="2"/>
    </row>
    <row r="34" spans="1:7" s="37" customFormat="1" ht="59.25" customHeight="1">
      <c r="A34" s="2"/>
      <c r="B34" s="31"/>
      <c r="C34" s="32"/>
      <c r="D34" s="7"/>
      <c r="E34" s="2"/>
      <c r="F34" s="2"/>
      <c r="G34" s="2"/>
    </row>
    <row r="35" spans="1:7" s="37" customFormat="1" ht="69" customHeight="1">
      <c r="A35" s="2"/>
      <c r="B35" s="31"/>
      <c r="C35" s="32"/>
      <c r="D35" s="7"/>
      <c r="E35" s="2"/>
      <c r="F35" s="2"/>
      <c r="G35" s="2"/>
    </row>
    <row r="36" spans="1:7" s="37" customFormat="1" ht="69.599999999999994" customHeight="1">
      <c r="A36" s="2"/>
      <c r="B36" s="31"/>
      <c r="C36" s="32"/>
      <c r="D36" s="7"/>
      <c r="E36" s="2"/>
      <c r="F36" s="2"/>
      <c r="G36" s="2"/>
    </row>
    <row r="37" spans="1:7" s="37" customFormat="1" ht="42" customHeight="1">
      <c r="A37" s="2"/>
      <c r="B37" s="31"/>
      <c r="C37" s="32"/>
      <c r="D37" s="7"/>
      <c r="E37" s="2"/>
      <c r="F37" s="2"/>
      <c r="G37" s="2"/>
    </row>
    <row r="38" spans="1:7" s="37" customFormat="1" ht="54.6" customHeight="1">
      <c r="A38" s="2"/>
      <c r="B38" s="31"/>
      <c r="C38" s="32"/>
      <c r="D38" s="7"/>
      <c r="E38" s="2"/>
      <c r="F38" s="2"/>
      <c r="G38" s="2"/>
    </row>
    <row r="39" spans="1:7" s="37" customFormat="1" ht="60" customHeight="1">
      <c r="A39" s="2"/>
      <c r="B39" s="31"/>
      <c r="C39" s="32"/>
      <c r="D39" s="7"/>
      <c r="E39" s="2"/>
      <c r="F39" s="2"/>
      <c r="G39" s="2"/>
    </row>
    <row r="40" spans="1:7" s="37" customFormat="1" ht="40.5" customHeight="1">
      <c r="A40" s="2"/>
      <c r="B40" s="31"/>
      <c r="C40" s="32"/>
      <c r="D40" s="7"/>
      <c r="E40" s="2"/>
      <c r="F40" s="2"/>
      <c r="G40" s="2"/>
    </row>
    <row r="41" spans="1:7" s="37" customFormat="1" ht="22.15" customHeight="1">
      <c r="A41" s="2"/>
      <c r="B41" s="31"/>
      <c r="C41" s="32"/>
      <c r="D41" s="7"/>
      <c r="E41" s="2"/>
      <c r="F41" s="2"/>
      <c r="G41" s="2"/>
    </row>
    <row r="42" spans="1:7" s="37" customFormat="1" ht="57.6" customHeight="1">
      <c r="A42" s="2"/>
      <c r="B42" s="31"/>
      <c r="C42" s="32"/>
      <c r="D42" s="7"/>
      <c r="E42" s="2"/>
      <c r="F42" s="2"/>
      <c r="G42" s="2"/>
    </row>
    <row r="43" spans="1:7" s="37" customFormat="1" ht="45" customHeight="1">
      <c r="A43" s="2"/>
      <c r="B43" s="31"/>
      <c r="C43" s="32"/>
      <c r="D43" s="7"/>
      <c r="E43" s="2"/>
      <c r="F43" s="2"/>
      <c r="G43" s="2"/>
    </row>
    <row r="44" spans="1:7" s="37" customFormat="1" ht="50.25" customHeight="1">
      <c r="A44" s="2"/>
      <c r="B44" s="31"/>
      <c r="C44" s="32"/>
      <c r="D44" s="7"/>
      <c r="E44" s="2"/>
      <c r="F44" s="2"/>
      <c r="G44" s="2"/>
    </row>
    <row r="45" spans="1:7" s="37" customFormat="1" ht="37.9" customHeight="1">
      <c r="A45" s="2"/>
      <c r="B45" s="31"/>
      <c r="C45" s="32"/>
      <c r="D45" s="7"/>
      <c r="E45" s="2"/>
      <c r="F45" s="2"/>
      <c r="G45" s="2"/>
    </row>
    <row r="46" spans="1:7" s="37" customFormat="1" ht="39.75" customHeight="1">
      <c r="A46" s="2"/>
      <c r="B46" s="31"/>
      <c r="C46" s="32"/>
      <c r="D46" s="7"/>
      <c r="E46" s="2"/>
      <c r="F46" s="2"/>
      <c r="G46" s="2"/>
    </row>
    <row r="47" spans="1:7" s="37" customFormat="1" ht="39.75" customHeight="1">
      <c r="A47" s="2"/>
      <c r="B47" s="31"/>
      <c r="C47" s="32"/>
      <c r="D47" s="7"/>
      <c r="E47" s="2"/>
      <c r="F47" s="2"/>
      <c r="G47" s="2"/>
    </row>
    <row r="48" spans="1:7" s="37" customFormat="1" ht="39.75" customHeight="1">
      <c r="A48" s="2"/>
      <c r="B48" s="31"/>
      <c r="C48" s="32"/>
      <c r="D48" s="7"/>
      <c r="E48" s="2"/>
      <c r="F48" s="2"/>
      <c r="G48" s="2"/>
    </row>
    <row r="49" spans="1:7" s="37" customFormat="1" ht="39.75" customHeight="1">
      <c r="A49" s="2"/>
      <c r="B49" s="31"/>
      <c r="C49" s="32"/>
      <c r="D49" s="7"/>
      <c r="E49" s="2"/>
      <c r="F49" s="2"/>
      <c r="G49" s="2"/>
    </row>
    <row r="50" spans="1:7" s="37" customFormat="1" ht="39.75" customHeight="1">
      <c r="A50" s="2"/>
      <c r="B50" s="31"/>
      <c r="C50" s="32"/>
      <c r="D50" s="7"/>
      <c r="E50" s="2"/>
      <c r="F50" s="2"/>
      <c r="G50" s="2"/>
    </row>
    <row r="51" spans="1:7" s="37" customFormat="1" ht="39.75" customHeight="1">
      <c r="A51" s="2"/>
      <c r="B51" s="31"/>
      <c r="C51" s="32"/>
      <c r="D51" s="7"/>
      <c r="E51" s="2"/>
      <c r="F51" s="2"/>
      <c r="G51" s="2"/>
    </row>
    <row r="52" spans="1:7" s="37" customFormat="1" ht="39.75" customHeight="1">
      <c r="A52" s="2"/>
      <c r="B52" s="31"/>
      <c r="C52" s="32"/>
      <c r="D52" s="7"/>
      <c r="E52" s="2"/>
      <c r="F52" s="2"/>
      <c r="G52" s="2"/>
    </row>
    <row r="53" spans="1:7" s="37" customFormat="1" ht="39.75" customHeight="1">
      <c r="A53" s="2"/>
      <c r="B53" s="31"/>
      <c r="C53" s="32"/>
      <c r="D53" s="7"/>
      <c r="E53" s="2"/>
      <c r="F53" s="2"/>
      <c r="G53" s="2"/>
    </row>
    <row r="54" spans="1:7" s="37" customFormat="1" ht="39.75" customHeight="1">
      <c r="A54" s="2"/>
      <c r="B54" s="31"/>
      <c r="C54" s="32"/>
      <c r="D54" s="7"/>
      <c r="E54" s="2"/>
      <c r="F54" s="2"/>
      <c r="G54" s="2"/>
    </row>
    <row r="55" spans="1:7" s="37" customFormat="1" ht="39.75" customHeight="1">
      <c r="A55" s="2"/>
      <c r="B55" s="31"/>
      <c r="C55" s="32"/>
      <c r="D55" s="7"/>
      <c r="E55" s="2"/>
      <c r="F55" s="2"/>
      <c r="G55" s="2"/>
    </row>
    <row r="56" spans="1:7" s="37" customFormat="1" ht="43.15" customHeight="1">
      <c r="A56" s="2"/>
      <c r="B56" s="31"/>
      <c r="C56" s="32"/>
      <c r="D56" s="7"/>
      <c r="E56" s="2"/>
      <c r="F56" s="2"/>
      <c r="G56" s="2"/>
    </row>
    <row r="57" spans="1:7" s="37" customFormat="1" ht="43.15" customHeight="1">
      <c r="A57" s="2"/>
      <c r="B57" s="31"/>
      <c r="C57" s="32"/>
      <c r="D57" s="7"/>
      <c r="E57" s="2"/>
      <c r="F57" s="2"/>
      <c r="G57" s="2"/>
    </row>
    <row r="58" spans="1:7" s="37" customFormat="1" ht="59.45" customHeight="1">
      <c r="A58" s="2"/>
      <c r="B58" s="31"/>
      <c r="C58" s="32"/>
      <c r="D58" s="7"/>
      <c r="E58" s="2"/>
      <c r="F58" s="2"/>
      <c r="G58" s="2"/>
    </row>
    <row r="59" spans="1:7" s="46" customFormat="1" ht="21" customHeight="1">
      <c r="A59" s="2"/>
      <c r="B59" s="31"/>
      <c r="C59" s="32"/>
      <c r="D59" s="7"/>
      <c r="E59" s="2"/>
      <c r="F59" s="2"/>
      <c r="G59" s="2"/>
    </row>
    <row r="60" spans="1:7" s="37" customFormat="1" ht="24.6" customHeight="1">
      <c r="A60" s="2"/>
      <c r="B60" s="31"/>
      <c r="C60" s="32"/>
      <c r="D60" s="7"/>
      <c r="E60" s="2"/>
      <c r="F60" s="2"/>
      <c r="G60" s="2"/>
    </row>
    <row r="61" spans="1:7" s="46" customFormat="1" ht="20.45" customHeight="1">
      <c r="A61" s="2"/>
      <c r="B61" s="31"/>
      <c r="C61" s="32"/>
      <c r="D61" s="7"/>
      <c r="E61" s="2"/>
      <c r="F61" s="2"/>
      <c r="G61" s="2"/>
    </row>
    <row r="62" spans="1:7" s="47" customFormat="1" ht="15.6" customHeight="1">
      <c r="A62" s="2"/>
      <c r="B62" s="31"/>
      <c r="C62" s="32"/>
      <c r="D62" s="7"/>
      <c r="E62" s="2"/>
      <c r="F62" s="2"/>
      <c r="G62" s="2"/>
    </row>
    <row r="63" spans="1:7" s="47" customFormat="1" ht="15.6" customHeight="1">
      <c r="A63" s="2"/>
      <c r="B63" s="31"/>
      <c r="C63" s="32"/>
      <c r="D63" s="7"/>
      <c r="E63" s="2"/>
      <c r="F63" s="2"/>
      <c r="G63" s="2"/>
    </row>
    <row r="64" spans="1:7" s="47" customFormat="1" ht="15.6" customHeight="1">
      <c r="A64" s="2"/>
      <c r="B64" s="31"/>
      <c r="C64" s="32"/>
      <c r="D64" s="7"/>
      <c r="E64" s="2"/>
      <c r="F64" s="2"/>
      <c r="G64" s="2"/>
    </row>
    <row r="65" spans="1:7" s="48" customFormat="1" ht="15.6" customHeight="1">
      <c r="A65" s="2"/>
      <c r="B65" s="31"/>
      <c r="C65" s="32"/>
      <c r="D65" s="7"/>
      <c r="E65" s="2"/>
      <c r="F65" s="2"/>
      <c r="G65" s="2"/>
    </row>
    <row r="66" spans="1:7" s="48" customFormat="1" ht="15">
      <c r="A66" s="2"/>
      <c r="B66" s="31"/>
      <c r="C66" s="32"/>
      <c r="D66" s="7"/>
      <c r="E66" s="2"/>
      <c r="F66" s="2"/>
      <c r="G66" s="2"/>
    </row>
    <row r="67" spans="1:7" ht="16.899999999999999" customHeight="1"/>
    <row r="68" spans="1:7" ht="9" customHeight="1"/>
    <row r="69" spans="1:7" ht="100.15" customHeight="1"/>
    <row r="73" spans="1:7" ht="22.15" customHeight="1"/>
    <row r="74" spans="1:7" ht="19.149999999999999" customHeight="1"/>
  </sheetData>
  <mergeCells count="10">
    <mergeCell ref="F4:F5"/>
    <mergeCell ref="G4:G5"/>
    <mergeCell ref="F1:G1"/>
    <mergeCell ref="A2:G2"/>
    <mergeCell ref="A3:A5"/>
    <mergeCell ref="B3:B5"/>
    <mergeCell ref="C3:C5"/>
    <mergeCell ref="D3:D5"/>
    <mergeCell ref="E4:E5"/>
    <mergeCell ref="E3:G3"/>
  </mergeCells>
  <pageMargins left="0.70866141732283472" right="0.19685039370078741" top="0.74803149606299213" bottom="0.74803149606299213" header="0.31496062992125984" footer="0.31496062992125984"/>
  <pageSetup paperSize="9" scale="88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8"/>
  <sheetViews>
    <sheetView zoomScale="70" zoomScaleNormal="70" workbookViewId="0">
      <pane ySplit="9" topLeftCell="A52" activePane="bottomLeft" state="frozen"/>
      <selection pane="bottomLeft" activeCell="W9" sqref="W9"/>
    </sheetView>
  </sheetViews>
  <sheetFormatPr defaultRowHeight="15.75"/>
  <cols>
    <col min="1" max="1" width="41" style="73" customWidth="1"/>
    <col min="2" max="2" width="12.42578125" style="73" customWidth="1"/>
    <col min="3" max="3" width="12" style="73" customWidth="1"/>
    <col min="4" max="4" width="9.140625" style="73" customWidth="1"/>
    <col min="5" max="5" width="19.28515625" style="73" customWidth="1"/>
    <col min="6" max="6" width="14.140625" style="73" customWidth="1"/>
    <col min="7" max="7" width="9.140625" style="73" customWidth="1"/>
    <col min="8" max="8" width="9.140625" style="154" customWidth="1"/>
    <col min="9" max="9" width="9.140625" style="73" customWidth="1"/>
    <col min="10" max="15" width="9.28515625" style="73" bestFit="1" customWidth="1"/>
    <col min="16" max="16" width="15.7109375" style="73" customWidth="1"/>
    <col min="17" max="17" width="9.28515625" style="73" bestFit="1" customWidth="1"/>
    <col min="18" max="18" width="10.28515625" style="73" bestFit="1" customWidth="1"/>
    <col min="19" max="19" width="15" style="85" customWidth="1"/>
    <col min="20" max="229" width="9.140625" style="73"/>
    <col min="230" max="230" width="41" style="73" customWidth="1"/>
    <col min="231" max="237" width="9.140625" style="73" customWidth="1"/>
    <col min="238" max="245" width="9.28515625" style="73" bestFit="1" customWidth="1"/>
    <col min="246" max="246" width="10.28515625" style="73" bestFit="1" customWidth="1"/>
    <col min="247" max="251" width="0" style="73" hidden="1" customWidth="1"/>
    <col min="252" max="485" width="9.140625" style="73"/>
    <col min="486" max="486" width="41" style="73" customWidth="1"/>
    <col min="487" max="493" width="9.140625" style="73" customWidth="1"/>
    <col min="494" max="501" width="9.28515625" style="73" bestFit="1" customWidth="1"/>
    <col min="502" max="502" width="10.28515625" style="73" bestFit="1" customWidth="1"/>
    <col min="503" max="507" width="0" style="73" hidden="1" customWidth="1"/>
    <col min="508" max="741" width="9.140625" style="73"/>
    <col min="742" max="742" width="41" style="73" customWidth="1"/>
    <col min="743" max="749" width="9.140625" style="73" customWidth="1"/>
    <col min="750" max="757" width="9.28515625" style="73" bestFit="1" customWidth="1"/>
    <col min="758" max="758" width="10.28515625" style="73" bestFit="1" customWidth="1"/>
    <col min="759" max="763" width="0" style="73" hidden="1" customWidth="1"/>
    <col min="764" max="997" width="9.140625" style="73"/>
    <col min="998" max="998" width="41" style="73" customWidth="1"/>
    <col min="999" max="1005" width="9.140625" style="73" customWidth="1"/>
    <col min="1006" max="1013" width="9.28515625" style="73" bestFit="1" customWidth="1"/>
    <col min="1014" max="1014" width="10.28515625" style="73" bestFit="1" customWidth="1"/>
    <col min="1015" max="1019" width="0" style="73" hidden="1" customWidth="1"/>
    <col min="1020" max="1253" width="9.140625" style="73"/>
    <col min="1254" max="1254" width="41" style="73" customWidth="1"/>
    <col min="1255" max="1261" width="9.140625" style="73" customWidth="1"/>
    <col min="1262" max="1269" width="9.28515625" style="73" bestFit="1" customWidth="1"/>
    <col min="1270" max="1270" width="10.28515625" style="73" bestFit="1" customWidth="1"/>
    <col min="1271" max="1275" width="0" style="73" hidden="1" customWidth="1"/>
    <col min="1276" max="1509" width="9.140625" style="73"/>
    <col min="1510" max="1510" width="41" style="73" customWidth="1"/>
    <col min="1511" max="1517" width="9.140625" style="73" customWidth="1"/>
    <col min="1518" max="1525" width="9.28515625" style="73" bestFit="1" customWidth="1"/>
    <col min="1526" max="1526" width="10.28515625" style="73" bestFit="1" customWidth="1"/>
    <col min="1527" max="1531" width="0" style="73" hidden="1" customWidth="1"/>
    <col min="1532" max="1765" width="9.140625" style="73"/>
    <col min="1766" max="1766" width="41" style="73" customWidth="1"/>
    <col min="1767" max="1773" width="9.140625" style="73" customWidth="1"/>
    <col min="1774" max="1781" width="9.28515625" style="73" bestFit="1" customWidth="1"/>
    <col min="1782" max="1782" width="10.28515625" style="73" bestFit="1" customWidth="1"/>
    <col min="1783" max="1787" width="0" style="73" hidden="1" customWidth="1"/>
    <col min="1788" max="2021" width="9.140625" style="73"/>
    <col min="2022" max="2022" width="41" style="73" customWidth="1"/>
    <col min="2023" max="2029" width="9.140625" style="73" customWidth="1"/>
    <col min="2030" max="2037" width="9.28515625" style="73" bestFit="1" customWidth="1"/>
    <col min="2038" max="2038" width="10.28515625" style="73" bestFit="1" customWidth="1"/>
    <col min="2039" max="2043" width="0" style="73" hidden="1" customWidth="1"/>
    <col min="2044" max="2277" width="9.140625" style="73"/>
    <col min="2278" max="2278" width="41" style="73" customWidth="1"/>
    <col min="2279" max="2285" width="9.140625" style="73" customWidth="1"/>
    <col min="2286" max="2293" width="9.28515625" style="73" bestFit="1" customWidth="1"/>
    <col min="2294" max="2294" width="10.28515625" style="73" bestFit="1" customWidth="1"/>
    <col min="2295" max="2299" width="0" style="73" hidden="1" customWidth="1"/>
    <col min="2300" max="2533" width="9.140625" style="73"/>
    <col min="2534" max="2534" width="41" style="73" customWidth="1"/>
    <col min="2535" max="2541" width="9.140625" style="73" customWidth="1"/>
    <col min="2542" max="2549" width="9.28515625" style="73" bestFit="1" customWidth="1"/>
    <col min="2550" max="2550" width="10.28515625" style="73" bestFit="1" customWidth="1"/>
    <col min="2551" max="2555" width="0" style="73" hidden="1" customWidth="1"/>
    <col min="2556" max="2789" width="9.140625" style="73"/>
    <col min="2790" max="2790" width="41" style="73" customWidth="1"/>
    <col min="2791" max="2797" width="9.140625" style="73" customWidth="1"/>
    <col min="2798" max="2805" width="9.28515625" style="73" bestFit="1" customWidth="1"/>
    <col min="2806" max="2806" width="10.28515625" style="73" bestFit="1" customWidth="1"/>
    <col min="2807" max="2811" width="0" style="73" hidden="1" customWidth="1"/>
    <col min="2812" max="3045" width="9.140625" style="73"/>
    <col min="3046" max="3046" width="41" style="73" customWidth="1"/>
    <col min="3047" max="3053" width="9.140625" style="73" customWidth="1"/>
    <col min="3054" max="3061" width="9.28515625" style="73" bestFit="1" customWidth="1"/>
    <col min="3062" max="3062" width="10.28515625" style="73" bestFit="1" customWidth="1"/>
    <col min="3063" max="3067" width="0" style="73" hidden="1" customWidth="1"/>
    <col min="3068" max="3301" width="9.140625" style="73"/>
    <col min="3302" max="3302" width="41" style="73" customWidth="1"/>
    <col min="3303" max="3309" width="9.140625" style="73" customWidth="1"/>
    <col min="3310" max="3317" width="9.28515625" style="73" bestFit="1" customWidth="1"/>
    <col min="3318" max="3318" width="10.28515625" style="73" bestFit="1" customWidth="1"/>
    <col min="3319" max="3323" width="0" style="73" hidden="1" customWidth="1"/>
    <col min="3324" max="3557" width="9.140625" style="73"/>
    <col min="3558" max="3558" width="41" style="73" customWidth="1"/>
    <col min="3559" max="3565" width="9.140625" style="73" customWidth="1"/>
    <col min="3566" max="3573" width="9.28515625" style="73" bestFit="1" customWidth="1"/>
    <col min="3574" max="3574" width="10.28515625" style="73" bestFit="1" customWidth="1"/>
    <col min="3575" max="3579" width="0" style="73" hidden="1" customWidth="1"/>
    <col min="3580" max="3813" width="9.140625" style="73"/>
    <col min="3814" max="3814" width="41" style="73" customWidth="1"/>
    <col min="3815" max="3821" width="9.140625" style="73" customWidth="1"/>
    <col min="3822" max="3829" width="9.28515625" style="73" bestFit="1" customWidth="1"/>
    <col min="3830" max="3830" width="10.28515625" style="73" bestFit="1" customWidth="1"/>
    <col min="3831" max="3835" width="0" style="73" hidden="1" customWidth="1"/>
    <col min="3836" max="4069" width="9.140625" style="73"/>
    <col min="4070" max="4070" width="41" style="73" customWidth="1"/>
    <col min="4071" max="4077" width="9.140625" style="73" customWidth="1"/>
    <col min="4078" max="4085" width="9.28515625" style="73" bestFit="1" customWidth="1"/>
    <col min="4086" max="4086" width="10.28515625" style="73" bestFit="1" customWidth="1"/>
    <col min="4087" max="4091" width="0" style="73" hidden="1" customWidth="1"/>
    <col min="4092" max="4325" width="9.140625" style="73"/>
    <col min="4326" max="4326" width="41" style="73" customWidth="1"/>
    <col min="4327" max="4333" width="9.140625" style="73" customWidth="1"/>
    <col min="4334" max="4341" width="9.28515625" style="73" bestFit="1" customWidth="1"/>
    <col min="4342" max="4342" width="10.28515625" style="73" bestFit="1" customWidth="1"/>
    <col min="4343" max="4347" width="0" style="73" hidden="1" customWidth="1"/>
    <col min="4348" max="4581" width="9.140625" style="73"/>
    <col min="4582" max="4582" width="41" style="73" customWidth="1"/>
    <col min="4583" max="4589" width="9.140625" style="73" customWidth="1"/>
    <col min="4590" max="4597" width="9.28515625" style="73" bestFit="1" customWidth="1"/>
    <col min="4598" max="4598" width="10.28515625" style="73" bestFit="1" customWidth="1"/>
    <col min="4599" max="4603" width="0" style="73" hidden="1" customWidth="1"/>
    <col min="4604" max="4837" width="9.140625" style="73"/>
    <col min="4838" max="4838" width="41" style="73" customWidth="1"/>
    <col min="4839" max="4845" width="9.140625" style="73" customWidth="1"/>
    <col min="4846" max="4853" width="9.28515625" style="73" bestFit="1" customWidth="1"/>
    <col min="4854" max="4854" width="10.28515625" style="73" bestFit="1" customWidth="1"/>
    <col min="4855" max="4859" width="0" style="73" hidden="1" customWidth="1"/>
    <col min="4860" max="5093" width="9.140625" style="73"/>
    <col min="5094" max="5094" width="41" style="73" customWidth="1"/>
    <col min="5095" max="5101" width="9.140625" style="73" customWidth="1"/>
    <col min="5102" max="5109" width="9.28515625" style="73" bestFit="1" customWidth="1"/>
    <col min="5110" max="5110" width="10.28515625" style="73" bestFit="1" customWidth="1"/>
    <col min="5111" max="5115" width="0" style="73" hidden="1" customWidth="1"/>
    <col min="5116" max="5349" width="9.140625" style="73"/>
    <col min="5350" max="5350" width="41" style="73" customWidth="1"/>
    <col min="5351" max="5357" width="9.140625" style="73" customWidth="1"/>
    <col min="5358" max="5365" width="9.28515625" style="73" bestFit="1" customWidth="1"/>
    <col min="5366" max="5366" width="10.28515625" style="73" bestFit="1" customWidth="1"/>
    <col min="5367" max="5371" width="0" style="73" hidden="1" customWidth="1"/>
    <col min="5372" max="5605" width="9.140625" style="73"/>
    <col min="5606" max="5606" width="41" style="73" customWidth="1"/>
    <col min="5607" max="5613" width="9.140625" style="73" customWidth="1"/>
    <col min="5614" max="5621" width="9.28515625" style="73" bestFit="1" customWidth="1"/>
    <col min="5622" max="5622" width="10.28515625" style="73" bestFit="1" customWidth="1"/>
    <col min="5623" max="5627" width="0" style="73" hidden="1" customWidth="1"/>
    <col min="5628" max="5861" width="9.140625" style="73"/>
    <col min="5862" max="5862" width="41" style="73" customWidth="1"/>
    <col min="5863" max="5869" width="9.140625" style="73" customWidth="1"/>
    <col min="5870" max="5877" width="9.28515625" style="73" bestFit="1" customWidth="1"/>
    <col min="5878" max="5878" width="10.28515625" style="73" bestFit="1" customWidth="1"/>
    <col min="5879" max="5883" width="0" style="73" hidden="1" customWidth="1"/>
    <col min="5884" max="6117" width="9.140625" style="73"/>
    <col min="6118" max="6118" width="41" style="73" customWidth="1"/>
    <col min="6119" max="6125" width="9.140625" style="73" customWidth="1"/>
    <col min="6126" max="6133" width="9.28515625" style="73" bestFit="1" customWidth="1"/>
    <col min="6134" max="6134" width="10.28515625" style="73" bestFit="1" customWidth="1"/>
    <col min="6135" max="6139" width="0" style="73" hidden="1" customWidth="1"/>
    <col min="6140" max="6373" width="9.140625" style="73"/>
    <col min="6374" max="6374" width="41" style="73" customWidth="1"/>
    <col min="6375" max="6381" width="9.140625" style="73" customWidth="1"/>
    <col min="6382" max="6389" width="9.28515625" style="73" bestFit="1" customWidth="1"/>
    <col min="6390" max="6390" width="10.28515625" style="73" bestFit="1" customWidth="1"/>
    <col min="6391" max="6395" width="0" style="73" hidden="1" customWidth="1"/>
    <col min="6396" max="6629" width="9.140625" style="73"/>
    <col min="6630" max="6630" width="41" style="73" customWidth="1"/>
    <col min="6631" max="6637" width="9.140625" style="73" customWidth="1"/>
    <col min="6638" max="6645" width="9.28515625" style="73" bestFit="1" customWidth="1"/>
    <col min="6646" max="6646" width="10.28515625" style="73" bestFit="1" customWidth="1"/>
    <col min="6647" max="6651" width="0" style="73" hidden="1" customWidth="1"/>
    <col min="6652" max="6885" width="9.140625" style="73"/>
    <col min="6886" max="6886" width="41" style="73" customWidth="1"/>
    <col min="6887" max="6893" width="9.140625" style="73" customWidth="1"/>
    <col min="6894" max="6901" width="9.28515625" style="73" bestFit="1" customWidth="1"/>
    <col min="6902" max="6902" width="10.28515625" style="73" bestFit="1" customWidth="1"/>
    <col min="6903" max="6907" width="0" style="73" hidden="1" customWidth="1"/>
    <col min="6908" max="7141" width="9.140625" style="73"/>
    <col min="7142" max="7142" width="41" style="73" customWidth="1"/>
    <col min="7143" max="7149" width="9.140625" style="73" customWidth="1"/>
    <col min="7150" max="7157" width="9.28515625" style="73" bestFit="1" customWidth="1"/>
    <col min="7158" max="7158" width="10.28515625" style="73" bestFit="1" customWidth="1"/>
    <col min="7159" max="7163" width="0" style="73" hidden="1" customWidth="1"/>
    <col min="7164" max="7397" width="9.140625" style="73"/>
    <col min="7398" max="7398" width="41" style="73" customWidth="1"/>
    <col min="7399" max="7405" width="9.140625" style="73" customWidth="1"/>
    <col min="7406" max="7413" width="9.28515625" style="73" bestFit="1" customWidth="1"/>
    <col min="7414" max="7414" width="10.28515625" style="73" bestFit="1" customWidth="1"/>
    <col min="7415" max="7419" width="0" style="73" hidden="1" customWidth="1"/>
    <col min="7420" max="7653" width="9.140625" style="73"/>
    <col min="7654" max="7654" width="41" style="73" customWidth="1"/>
    <col min="7655" max="7661" width="9.140625" style="73" customWidth="1"/>
    <col min="7662" max="7669" width="9.28515625" style="73" bestFit="1" customWidth="1"/>
    <col min="7670" max="7670" width="10.28515625" style="73" bestFit="1" customWidth="1"/>
    <col min="7671" max="7675" width="0" style="73" hidden="1" customWidth="1"/>
    <col min="7676" max="7909" width="9.140625" style="73"/>
    <col min="7910" max="7910" width="41" style="73" customWidth="1"/>
    <col min="7911" max="7917" width="9.140625" style="73" customWidth="1"/>
    <col min="7918" max="7925" width="9.28515625" style="73" bestFit="1" customWidth="1"/>
    <col min="7926" max="7926" width="10.28515625" style="73" bestFit="1" customWidth="1"/>
    <col min="7927" max="7931" width="0" style="73" hidden="1" customWidth="1"/>
    <col min="7932" max="8165" width="9.140625" style="73"/>
    <col min="8166" max="8166" width="41" style="73" customWidth="1"/>
    <col min="8167" max="8173" width="9.140625" style="73" customWidth="1"/>
    <col min="8174" max="8181" width="9.28515625" style="73" bestFit="1" customWidth="1"/>
    <col min="8182" max="8182" width="10.28515625" style="73" bestFit="1" customWidth="1"/>
    <col min="8183" max="8187" width="0" style="73" hidden="1" customWidth="1"/>
    <col min="8188" max="8421" width="9.140625" style="73"/>
    <col min="8422" max="8422" width="41" style="73" customWidth="1"/>
    <col min="8423" max="8429" width="9.140625" style="73" customWidth="1"/>
    <col min="8430" max="8437" width="9.28515625" style="73" bestFit="1" customWidth="1"/>
    <col min="8438" max="8438" width="10.28515625" style="73" bestFit="1" customWidth="1"/>
    <col min="8439" max="8443" width="0" style="73" hidden="1" customWidth="1"/>
    <col min="8444" max="8677" width="9.140625" style="73"/>
    <col min="8678" max="8678" width="41" style="73" customWidth="1"/>
    <col min="8679" max="8685" width="9.140625" style="73" customWidth="1"/>
    <col min="8686" max="8693" width="9.28515625" style="73" bestFit="1" customWidth="1"/>
    <col min="8694" max="8694" width="10.28515625" style="73" bestFit="1" customWidth="1"/>
    <col min="8695" max="8699" width="0" style="73" hidden="1" customWidth="1"/>
    <col min="8700" max="8933" width="9.140625" style="73"/>
    <col min="8934" max="8934" width="41" style="73" customWidth="1"/>
    <col min="8935" max="8941" width="9.140625" style="73" customWidth="1"/>
    <col min="8942" max="8949" width="9.28515625" style="73" bestFit="1" customWidth="1"/>
    <col min="8950" max="8950" width="10.28515625" style="73" bestFit="1" customWidth="1"/>
    <col min="8951" max="8955" width="0" style="73" hidden="1" customWidth="1"/>
    <col min="8956" max="9189" width="9.140625" style="73"/>
    <col min="9190" max="9190" width="41" style="73" customWidth="1"/>
    <col min="9191" max="9197" width="9.140625" style="73" customWidth="1"/>
    <col min="9198" max="9205" width="9.28515625" style="73" bestFit="1" customWidth="1"/>
    <col min="9206" max="9206" width="10.28515625" style="73" bestFit="1" customWidth="1"/>
    <col min="9207" max="9211" width="0" style="73" hidden="1" customWidth="1"/>
    <col min="9212" max="9445" width="9.140625" style="73"/>
    <col min="9446" max="9446" width="41" style="73" customWidth="1"/>
    <col min="9447" max="9453" width="9.140625" style="73" customWidth="1"/>
    <col min="9454" max="9461" width="9.28515625" style="73" bestFit="1" customWidth="1"/>
    <col min="9462" max="9462" width="10.28515625" style="73" bestFit="1" customWidth="1"/>
    <col min="9463" max="9467" width="0" style="73" hidden="1" customWidth="1"/>
    <col min="9468" max="9701" width="9.140625" style="73"/>
    <col min="9702" max="9702" width="41" style="73" customWidth="1"/>
    <col min="9703" max="9709" width="9.140625" style="73" customWidth="1"/>
    <col min="9710" max="9717" width="9.28515625" style="73" bestFit="1" customWidth="1"/>
    <col min="9718" max="9718" width="10.28515625" style="73" bestFit="1" customWidth="1"/>
    <col min="9719" max="9723" width="0" style="73" hidden="1" customWidth="1"/>
    <col min="9724" max="9957" width="9.140625" style="73"/>
    <col min="9958" max="9958" width="41" style="73" customWidth="1"/>
    <col min="9959" max="9965" width="9.140625" style="73" customWidth="1"/>
    <col min="9966" max="9973" width="9.28515625" style="73" bestFit="1" customWidth="1"/>
    <col min="9974" max="9974" width="10.28515625" style="73" bestFit="1" customWidth="1"/>
    <col min="9975" max="9979" width="0" style="73" hidden="1" customWidth="1"/>
    <col min="9980" max="10213" width="9.140625" style="73"/>
    <col min="10214" max="10214" width="41" style="73" customWidth="1"/>
    <col min="10215" max="10221" width="9.140625" style="73" customWidth="1"/>
    <col min="10222" max="10229" width="9.28515625" style="73" bestFit="1" customWidth="1"/>
    <col min="10230" max="10230" width="10.28515625" style="73" bestFit="1" customWidth="1"/>
    <col min="10231" max="10235" width="0" style="73" hidden="1" customWidth="1"/>
    <col min="10236" max="10469" width="9.140625" style="73"/>
    <col min="10470" max="10470" width="41" style="73" customWidth="1"/>
    <col min="10471" max="10477" width="9.140625" style="73" customWidth="1"/>
    <col min="10478" max="10485" width="9.28515625" style="73" bestFit="1" customWidth="1"/>
    <col min="10486" max="10486" width="10.28515625" style="73" bestFit="1" customWidth="1"/>
    <col min="10487" max="10491" width="0" style="73" hidden="1" customWidth="1"/>
    <col min="10492" max="10725" width="9.140625" style="73"/>
    <col min="10726" max="10726" width="41" style="73" customWidth="1"/>
    <col min="10727" max="10733" width="9.140625" style="73" customWidth="1"/>
    <col min="10734" max="10741" width="9.28515625" style="73" bestFit="1" customWidth="1"/>
    <col min="10742" max="10742" width="10.28515625" style="73" bestFit="1" customWidth="1"/>
    <col min="10743" max="10747" width="0" style="73" hidden="1" customWidth="1"/>
    <col min="10748" max="10981" width="9.140625" style="73"/>
    <col min="10982" max="10982" width="41" style="73" customWidth="1"/>
    <col min="10983" max="10989" width="9.140625" style="73" customWidth="1"/>
    <col min="10990" max="10997" width="9.28515625" style="73" bestFit="1" customWidth="1"/>
    <col min="10998" max="10998" width="10.28515625" style="73" bestFit="1" customWidth="1"/>
    <col min="10999" max="11003" width="0" style="73" hidden="1" customWidth="1"/>
    <col min="11004" max="11237" width="9.140625" style="73"/>
    <col min="11238" max="11238" width="41" style="73" customWidth="1"/>
    <col min="11239" max="11245" width="9.140625" style="73" customWidth="1"/>
    <col min="11246" max="11253" width="9.28515625" style="73" bestFit="1" customWidth="1"/>
    <col min="11254" max="11254" width="10.28515625" style="73" bestFit="1" customWidth="1"/>
    <col min="11255" max="11259" width="0" style="73" hidden="1" customWidth="1"/>
    <col min="11260" max="11493" width="9.140625" style="73"/>
    <col min="11494" max="11494" width="41" style="73" customWidth="1"/>
    <col min="11495" max="11501" width="9.140625" style="73" customWidth="1"/>
    <col min="11502" max="11509" width="9.28515625" style="73" bestFit="1" customWidth="1"/>
    <col min="11510" max="11510" width="10.28515625" style="73" bestFit="1" customWidth="1"/>
    <col min="11511" max="11515" width="0" style="73" hidden="1" customWidth="1"/>
    <col min="11516" max="11749" width="9.140625" style="73"/>
    <col min="11750" max="11750" width="41" style="73" customWidth="1"/>
    <col min="11751" max="11757" width="9.140625" style="73" customWidth="1"/>
    <col min="11758" max="11765" width="9.28515625" style="73" bestFit="1" customWidth="1"/>
    <col min="11766" max="11766" width="10.28515625" style="73" bestFit="1" customWidth="1"/>
    <col min="11767" max="11771" width="0" style="73" hidden="1" customWidth="1"/>
    <col min="11772" max="12005" width="9.140625" style="73"/>
    <col min="12006" max="12006" width="41" style="73" customWidth="1"/>
    <col min="12007" max="12013" width="9.140625" style="73" customWidth="1"/>
    <col min="12014" max="12021" width="9.28515625" style="73" bestFit="1" customWidth="1"/>
    <col min="12022" max="12022" width="10.28515625" style="73" bestFit="1" customWidth="1"/>
    <col min="12023" max="12027" width="0" style="73" hidden="1" customWidth="1"/>
    <col min="12028" max="12261" width="9.140625" style="73"/>
    <col min="12262" max="12262" width="41" style="73" customWidth="1"/>
    <col min="12263" max="12269" width="9.140625" style="73" customWidth="1"/>
    <col min="12270" max="12277" width="9.28515625" style="73" bestFit="1" customWidth="1"/>
    <col min="12278" max="12278" width="10.28515625" style="73" bestFit="1" customWidth="1"/>
    <col min="12279" max="12283" width="0" style="73" hidden="1" customWidth="1"/>
    <col min="12284" max="12517" width="9.140625" style="73"/>
    <col min="12518" max="12518" width="41" style="73" customWidth="1"/>
    <col min="12519" max="12525" width="9.140625" style="73" customWidth="1"/>
    <col min="12526" max="12533" width="9.28515625" style="73" bestFit="1" customWidth="1"/>
    <col min="12534" max="12534" width="10.28515625" style="73" bestFit="1" customWidth="1"/>
    <col min="12535" max="12539" width="0" style="73" hidden="1" customWidth="1"/>
    <col min="12540" max="12773" width="9.140625" style="73"/>
    <col min="12774" max="12774" width="41" style="73" customWidth="1"/>
    <col min="12775" max="12781" width="9.140625" style="73" customWidth="1"/>
    <col min="12782" max="12789" width="9.28515625" style="73" bestFit="1" customWidth="1"/>
    <col min="12790" max="12790" width="10.28515625" style="73" bestFit="1" customWidth="1"/>
    <col min="12791" max="12795" width="0" style="73" hidden="1" customWidth="1"/>
    <col min="12796" max="13029" width="9.140625" style="73"/>
    <col min="13030" max="13030" width="41" style="73" customWidth="1"/>
    <col min="13031" max="13037" width="9.140625" style="73" customWidth="1"/>
    <col min="13038" max="13045" width="9.28515625" style="73" bestFit="1" customWidth="1"/>
    <col min="13046" max="13046" width="10.28515625" style="73" bestFit="1" customWidth="1"/>
    <col min="13047" max="13051" width="0" style="73" hidden="1" customWidth="1"/>
    <col min="13052" max="13285" width="9.140625" style="73"/>
    <col min="13286" max="13286" width="41" style="73" customWidth="1"/>
    <col min="13287" max="13293" width="9.140625" style="73" customWidth="1"/>
    <col min="13294" max="13301" width="9.28515625" style="73" bestFit="1" customWidth="1"/>
    <col min="13302" max="13302" width="10.28515625" style="73" bestFit="1" customWidth="1"/>
    <col min="13303" max="13307" width="0" style="73" hidden="1" customWidth="1"/>
    <col min="13308" max="13541" width="9.140625" style="73"/>
    <col min="13542" max="13542" width="41" style="73" customWidth="1"/>
    <col min="13543" max="13549" width="9.140625" style="73" customWidth="1"/>
    <col min="13550" max="13557" width="9.28515625" style="73" bestFit="1" customWidth="1"/>
    <col min="13558" max="13558" width="10.28515625" style="73" bestFit="1" customWidth="1"/>
    <col min="13559" max="13563" width="0" style="73" hidden="1" customWidth="1"/>
    <col min="13564" max="13797" width="9.140625" style="73"/>
    <col min="13798" max="13798" width="41" style="73" customWidth="1"/>
    <col min="13799" max="13805" width="9.140625" style="73" customWidth="1"/>
    <col min="13806" max="13813" width="9.28515625" style="73" bestFit="1" customWidth="1"/>
    <col min="13814" max="13814" width="10.28515625" style="73" bestFit="1" customWidth="1"/>
    <col min="13815" max="13819" width="0" style="73" hidden="1" customWidth="1"/>
    <col min="13820" max="14053" width="9.140625" style="73"/>
    <col min="14054" max="14054" width="41" style="73" customWidth="1"/>
    <col min="14055" max="14061" width="9.140625" style="73" customWidth="1"/>
    <col min="14062" max="14069" width="9.28515625" style="73" bestFit="1" customWidth="1"/>
    <col min="14070" max="14070" width="10.28515625" style="73" bestFit="1" customWidth="1"/>
    <col min="14071" max="14075" width="0" style="73" hidden="1" customWidth="1"/>
    <col min="14076" max="14309" width="9.140625" style="73"/>
    <col min="14310" max="14310" width="41" style="73" customWidth="1"/>
    <col min="14311" max="14317" width="9.140625" style="73" customWidth="1"/>
    <col min="14318" max="14325" width="9.28515625" style="73" bestFit="1" customWidth="1"/>
    <col min="14326" max="14326" width="10.28515625" style="73" bestFit="1" customWidth="1"/>
    <col min="14327" max="14331" width="0" style="73" hidden="1" customWidth="1"/>
    <col min="14332" max="14565" width="9.140625" style="73"/>
    <col min="14566" max="14566" width="41" style="73" customWidth="1"/>
    <col min="14567" max="14573" width="9.140625" style="73" customWidth="1"/>
    <col min="14574" max="14581" width="9.28515625" style="73" bestFit="1" customWidth="1"/>
    <col min="14582" max="14582" width="10.28515625" style="73" bestFit="1" customWidth="1"/>
    <col min="14583" max="14587" width="0" style="73" hidden="1" customWidth="1"/>
    <col min="14588" max="14821" width="9.140625" style="73"/>
    <col min="14822" max="14822" width="41" style="73" customWidth="1"/>
    <col min="14823" max="14829" width="9.140625" style="73" customWidth="1"/>
    <col min="14830" max="14837" width="9.28515625" style="73" bestFit="1" customWidth="1"/>
    <col min="14838" max="14838" width="10.28515625" style="73" bestFit="1" customWidth="1"/>
    <col min="14839" max="14843" width="0" style="73" hidden="1" customWidth="1"/>
    <col min="14844" max="15077" width="9.140625" style="73"/>
    <col min="15078" max="15078" width="41" style="73" customWidth="1"/>
    <col min="15079" max="15085" width="9.140625" style="73" customWidth="1"/>
    <col min="15086" max="15093" width="9.28515625" style="73" bestFit="1" customWidth="1"/>
    <col min="15094" max="15094" width="10.28515625" style="73" bestFit="1" customWidth="1"/>
    <col min="15095" max="15099" width="0" style="73" hidden="1" customWidth="1"/>
    <col min="15100" max="15333" width="9.140625" style="73"/>
    <col min="15334" max="15334" width="41" style="73" customWidth="1"/>
    <col min="15335" max="15341" width="9.140625" style="73" customWidth="1"/>
    <col min="15342" max="15349" width="9.28515625" style="73" bestFit="1" customWidth="1"/>
    <col min="15350" max="15350" width="10.28515625" style="73" bestFit="1" customWidth="1"/>
    <col min="15351" max="15355" width="0" style="73" hidden="1" customWidth="1"/>
    <col min="15356" max="15589" width="9.140625" style="73"/>
    <col min="15590" max="15590" width="41" style="73" customWidth="1"/>
    <col min="15591" max="15597" width="9.140625" style="73" customWidth="1"/>
    <col min="15598" max="15605" width="9.28515625" style="73" bestFit="1" customWidth="1"/>
    <col min="15606" max="15606" width="10.28515625" style="73" bestFit="1" customWidth="1"/>
    <col min="15607" max="15611" width="0" style="73" hidden="1" customWidth="1"/>
    <col min="15612" max="15845" width="9.140625" style="73"/>
    <col min="15846" max="15846" width="41" style="73" customWidth="1"/>
    <col min="15847" max="15853" width="9.140625" style="73" customWidth="1"/>
    <col min="15854" max="15861" width="9.28515625" style="73" bestFit="1" customWidth="1"/>
    <col min="15862" max="15862" width="10.28515625" style="73" bestFit="1" customWidth="1"/>
    <col min="15863" max="15867" width="0" style="73" hidden="1" customWidth="1"/>
    <col min="15868" max="16101" width="9.140625" style="73"/>
    <col min="16102" max="16102" width="41" style="73" customWidth="1"/>
    <col min="16103" max="16109" width="9.140625" style="73" customWidth="1"/>
    <col min="16110" max="16117" width="9.28515625" style="73" bestFit="1" customWidth="1"/>
    <col min="16118" max="16118" width="10.28515625" style="73" bestFit="1" customWidth="1"/>
    <col min="16119" max="16123" width="0" style="73" hidden="1" customWidth="1"/>
    <col min="16124" max="16384" width="9.140625" style="73"/>
  </cols>
  <sheetData>
    <row r="1" spans="1:19">
      <c r="Q1" s="290" t="s">
        <v>185</v>
      </c>
      <c r="R1" s="290"/>
    </row>
    <row r="2" spans="1:19" ht="21.75" customHeight="1">
      <c r="A2" s="291" t="s">
        <v>215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</row>
    <row r="3" spans="1:19">
      <c r="A3" s="86"/>
      <c r="B3" s="292" t="s">
        <v>186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</row>
    <row r="4" spans="1:19" ht="15" customHeight="1">
      <c r="A4" s="293" t="s">
        <v>141</v>
      </c>
      <c r="B4" s="293" t="s">
        <v>187</v>
      </c>
      <c r="C4" s="293"/>
      <c r="D4" s="293"/>
      <c r="E4" s="293" t="s">
        <v>188</v>
      </c>
      <c r="F4" s="293"/>
      <c r="G4" s="293"/>
      <c r="H4" s="293"/>
      <c r="I4" s="293"/>
      <c r="J4" s="265" t="s">
        <v>46</v>
      </c>
      <c r="K4" s="265"/>
      <c r="L4" s="265"/>
      <c r="M4" s="265"/>
      <c r="N4" s="265"/>
      <c r="O4" s="265"/>
      <c r="P4" s="265"/>
      <c r="Q4" s="265"/>
      <c r="R4" s="265"/>
      <c r="S4" s="265"/>
    </row>
    <row r="5" spans="1:19" ht="15" customHeight="1">
      <c r="A5" s="293"/>
      <c r="B5" s="293"/>
      <c r="C5" s="293"/>
      <c r="D5" s="293"/>
      <c r="E5" s="293"/>
      <c r="F5" s="293"/>
      <c r="G5" s="293"/>
      <c r="H5" s="293"/>
      <c r="I5" s="293"/>
      <c r="J5" s="265"/>
      <c r="K5" s="265"/>
      <c r="L5" s="265"/>
      <c r="M5" s="265"/>
      <c r="N5" s="265"/>
      <c r="O5" s="265"/>
      <c r="P5" s="265"/>
      <c r="Q5" s="265"/>
      <c r="R5" s="265"/>
      <c r="S5" s="265"/>
    </row>
    <row r="6" spans="1:19" ht="15" customHeight="1">
      <c r="A6" s="293"/>
      <c r="B6" s="293"/>
      <c r="C6" s="293"/>
      <c r="D6" s="293"/>
      <c r="E6" s="293"/>
      <c r="F6" s="293"/>
      <c r="G6" s="293"/>
      <c r="H6" s="293"/>
      <c r="I6" s="293"/>
      <c r="J6" s="265"/>
      <c r="K6" s="265"/>
      <c r="L6" s="265"/>
      <c r="M6" s="265"/>
      <c r="N6" s="265"/>
      <c r="O6" s="265"/>
      <c r="P6" s="265"/>
      <c r="Q6" s="265"/>
      <c r="R6" s="265"/>
      <c r="S6" s="265"/>
    </row>
    <row r="7" spans="1:19" ht="15" customHeight="1">
      <c r="A7" s="293"/>
      <c r="B7" s="293"/>
      <c r="C7" s="293"/>
      <c r="D7" s="293"/>
      <c r="E7" s="293"/>
      <c r="F7" s="293"/>
      <c r="G7" s="293"/>
      <c r="H7" s="293"/>
      <c r="I7" s="293"/>
      <c r="J7" s="265"/>
      <c r="K7" s="265"/>
      <c r="L7" s="265"/>
      <c r="M7" s="265"/>
      <c r="N7" s="265"/>
      <c r="O7" s="265"/>
      <c r="P7" s="265"/>
      <c r="Q7" s="265"/>
      <c r="R7" s="265"/>
      <c r="S7" s="265"/>
    </row>
    <row r="8" spans="1:19" ht="57" customHeight="1">
      <c r="A8" s="293"/>
      <c r="B8" s="294" t="s">
        <v>189</v>
      </c>
      <c r="C8" s="294" t="s">
        <v>190</v>
      </c>
      <c r="D8" s="295" t="s">
        <v>191</v>
      </c>
      <c r="E8" s="294" t="s">
        <v>192</v>
      </c>
      <c r="F8" s="294" t="s">
        <v>193</v>
      </c>
      <c r="G8" s="294" t="s">
        <v>194</v>
      </c>
      <c r="H8" s="205" t="s">
        <v>209</v>
      </c>
      <c r="I8" s="295" t="s">
        <v>191</v>
      </c>
      <c r="J8" s="294" t="s">
        <v>195</v>
      </c>
      <c r="K8" s="294" t="s">
        <v>196</v>
      </c>
      <c r="L8" s="294" t="s">
        <v>197</v>
      </c>
      <c r="M8" s="293" t="s">
        <v>198</v>
      </c>
      <c r="N8" s="293"/>
      <c r="O8" s="293"/>
      <c r="P8" s="294" t="s">
        <v>199</v>
      </c>
      <c r="Q8" s="297" t="s">
        <v>200</v>
      </c>
      <c r="R8" s="296" t="s">
        <v>201</v>
      </c>
      <c r="S8" s="295" t="s">
        <v>191</v>
      </c>
    </row>
    <row r="9" spans="1:19" ht="153.75" customHeight="1">
      <c r="A9" s="293"/>
      <c r="B9" s="294"/>
      <c r="C9" s="294"/>
      <c r="D9" s="295"/>
      <c r="E9" s="294"/>
      <c r="F9" s="294"/>
      <c r="G9" s="294"/>
      <c r="H9" s="194"/>
      <c r="I9" s="295"/>
      <c r="J9" s="294"/>
      <c r="K9" s="294"/>
      <c r="L9" s="294"/>
      <c r="M9" s="79" t="s">
        <v>148</v>
      </c>
      <c r="N9" s="79" t="s">
        <v>166</v>
      </c>
      <c r="O9" s="79" t="s">
        <v>147</v>
      </c>
      <c r="P9" s="294"/>
      <c r="Q9" s="297"/>
      <c r="R9" s="296"/>
      <c r="S9" s="295"/>
    </row>
    <row r="10" spans="1:19" ht="47.25">
      <c r="A10" s="87" t="s">
        <v>49</v>
      </c>
      <c r="B10" s="103">
        <v>574</v>
      </c>
      <c r="C10" s="103">
        <v>376</v>
      </c>
      <c r="D10" s="88">
        <v>950</v>
      </c>
      <c r="E10" s="103">
        <v>8</v>
      </c>
      <c r="F10" s="103">
        <v>0</v>
      </c>
      <c r="G10" s="103">
        <v>968</v>
      </c>
      <c r="H10" s="155">
        <v>223</v>
      </c>
      <c r="I10" s="88">
        <v>976</v>
      </c>
      <c r="J10" s="103">
        <v>1580</v>
      </c>
      <c r="K10" s="103">
        <v>287</v>
      </c>
      <c r="L10" s="103">
        <v>1669</v>
      </c>
      <c r="M10" s="103">
        <v>0</v>
      </c>
      <c r="N10" s="103">
        <v>0</v>
      </c>
      <c r="O10" s="103">
        <v>0</v>
      </c>
      <c r="P10" s="103">
        <v>730</v>
      </c>
      <c r="Q10" s="103">
        <v>0</v>
      </c>
      <c r="R10" s="103">
        <v>2634</v>
      </c>
      <c r="S10" s="89">
        <v>6900</v>
      </c>
    </row>
    <row r="11" spans="1:19" ht="47.25">
      <c r="A11" s="90" t="s">
        <v>6</v>
      </c>
      <c r="B11" s="79">
        <v>11577</v>
      </c>
      <c r="C11" s="79">
        <v>1184</v>
      </c>
      <c r="D11" s="91">
        <v>12761</v>
      </c>
      <c r="E11" s="79">
        <v>123</v>
      </c>
      <c r="F11" s="79">
        <v>194</v>
      </c>
      <c r="G11" s="79">
        <v>12734</v>
      </c>
      <c r="H11" s="156">
        <v>2929</v>
      </c>
      <c r="I11" s="91">
        <v>13051</v>
      </c>
      <c r="J11" s="79">
        <v>11048</v>
      </c>
      <c r="K11" s="93">
        <v>3007</v>
      </c>
      <c r="L11" s="93">
        <v>7065</v>
      </c>
      <c r="M11" s="93">
        <v>0</v>
      </c>
      <c r="N11" s="93">
        <v>1545</v>
      </c>
      <c r="O11" s="93">
        <v>1545</v>
      </c>
      <c r="P11" s="93">
        <v>23792</v>
      </c>
      <c r="Q11" s="93">
        <v>0</v>
      </c>
      <c r="R11" s="93">
        <v>51424</v>
      </c>
      <c r="S11" s="89">
        <v>97881</v>
      </c>
    </row>
    <row r="12" spans="1:19" ht="63">
      <c r="A12" s="90" t="s">
        <v>50</v>
      </c>
      <c r="B12" s="79">
        <v>2498</v>
      </c>
      <c r="C12" s="79">
        <v>830</v>
      </c>
      <c r="D12" s="91">
        <v>3328</v>
      </c>
      <c r="E12" s="79">
        <v>16</v>
      </c>
      <c r="F12" s="79">
        <v>0</v>
      </c>
      <c r="G12" s="79">
        <v>3601</v>
      </c>
      <c r="H12" s="156">
        <v>828</v>
      </c>
      <c r="I12" s="91">
        <v>3617</v>
      </c>
      <c r="J12" s="79">
        <v>2925</v>
      </c>
      <c r="K12" s="79">
        <v>848</v>
      </c>
      <c r="L12" s="92">
        <v>7695</v>
      </c>
      <c r="M12" s="92">
        <v>0</v>
      </c>
      <c r="N12" s="92">
        <v>0</v>
      </c>
      <c r="O12" s="92">
        <v>0</v>
      </c>
      <c r="P12" s="79">
        <v>3530</v>
      </c>
      <c r="Q12" s="79">
        <v>0</v>
      </c>
      <c r="R12" s="79">
        <v>11402</v>
      </c>
      <c r="S12" s="89">
        <v>26400</v>
      </c>
    </row>
    <row r="13" spans="1:19" ht="47.25">
      <c r="A13" s="90" t="s">
        <v>51</v>
      </c>
      <c r="B13" s="102">
        <v>1085</v>
      </c>
      <c r="C13" s="102">
        <v>430</v>
      </c>
      <c r="D13" s="91">
        <v>1515</v>
      </c>
      <c r="E13" s="102">
        <v>20</v>
      </c>
      <c r="F13" s="102">
        <v>0</v>
      </c>
      <c r="G13" s="102">
        <v>1847</v>
      </c>
      <c r="H13" s="156">
        <v>425</v>
      </c>
      <c r="I13" s="91">
        <v>1867</v>
      </c>
      <c r="J13" s="102">
        <v>9947</v>
      </c>
      <c r="K13" s="102">
        <v>319</v>
      </c>
      <c r="L13" s="102">
        <v>1150</v>
      </c>
      <c r="M13" s="102">
        <v>0</v>
      </c>
      <c r="N13" s="102">
        <v>0</v>
      </c>
      <c r="O13" s="102">
        <v>0</v>
      </c>
      <c r="P13" s="102">
        <v>720</v>
      </c>
      <c r="Q13" s="102">
        <v>0</v>
      </c>
      <c r="R13" s="102">
        <v>1135</v>
      </c>
      <c r="S13" s="89">
        <v>13271</v>
      </c>
    </row>
    <row r="14" spans="1:19" ht="47.25">
      <c r="A14" s="90" t="s">
        <v>1</v>
      </c>
      <c r="B14" s="79">
        <v>22939</v>
      </c>
      <c r="C14" s="79">
        <v>2805</v>
      </c>
      <c r="D14" s="91">
        <v>25744</v>
      </c>
      <c r="E14" s="79">
        <v>151</v>
      </c>
      <c r="F14" s="79">
        <v>157</v>
      </c>
      <c r="G14" s="79">
        <v>32261</v>
      </c>
      <c r="H14" s="156">
        <v>7428</v>
      </c>
      <c r="I14" s="91">
        <v>32569</v>
      </c>
      <c r="J14" s="79">
        <v>21178</v>
      </c>
      <c r="K14" s="79">
        <v>6720</v>
      </c>
      <c r="L14" s="92">
        <v>191102</v>
      </c>
      <c r="M14" s="92">
        <v>0</v>
      </c>
      <c r="N14" s="92">
        <v>0</v>
      </c>
      <c r="O14" s="92">
        <v>0</v>
      </c>
      <c r="P14" s="79">
        <v>11722</v>
      </c>
      <c r="Q14" s="79">
        <v>1082</v>
      </c>
      <c r="R14" s="79">
        <v>7000</v>
      </c>
      <c r="S14" s="89">
        <v>238804</v>
      </c>
    </row>
    <row r="15" spans="1:19" ht="47.25">
      <c r="A15" s="90" t="s">
        <v>52</v>
      </c>
      <c r="B15" s="102">
        <v>2582</v>
      </c>
      <c r="C15" s="102">
        <v>1645</v>
      </c>
      <c r="D15" s="91">
        <v>4227</v>
      </c>
      <c r="E15" s="102">
        <v>35</v>
      </c>
      <c r="F15" s="102">
        <v>0</v>
      </c>
      <c r="G15" s="102">
        <v>4023</v>
      </c>
      <c r="H15" s="156">
        <v>925</v>
      </c>
      <c r="I15" s="91">
        <v>4058</v>
      </c>
      <c r="J15" s="102">
        <v>7435</v>
      </c>
      <c r="K15" s="102">
        <v>1197</v>
      </c>
      <c r="L15" s="102">
        <v>4575</v>
      </c>
      <c r="M15" s="102">
        <v>0</v>
      </c>
      <c r="N15" s="102">
        <v>0</v>
      </c>
      <c r="O15" s="102">
        <v>0</v>
      </c>
      <c r="P15" s="102">
        <v>1400</v>
      </c>
      <c r="Q15" s="102">
        <v>0</v>
      </c>
      <c r="R15" s="102">
        <v>15757</v>
      </c>
      <c r="S15" s="89">
        <v>30364</v>
      </c>
    </row>
    <row r="16" spans="1:19" ht="47.25">
      <c r="A16" s="90" t="s">
        <v>53</v>
      </c>
      <c r="B16" s="102">
        <v>8974</v>
      </c>
      <c r="C16" s="102">
        <v>1518</v>
      </c>
      <c r="D16" s="91">
        <v>10492</v>
      </c>
      <c r="E16" s="102">
        <v>36</v>
      </c>
      <c r="F16" s="102">
        <v>22</v>
      </c>
      <c r="G16" s="102">
        <v>9802</v>
      </c>
      <c r="H16" s="156">
        <v>2254</v>
      </c>
      <c r="I16" s="91">
        <v>9860</v>
      </c>
      <c r="J16" s="102">
        <v>4200</v>
      </c>
      <c r="K16" s="102">
        <v>2941</v>
      </c>
      <c r="L16" s="102">
        <v>19488</v>
      </c>
      <c r="M16" s="92">
        <v>16000</v>
      </c>
      <c r="N16" s="92">
        <v>16000</v>
      </c>
      <c r="O16" s="92">
        <v>32000</v>
      </c>
      <c r="P16" s="79">
        <v>5300</v>
      </c>
      <c r="Q16" s="79">
        <v>0</v>
      </c>
      <c r="R16" s="92">
        <v>4011</v>
      </c>
      <c r="S16" s="89">
        <v>67940</v>
      </c>
    </row>
    <row r="17" spans="1:19" ht="47.25">
      <c r="A17" s="90" t="s">
        <v>54</v>
      </c>
      <c r="B17" s="102">
        <v>3343</v>
      </c>
      <c r="C17" s="102">
        <v>1542</v>
      </c>
      <c r="D17" s="91">
        <v>4885</v>
      </c>
      <c r="E17" s="102">
        <v>47</v>
      </c>
      <c r="F17" s="102">
        <v>50</v>
      </c>
      <c r="G17" s="102">
        <v>4642</v>
      </c>
      <c r="H17" s="156">
        <v>1068</v>
      </c>
      <c r="I17" s="91">
        <v>4739</v>
      </c>
      <c r="J17" s="102">
        <v>11000</v>
      </c>
      <c r="K17" s="102">
        <v>1366</v>
      </c>
      <c r="L17" s="102">
        <v>9078</v>
      </c>
      <c r="M17" s="102">
        <v>0</v>
      </c>
      <c r="N17" s="102">
        <v>0</v>
      </c>
      <c r="O17" s="102">
        <v>0</v>
      </c>
      <c r="P17" s="102">
        <v>1562</v>
      </c>
      <c r="Q17" s="102">
        <v>0</v>
      </c>
      <c r="R17" s="102">
        <v>5777</v>
      </c>
      <c r="S17" s="89">
        <v>28783</v>
      </c>
    </row>
    <row r="18" spans="1:19" ht="47.25">
      <c r="A18" s="90" t="s">
        <v>55</v>
      </c>
      <c r="B18" s="79">
        <v>816</v>
      </c>
      <c r="C18" s="79">
        <v>200</v>
      </c>
      <c r="D18" s="91">
        <v>1016</v>
      </c>
      <c r="E18" s="79">
        <v>12</v>
      </c>
      <c r="F18" s="79">
        <v>0</v>
      </c>
      <c r="G18" s="79">
        <v>1597</v>
      </c>
      <c r="H18" s="156">
        <v>367</v>
      </c>
      <c r="I18" s="91">
        <v>1609</v>
      </c>
      <c r="J18" s="79">
        <v>2500</v>
      </c>
      <c r="K18" s="79">
        <v>600</v>
      </c>
      <c r="L18" s="92">
        <v>1000</v>
      </c>
      <c r="M18" s="92">
        <v>0</v>
      </c>
      <c r="N18" s="92">
        <v>0</v>
      </c>
      <c r="O18" s="92">
        <v>0</v>
      </c>
      <c r="P18" s="79">
        <v>800</v>
      </c>
      <c r="Q18" s="79">
        <v>0</v>
      </c>
      <c r="R18" s="79">
        <v>7341</v>
      </c>
      <c r="S18" s="89">
        <v>12241</v>
      </c>
    </row>
    <row r="19" spans="1:19" ht="47.25">
      <c r="A19" s="90" t="s">
        <v>56</v>
      </c>
      <c r="B19" s="102">
        <v>1526</v>
      </c>
      <c r="C19" s="102">
        <v>460</v>
      </c>
      <c r="D19" s="91">
        <v>1986</v>
      </c>
      <c r="E19" s="102">
        <v>26</v>
      </c>
      <c r="F19" s="102">
        <v>0</v>
      </c>
      <c r="G19" s="102">
        <v>2446</v>
      </c>
      <c r="H19" s="156">
        <v>563</v>
      </c>
      <c r="I19" s="91">
        <v>2472</v>
      </c>
      <c r="J19" s="102">
        <v>3000</v>
      </c>
      <c r="K19" s="102">
        <v>448</v>
      </c>
      <c r="L19" s="102">
        <v>10376</v>
      </c>
      <c r="M19" s="102">
        <v>0</v>
      </c>
      <c r="N19" s="102">
        <v>0</v>
      </c>
      <c r="O19" s="102">
        <v>0</v>
      </c>
      <c r="P19" s="102">
        <v>0</v>
      </c>
      <c r="Q19" s="102">
        <v>0</v>
      </c>
      <c r="R19" s="102">
        <v>2780</v>
      </c>
      <c r="S19" s="89">
        <v>16604</v>
      </c>
    </row>
    <row r="20" spans="1:19" ht="47.25">
      <c r="A20" s="90" t="s">
        <v>57</v>
      </c>
      <c r="B20" s="102">
        <v>800</v>
      </c>
      <c r="C20" s="102">
        <v>400</v>
      </c>
      <c r="D20" s="91">
        <v>1200</v>
      </c>
      <c r="E20" s="102">
        <v>25</v>
      </c>
      <c r="F20" s="102">
        <v>0</v>
      </c>
      <c r="G20" s="102">
        <v>1575</v>
      </c>
      <c r="H20" s="156">
        <v>362</v>
      </c>
      <c r="I20" s="91">
        <v>1600</v>
      </c>
      <c r="J20" s="102">
        <v>990</v>
      </c>
      <c r="K20" s="102">
        <v>485</v>
      </c>
      <c r="L20" s="102">
        <v>6940</v>
      </c>
      <c r="M20" s="102">
        <v>0</v>
      </c>
      <c r="N20" s="102">
        <v>0</v>
      </c>
      <c r="O20" s="102">
        <v>0</v>
      </c>
      <c r="P20" s="102">
        <v>1975</v>
      </c>
      <c r="Q20" s="102">
        <v>0</v>
      </c>
      <c r="R20" s="102">
        <v>280</v>
      </c>
      <c r="S20" s="89">
        <v>10670</v>
      </c>
    </row>
    <row r="21" spans="1:19" ht="47.25">
      <c r="A21" s="90" t="s">
        <v>58</v>
      </c>
      <c r="B21" s="102">
        <v>4251</v>
      </c>
      <c r="C21" s="102">
        <v>1141</v>
      </c>
      <c r="D21" s="91">
        <v>5392</v>
      </c>
      <c r="E21" s="102">
        <v>24</v>
      </c>
      <c r="F21" s="102">
        <v>0</v>
      </c>
      <c r="G21" s="102">
        <v>4035</v>
      </c>
      <c r="H21" s="156">
        <v>1388</v>
      </c>
      <c r="I21" s="91">
        <v>4059</v>
      </c>
      <c r="J21" s="102">
        <v>1987</v>
      </c>
      <c r="K21" s="102">
        <v>1100</v>
      </c>
      <c r="L21" s="92">
        <v>4922</v>
      </c>
      <c r="M21" s="92">
        <v>0</v>
      </c>
      <c r="N21" s="92">
        <v>0</v>
      </c>
      <c r="O21" s="92">
        <v>0</v>
      </c>
      <c r="P21" s="79">
        <v>8000</v>
      </c>
      <c r="Q21" s="79">
        <v>0</v>
      </c>
      <c r="R21" s="79">
        <v>27343</v>
      </c>
      <c r="S21" s="89">
        <v>43352</v>
      </c>
    </row>
    <row r="22" spans="1:19" ht="47.25">
      <c r="A22" s="90" t="s">
        <v>59</v>
      </c>
      <c r="B22" s="102">
        <v>1574</v>
      </c>
      <c r="C22" s="102">
        <v>1514</v>
      </c>
      <c r="D22" s="102">
        <v>3088</v>
      </c>
      <c r="E22" s="102">
        <v>18</v>
      </c>
      <c r="F22" s="102">
        <v>0</v>
      </c>
      <c r="G22" s="102">
        <v>2946</v>
      </c>
      <c r="H22" s="156">
        <v>678</v>
      </c>
      <c r="I22" s="91">
        <v>2964</v>
      </c>
      <c r="J22" s="102">
        <v>175</v>
      </c>
      <c r="K22" s="102">
        <v>750</v>
      </c>
      <c r="L22" s="102">
        <v>16900</v>
      </c>
      <c r="M22" s="102">
        <v>0</v>
      </c>
      <c r="N22" s="102">
        <v>0</v>
      </c>
      <c r="O22" s="102">
        <v>0</v>
      </c>
      <c r="P22" s="102">
        <v>1945</v>
      </c>
      <c r="Q22" s="102">
        <v>0</v>
      </c>
      <c r="R22" s="102">
        <v>200</v>
      </c>
      <c r="S22" s="89">
        <v>19970</v>
      </c>
    </row>
    <row r="23" spans="1:19" ht="47.25">
      <c r="A23" s="90" t="s">
        <v>2</v>
      </c>
      <c r="B23" s="102">
        <v>6786</v>
      </c>
      <c r="C23" s="102">
        <v>3966</v>
      </c>
      <c r="D23" s="91">
        <v>10752</v>
      </c>
      <c r="E23" s="102">
        <v>111</v>
      </c>
      <c r="F23" s="102">
        <v>0</v>
      </c>
      <c r="G23" s="102">
        <v>13940</v>
      </c>
      <c r="H23" s="156">
        <v>1918</v>
      </c>
      <c r="I23" s="91">
        <v>14051</v>
      </c>
      <c r="J23" s="102">
        <v>6135</v>
      </c>
      <c r="K23" s="102">
        <v>4206</v>
      </c>
      <c r="L23" s="102">
        <v>2500</v>
      </c>
      <c r="M23" s="102">
        <v>8800</v>
      </c>
      <c r="N23" s="102">
        <v>9900</v>
      </c>
      <c r="O23" s="92">
        <v>18700</v>
      </c>
      <c r="P23" s="93">
        <v>3256</v>
      </c>
      <c r="Q23" s="93">
        <v>0</v>
      </c>
      <c r="R23" s="93">
        <v>34328</v>
      </c>
      <c r="S23" s="89">
        <v>69125</v>
      </c>
    </row>
    <row r="24" spans="1:19" ht="47.25">
      <c r="A24" s="90" t="s">
        <v>7</v>
      </c>
      <c r="B24" s="102">
        <v>9743</v>
      </c>
      <c r="C24" s="102">
        <v>1000</v>
      </c>
      <c r="D24" s="91">
        <v>10743</v>
      </c>
      <c r="E24" s="102">
        <v>44</v>
      </c>
      <c r="F24" s="102">
        <v>58</v>
      </c>
      <c r="G24" s="102">
        <v>9589</v>
      </c>
      <c r="H24" s="156">
        <v>2665</v>
      </c>
      <c r="I24" s="91">
        <v>9691</v>
      </c>
      <c r="J24" s="102">
        <v>512</v>
      </c>
      <c r="K24" s="102">
        <v>1300</v>
      </c>
      <c r="L24" s="102">
        <v>36648</v>
      </c>
      <c r="M24" s="92">
        <v>0</v>
      </c>
      <c r="N24" s="92">
        <v>0</v>
      </c>
      <c r="O24" s="92">
        <v>0</v>
      </c>
      <c r="P24" s="79">
        <v>0</v>
      </c>
      <c r="Q24" s="79">
        <v>0</v>
      </c>
      <c r="R24" s="102">
        <v>21774</v>
      </c>
      <c r="S24" s="89">
        <v>60234</v>
      </c>
    </row>
    <row r="25" spans="1:19" ht="47.25">
      <c r="A25" s="90" t="s">
        <v>8</v>
      </c>
      <c r="B25" s="102">
        <v>8738</v>
      </c>
      <c r="C25" s="102">
        <v>2399</v>
      </c>
      <c r="D25" s="91">
        <v>11137</v>
      </c>
      <c r="E25" s="102">
        <v>78</v>
      </c>
      <c r="F25" s="102">
        <v>0</v>
      </c>
      <c r="G25" s="102">
        <v>9931</v>
      </c>
      <c r="H25" s="156">
        <v>2284</v>
      </c>
      <c r="I25" s="91">
        <v>10009</v>
      </c>
      <c r="J25" s="102">
        <v>6207</v>
      </c>
      <c r="K25" s="102">
        <v>2307</v>
      </c>
      <c r="L25" s="102">
        <v>62929</v>
      </c>
      <c r="M25" s="92">
        <v>0</v>
      </c>
      <c r="N25" s="92">
        <v>0</v>
      </c>
      <c r="O25" s="92">
        <v>0</v>
      </c>
      <c r="P25" s="102">
        <v>8793</v>
      </c>
      <c r="Q25" s="102">
        <v>0</v>
      </c>
      <c r="R25" s="102">
        <v>3997</v>
      </c>
      <c r="S25" s="89">
        <v>84233</v>
      </c>
    </row>
    <row r="26" spans="1:19" ht="47.25">
      <c r="A26" s="90" t="s">
        <v>3</v>
      </c>
      <c r="B26" s="102">
        <v>16943</v>
      </c>
      <c r="C26" s="102">
        <v>5564</v>
      </c>
      <c r="D26" s="91">
        <v>22507</v>
      </c>
      <c r="E26" s="102">
        <v>107</v>
      </c>
      <c r="F26" s="102">
        <v>312</v>
      </c>
      <c r="G26" s="102">
        <v>19743</v>
      </c>
      <c r="H26" s="156">
        <v>4909</v>
      </c>
      <c r="I26" s="91">
        <v>20162</v>
      </c>
      <c r="J26" s="102">
        <v>33543</v>
      </c>
      <c r="K26" s="102">
        <v>4230</v>
      </c>
      <c r="L26" s="102">
        <v>53938</v>
      </c>
      <c r="M26" s="92">
        <v>0</v>
      </c>
      <c r="N26" s="92">
        <v>0</v>
      </c>
      <c r="O26" s="92">
        <v>0</v>
      </c>
      <c r="P26" s="102">
        <v>9500</v>
      </c>
      <c r="Q26" s="102">
        <v>3375</v>
      </c>
      <c r="R26" s="102">
        <v>47244</v>
      </c>
      <c r="S26" s="89">
        <v>151830</v>
      </c>
    </row>
    <row r="27" spans="1:19" ht="47.25">
      <c r="A27" s="90" t="s">
        <v>60</v>
      </c>
      <c r="B27" s="102">
        <v>4340</v>
      </c>
      <c r="C27" s="102">
        <v>1011</v>
      </c>
      <c r="D27" s="91">
        <v>5351</v>
      </c>
      <c r="E27" s="102">
        <v>33</v>
      </c>
      <c r="F27" s="102">
        <v>9</v>
      </c>
      <c r="G27" s="102">
        <v>5094</v>
      </c>
      <c r="H27" s="156">
        <v>1172</v>
      </c>
      <c r="I27" s="91">
        <v>5136</v>
      </c>
      <c r="J27" s="102">
        <v>870</v>
      </c>
      <c r="K27" s="102">
        <v>1121</v>
      </c>
      <c r="L27" s="102">
        <v>200</v>
      </c>
      <c r="M27" s="102">
        <v>0</v>
      </c>
      <c r="N27" s="102">
        <v>0</v>
      </c>
      <c r="O27" s="102">
        <v>0</v>
      </c>
      <c r="P27" s="102">
        <v>9050</v>
      </c>
      <c r="Q27" s="102">
        <v>0</v>
      </c>
      <c r="R27" s="102">
        <v>25950</v>
      </c>
      <c r="S27" s="89">
        <v>37191</v>
      </c>
    </row>
    <row r="28" spans="1:19" ht="47.25">
      <c r="A28" s="90" t="s">
        <v>9</v>
      </c>
      <c r="B28" s="102">
        <v>14018</v>
      </c>
      <c r="C28" s="102">
        <v>9101</v>
      </c>
      <c r="D28" s="91">
        <v>23119</v>
      </c>
      <c r="E28" s="102">
        <v>69</v>
      </c>
      <c r="F28" s="102">
        <v>34</v>
      </c>
      <c r="G28" s="102">
        <v>22251</v>
      </c>
      <c r="H28" s="156">
        <v>5118</v>
      </c>
      <c r="I28" s="91">
        <v>22354</v>
      </c>
      <c r="J28" s="102">
        <v>17371</v>
      </c>
      <c r="K28" s="102">
        <v>5504</v>
      </c>
      <c r="L28" s="102">
        <v>7096</v>
      </c>
      <c r="M28" s="92">
        <v>0</v>
      </c>
      <c r="N28" s="92">
        <v>0</v>
      </c>
      <c r="O28" s="92">
        <v>0</v>
      </c>
      <c r="P28" s="102">
        <v>450</v>
      </c>
      <c r="Q28" s="102">
        <v>0</v>
      </c>
      <c r="R28" s="102">
        <v>114762</v>
      </c>
      <c r="S28" s="89">
        <v>145183</v>
      </c>
    </row>
    <row r="29" spans="1:19" ht="63">
      <c r="A29" s="90" t="s">
        <v>10</v>
      </c>
      <c r="B29" s="102">
        <v>11580</v>
      </c>
      <c r="C29" s="102">
        <v>11191</v>
      </c>
      <c r="D29" s="91">
        <v>22771</v>
      </c>
      <c r="E29" s="102">
        <v>62</v>
      </c>
      <c r="F29" s="102">
        <v>0</v>
      </c>
      <c r="G29" s="102">
        <v>21955</v>
      </c>
      <c r="H29" s="156">
        <v>5050</v>
      </c>
      <c r="I29" s="91">
        <v>22017</v>
      </c>
      <c r="J29" s="102">
        <v>13159</v>
      </c>
      <c r="K29" s="102">
        <v>4546</v>
      </c>
      <c r="L29" s="102">
        <v>3479</v>
      </c>
      <c r="M29" s="92">
        <v>0</v>
      </c>
      <c r="N29" s="92">
        <v>0</v>
      </c>
      <c r="O29" s="92">
        <v>0</v>
      </c>
      <c r="P29" s="102">
        <v>410</v>
      </c>
      <c r="Q29" s="102">
        <v>0</v>
      </c>
      <c r="R29" s="102">
        <v>111229</v>
      </c>
      <c r="S29" s="89">
        <v>132823</v>
      </c>
    </row>
    <row r="30" spans="1:19" ht="47.25">
      <c r="A30" s="90" t="s">
        <v>11</v>
      </c>
      <c r="B30" s="102">
        <v>22452</v>
      </c>
      <c r="C30" s="102">
        <v>4539</v>
      </c>
      <c r="D30" s="91">
        <v>26991</v>
      </c>
      <c r="E30" s="102">
        <v>100</v>
      </c>
      <c r="F30" s="102">
        <v>191</v>
      </c>
      <c r="G30" s="102">
        <v>24691</v>
      </c>
      <c r="H30" s="156">
        <v>5609</v>
      </c>
      <c r="I30" s="91">
        <v>24982</v>
      </c>
      <c r="J30" s="104">
        <v>16559</v>
      </c>
      <c r="K30" s="104">
        <v>4611</v>
      </c>
      <c r="L30" s="104">
        <v>25230</v>
      </c>
      <c r="M30" s="104">
        <v>0</v>
      </c>
      <c r="N30" s="104">
        <v>0</v>
      </c>
      <c r="O30" s="104">
        <v>0</v>
      </c>
      <c r="P30" s="104">
        <v>4000</v>
      </c>
      <c r="Q30" s="104">
        <v>0</v>
      </c>
      <c r="R30" s="104">
        <v>99666</v>
      </c>
      <c r="S30" s="89">
        <v>150066</v>
      </c>
    </row>
    <row r="31" spans="1:19" ht="47.25">
      <c r="A31" s="90" t="s">
        <v>61</v>
      </c>
      <c r="B31" s="102">
        <v>22450</v>
      </c>
      <c r="C31" s="102">
        <v>2137</v>
      </c>
      <c r="D31" s="91">
        <v>24587</v>
      </c>
      <c r="E31" s="102">
        <v>90</v>
      </c>
      <c r="F31" s="102">
        <v>99</v>
      </c>
      <c r="G31" s="102">
        <v>23099</v>
      </c>
      <c r="H31" s="156">
        <v>5313</v>
      </c>
      <c r="I31" s="91">
        <v>23288</v>
      </c>
      <c r="J31" s="102">
        <v>29500</v>
      </c>
      <c r="K31" s="102">
        <v>4800</v>
      </c>
      <c r="L31" s="102">
        <v>40300</v>
      </c>
      <c r="M31" s="102">
        <v>10000</v>
      </c>
      <c r="N31" s="102">
        <v>0</v>
      </c>
      <c r="O31" s="102">
        <v>10000</v>
      </c>
      <c r="P31" s="102">
        <v>500</v>
      </c>
      <c r="Q31" s="102">
        <v>0</v>
      </c>
      <c r="R31" s="102">
        <v>68029</v>
      </c>
      <c r="S31" s="89">
        <v>153129</v>
      </c>
    </row>
    <row r="32" spans="1:19" ht="47.25">
      <c r="A32" s="90" t="s">
        <v>62</v>
      </c>
      <c r="B32" s="102">
        <v>16760</v>
      </c>
      <c r="C32" s="102">
        <v>4950</v>
      </c>
      <c r="D32" s="91">
        <v>21710</v>
      </c>
      <c r="E32" s="102">
        <v>50</v>
      </c>
      <c r="F32" s="102">
        <v>32</v>
      </c>
      <c r="G32" s="102">
        <v>18246</v>
      </c>
      <c r="H32" s="156">
        <v>4197</v>
      </c>
      <c r="I32" s="91">
        <v>18328</v>
      </c>
      <c r="J32" s="105">
        <v>12320</v>
      </c>
      <c r="K32" s="105">
        <v>4230</v>
      </c>
      <c r="L32" s="106">
        <v>9983</v>
      </c>
      <c r="M32" s="106">
        <v>0</v>
      </c>
      <c r="N32" s="106">
        <v>0</v>
      </c>
      <c r="O32" s="106">
        <v>0</v>
      </c>
      <c r="P32" s="105">
        <v>5002</v>
      </c>
      <c r="Q32" s="105">
        <v>3000</v>
      </c>
      <c r="R32" s="105">
        <v>73873</v>
      </c>
      <c r="S32" s="89">
        <v>108408</v>
      </c>
    </row>
    <row r="33" spans="1:19" ht="47.25">
      <c r="A33" s="90" t="s">
        <v>12</v>
      </c>
      <c r="B33" s="79">
        <v>0</v>
      </c>
      <c r="C33" s="79">
        <v>0</v>
      </c>
      <c r="D33" s="91">
        <v>0</v>
      </c>
      <c r="E33" s="79">
        <v>0</v>
      </c>
      <c r="F33" s="79">
        <v>0</v>
      </c>
      <c r="G33" s="79">
        <v>0</v>
      </c>
      <c r="H33" s="156">
        <v>0</v>
      </c>
      <c r="I33" s="91">
        <v>0</v>
      </c>
      <c r="J33" s="79">
        <v>0</v>
      </c>
      <c r="K33" s="79">
        <v>0</v>
      </c>
      <c r="L33" s="102">
        <v>1615</v>
      </c>
      <c r="M33" s="92">
        <v>0</v>
      </c>
      <c r="N33" s="92">
        <v>0</v>
      </c>
      <c r="O33" s="92">
        <v>0</v>
      </c>
      <c r="P33" s="79">
        <v>0</v>
      </c>
      <c r="Q33" s="79">
        <v>0</v>
      </c>
      <c r="R33" s="102">
        <v>21469</v>
      </c>
      <c r="S33" s="89">
        <v>23084</v>
      </c>
    </row>
    <row r="34" spans="1:19" ht="47.25">
      <c r="A34" s="90" t="s">
        <v>13</v>
      </c>
      <c r="B34" s="102">
        <v>5963</v>
      </c>
      <c r="C34" s="102">
        <v>0</v>
      </c>
      <c r="D34" s="91">
        <v>5963</v>
      </c>
      <c r="E34" s="102">
        <v>10</v>
      </c>
      <c r="F34" s="102">
        <v>5</v>
      </c>
      <c r="G34" s="102">
        <v>0</v>
      </c>
      <c r="H34" s="156">
        <v>0</v>
      </c>
      <c r="I34" s="91">
        <v>15</v>
      </c>
      <c r="J34" s="102">
        <v>187</v>
      </c>
      <c r="K34" s="102">
        <v>0</v>
      </c>
      <c r="L34" s="102">
        <v>2070</v>
      </c>
      <c r="M34" s="102">
        <v>0</v>
      </c>
      <c r="N34" s="102">
        <v>18000</v>
      </c>
      <c r="O34" s="102">
        <v>18000</v>
      </c>
      <c r="P34" s="102">
        <v>0</v>
      </c>
      <c r="Q34" s="102">
        <v>0</v>
      </c>
      <c r="R34" s="104">
        <v>12075</v>
      </c>
      <c r="S34" s="89">
        <v>32332</v>
      </c>
    </row>
    <row r="35" spans="1:19" ht="31.5">
      <c r="A35" s="90" t="s">
        <v>14</v>
      </c>
      <c r="B35" s="79">
        <v>0</v>
      </c>
      <c r="C35" s="79">
        <v>0</v>
      </c>
      <c r="D35" s="91">
        <v>0</v>
      </c>
      <c r="E35" s="79">
        <v>0</v>
      </c>
      <c r="F35" s="79">
        <v>0</v>
      </c>
      <c r="G35" s="79">
        <v>0</v>
      </c>
      <c r="H35" s="156">
        <v>0</v>
      </c>
      <c r="I35" s="91">
        <v>0</v>
      </c>
      <c r="J35" s="79">
        <v>0</v>
      </c>
      <c r="K35" s="79">
        <v>0</v>
      </c>
      <c r="L35" s="92">
        <v>23262</v>
      </c>
      <c r="M35" s="92">
        <v>0</v>
      </c>
      <c r="N35" s="92">
        <v>0</v>
      </c>
      <c r="O35" s="92">
        <v>0</v>
      </c>
      <c r="P35" s="79">
        <v>0</v>
      </c>
      <c r="Q35" s="79">
        <v>0</v>
      </c>
      <c r="R35" s="79">
        <v>0</v>
      </c>
      <c r="S35" s="89">
        <v>23262</v>
      </c>
    </row>
    <row r="36" spans="1:19" ht="31.5">
      <c r="A36" s="90" t="s">
        <v>15</v>
      </c>
      <c r="B36" s="79">
        <v>0</v>
      </c>
      <c r="C36" s="79">
        <v>0</v>
      </c>
      <c r="D36" s="91">
        <v>0</v>
      </c>
      <c r="E36" s="79">
        <v>0</v>
      </c>
      <c r="F36" s="79">
        <v>0</v>
      </c>
      <c r="G36" s="79">
        <v>0</v>
      </c>
      <c r="H36" s="156">
        <v>0</v>
      </c>
      <c r="I36" s="91">
        <v>0</v>
      </c>
      <c r="J36" s="79">
        <v>0</v>
      </c>
      <c r="K36" s="79">
        <v>0</v>
      </c>
      <c r="L36" s="92">
        <v>16419</v>
      </c>
      <c r="M36" s="92">
        <v>0</v>
      </c>
      <c r="N36" s="92">
        <v>0</v>
      </c>
      <c r="O36" s="92">
        <v>0</v>
      </c>
      <c r="P36" s="79">
        <v>0</v>
      </c>
      <c r="Q36" s="79">
        <v>0</v>
      </c>
      <c r="R36" s="79">
        <v>18581</v>
      </c>
      <c r="S36" s="89">
        <v>35000</v>
      </c>
    </row>
    <row r="37" spans="1:19" ht="47.25">
      <c r="A37" s="90" t="s">
        <v>16</v>
      </c>
      <c r="B37" s="79">
        <v>0</v>
      </c>
      <c r="C37" s="79">
        <v>0</v>
      </c>
      <c r="D37" s="91">
        <v>0</v>
      </c>
      <c r="E37" s="79">
        <v>0</v>
      </c>
      <c r="F37" s="79">
        <v>0</v>
      </c>
      <c r="G37" s="79">
        <v>0</v>
      </c>
      <c r="H37" s="156">
        <v>0</v>
      </c>
      <c r="I37" s="91">
        <v>0</v>
      </c>
      <c r="J37" s="79">
        <v>0</v>
      </c>
      <c r="K37" s="79">
        <v>0</v>
      </c>
      <c r="L37" s="102">
        <v>30859</v>
      </c>
      <c r="M37" s="92">
        <v>0</v>
      </c>
      <c r="N37" s="92">
        <v>0</v>
      </c>
      <c r="O37" s="92">
        <v>0</v>
      </c>
      <c r="P37" s="102">
        <v>82700</v>
      </c>
      <c r="Q37" s="79">
        <v>0</v>
      </c>
      <c r="R37" s="79">
        <v>0</v>
      </c>
      <c r="S37" s="89">
        <v>113559</v>
      </c>
    </row>
    <row r="38" spans="1:19" ht="63">
      <c r="A38" s="90" t="s">
        <v>4</v>
      </c>
      <c r="B38" s="79">
        <v>0</v>
      </c>
      <c r="C38" s="79">
        <v>0</v>
      </c>
      <c r="D38" s="91">
        <v>0</v>
      </c>
      <c r="E38" s="79">
        <v>0</v>
      </c>
      <c r="F38" s="79">
        <v>0</v>
      </c>
      <c r="G38" s="79">
        <v>0</v>
      </c>
      <c r="H38" s="156">
        <v>0</v>
      </c>
      <c r="I38" s="91">
        <v>0</v>
      </c>
      <c r="J38" s="79">
        <v>0</v>
      </c>
      <c r="K38" s="79">
        <v>0</v>
      </c>
      <c r="L38" s="102">
        <v>4059</v>
      </c>
      <c r="M38" s="92">
        <v>0</v>
      </c>
      <c r="N38" s="92">
        <v>0</v>
      </c>
      <c r="O38" s="92">
        <v>0</v>
      </c>
      <c r="P38" s="79">
        <v>0</v>
      </c>
      <c r="Q38" s="79">
        <v>0</v>
      </c>
      <c r="R38" s="79">
        <v>0</v>
      </c>
      <c r="S38" s="89">
        <v>4059</v>
      </c>
    </row>
    <row r="39" spans="1:19" ht="47.25">
      <c r="A39" s="90" t="s">
        <v>64</v>
      </c>
      <c r="B39" s="102">
        <v>0</v>
      </c>
      <c r="C39" s="102">
        <v>0</v>
      </c>
      <c r="D39" s="91">
        <v>0</v>
      </c>
      <c r="E39" s="102">
        <v>0</v>
      </c>
      <c r="F39" s="102">
        <v>44</v>
      </c>
      <c r="G39" s="102">
        <v>0</v>
      </c>
      <c r="H39" s="156">
        <v>0</v>
      </c>
      <c r="I39" s="91">
        <v>44</v>
      </c>
      <c r="J39" s="102">
        <v>926</v>
      </c>
      <c r="K39" s="104">
        <v>0</v>
      </c>
      <c r="L39" s="102">
        <v>140421</v>
      </c>
      <c r="M39" s="102">
        <v>0</v>
      </c>
      <c r="N39" s="102">
        <v>0</v>
      </c>
      <c r="O39" s="102">
        <v>0</v>
      </c>
      <c r="P39" s="102">
        <v>0</v>
      </c>
      <c r="Q39" s="102">
        <v>0</v>
      </c>
      <c r="R39" s="102">
        <v>0</v>
      </c>
      <c r="S39" s="89">
        <v>141347</v>
      </c>
    </row>
    <row r="40" spans="1:19" ht="47.25">
      <c r="A40" s="90" t="s">
        <v>18</v>
      </c>
      <c r="B40" s="79">
        <v>0</v>
      </c>
      <c r="C40" s="79">
        <v>0</v>
      </c>
      <c r="D40" s="91">
        <v>0</v>
      </c>
      <c r="E40" s="79">
        <v>0</v>
      </c>
      <c r="F40" s="79">
        <v>0</v>
      </c>
      <c r="G40" s="79">
        <v>0</v>
      </c>
      <c r="H40" s="156">
        <v>0</v>
      </c>
      <c r="I40" s="91">
        <v>0</v>
      </c>
      <c r="J40" s="107">
        <v>7200</v>
      </c>
      <c r="K40" s="107">
        <v>0</v>
      </c>
      <c r="L40" s="107">
        <v>41900</v>
      </c>
      <c r="M40" s="107">
        <v>22000</v>
      </c>
      <c r="N40" s="107">
        <v>0</v>
      </c>
      <c r="O40" s="107">
        <v>22000</v>
      </c>
      <c r="P40" s="107">
        <v>0</v>
      </c>
      <c r="Q40" s="107">
        <v>0</v>
      </c>
      <c r="R40" s="107">
        <v>900</v>
      </c>
      <c r="S40" s="89">
        <v>72000</v>
      </c>
    </row>
    <row r="41" spans="1:19" ht="63">
      <c r="A41" s="90" t="s">
        <v>65</v>
      </c>
      <c r="B41" s="79">
        <v>0</v>
      </c>
      <c r="C41" s="79">
        <v>0</v>
      </c>
      <c r="D41" s="91">
        <v>0</v>
      </c>
      <c r="E41" s="79">
        <v>0</v>
      </c>
      <c r="F41" s="79">
        <v>0</v>
      </c>
      <c r="G41" s="79">
        <v>0</v>
      </c>
      <c r="H41" s="156">
        <v>0</v>
      </c>
      <c r="I41" s="91">
        <v>0</v>
      </c>
      <c r="J41" s="79">
        <v>0</v>
      </c>
      <c r="K41" s="79">
        <v>0</v>
      </c>
      <c r="L41" s="92">
        <v>13259</v>
      </c>
      <c r="M41" s="92">
        <v>0</v>
      </c>
      <c r="N41" s="92">
        <v>0</v>
      </c>
      <c r="O41" s="92">
        <v>0</v>
      </c>
      <c r="P41" s="79">
        <v>0</v>
      </c>
      <c r="Q41" s="79">
        <v>0</v>
      </c>
      <c r="R41" s="79">
        <v>0</v>
      </c>
      <c r="S41" s="89">
        <v>13259</v>
      </c>
    </row>
    <row r="42" spans="1:19" ht="47.25">
      <c r="A42" s="90" t="s">
        <v>66</v>
      </c>
      <c r="B42" s="79">
        <v>0</v>
      </c>
      <c r="C42" s="79">
        <v>0</v>
      </c>
      <c r="D42" s="91">
        <v>0</v>
      </c>
      <c r="E42" s="79">
        <v>0</v>
      </c>
      <c r="F42" s="79">
        <v>0</v>
      </c>
      <c r="G42" s="79">
        <v>0</v>
      </c>
      <c r="H42" s="156">
        <v>0</v>
      </c>
      <c r="I42" s="91">
        <v>0</v>
      </c>
      <c r="J42" s="102">
        <v>38656</v>
      </c>
      <c r="K42" s="104">
        <v>0</v>
      </c>
      <c r="L42" s="104">
        <v>8600</v>
      </c>
      <c r="M42" s="92">
        <v>0</v>
      </c>
      <c r="N42" s="92">
        <v>0</v>
      </c>
      <c r="O42" s="92">
        <v>0</v>
      </c>
      <c r="P42" s="79">
        <v>0</v>
      </c>
      <c r="Q42" s="79">
        <v>0</v>
      </c>
      <c r="R42" s="79">
        <v>0</v>
      </c>
      <c r="S42" s="89">
        <v>47256</v>
      </c>
    </row>
    <row r="43" spans="1:19" ht="63">
      <c r="A43" s="90" t="s">
        <v>19</v>
      </c>
      <c r="B43" s="79">
        <v>0</v>
      </c>
      <c r="C43" s="79">
        <v>0</v>
      </c>
      <c r="D43" s="91">
        <v>0</v>
      </c>
      <c r="E43" s="79">
        <v>0</v>
      </c>
      <c r="F43" s="79">
        <v>0</v>
      </c>
      <c r="G43" s="79">
        <v>0</v>
      </c>
      <c r="H43" s="156">
        <v>0</v>
      </c>
      <c r="I43" s="91">
        <v>0</v>
      </c>
      <c r="J43" s="79">
        <v>0</v>
      </c>
      <c r="K43" s="79">
        <v>0</v>
      </c>
      <c r="L43" s="102">
        <v>10317</v>
      </c>
      <c r="M43" s="92">
        <v>0</v>
      </c>
      <c r="N43" s="92">
        <v>0</v>
      </c>
      <c r="O43" s="92">
        <v>0</v>
      </c>
      <c r="P43" s="79">
        <v>0</v>
      </c>
      <c r="Q43" s="79">
        <v>0</v>
      </c>
      <c r="R43" s="102">
        <v>500</v>
      </c>
      <c r="S43" s="89">
        <v>10817</v>
      </c>
    </row>
    <row r="44" spans="1:19" ht="110.25">
      <c r="A44" s="90" t="s">
        <v>67</v>
      </c>
      <c r="B44" s="79">
        <v>0</v>
      </c>
      <c r="C44" s="79">
        <v>0</v>
      </c>
      <c r="D44" s="91">
        <v>0</v>
      </c>
      <c r="E44" s="79">
        <v>0</v>
      </c>
      <c r="F44" s="79">
        <v>0</v>
      </c>
      <c r="G44" s="79">
        <v>0</v>
      </c>
      <c r="H44" s="156">
        <v>0</v>
      </c>
      <c r="I44" s="91">
        <v>0</v>
      </c>
      <c r="J44" s="79">
        <v>0</v>
      </c>
      <c r="K44" s="79">
        <v>0</v>
      </c>
      <c r="L44" s="92">
        <v>17531</v>
      </c>
      <c r="M44" s="92">
        <v>0</v>
      </c>
      <c r="N44" s="92">
        <v>0</v>
      </c>
      <c r="O44" s="92">
        <v>0</v>
      </c>
      <c r="P44" s="79">
        <v>0</v>
      </c>
      <c r="Q44" s="79">
        <v>0</v>
      </c>
      <c r="R44" s="79">
        <v>0</v>
      </c>
      <c r="S44" s="89">
        <v>17531</v>
      </c>
    </row>
    <row r="45" spans="1:19" ht="78.75">
      <c r="A45" s="90" t="s">
        <v>68</v>
      </c>
      <c r="B45" s="79">
        <v>0</v>
      </c>
      <c r="C45" s="79">
        <v>134</v>
      </c>
      <c r="D45" s="91">
        <v>134</v>
      </c>
      <c r="E45" s="79">
        <v>0</v>
      </c>
      <c r="F45" s="79">
        <v>0</v>
      </c>
      <c r="G45" s="79">
        <v>150</v>
      </c>
      <c r="H45" s="157">
        <v>34</v>
      </c>
      <c r="I45" s="91">
        <v>150</v>
      </c>
      <c r="J45" s="79">
        <v>190</v>
      </c>
      <c r="K45" s="79">
        <v>48</v>
      </c>
      <c r="L45" s="92">
        <v>864</v>
      </c>
      <c r="M45" s="92">
        <v>0</v>
      </c>
      <c r="N45" s="92">
        <v>0</v>
      </c>
      <c r="O45" s="92">
        <v>0</v>
      </c>
      <c r="P45" s="79">
        <v>140</v>
      </c>
      <c r="Q45" s="79">
        <v>0</v>
      </c>
      <c r="R45" s="79">
        <v>194</v>
      </c>
      <c r="S45" s="89">
        <v>1436</v>
      </c>
    </row>
    <row r="46" spans="1:19" ht="63">
      <c r="A46" s="90" t="s">
        <v>69</v>
      </c>
      <c r="B46" s="79">
        <v>0</v>
      </c>
      <c r="C46" s="79">
        <v>0</v>
      </c>
      <c r="D46" s="91">
        <v>0</v>
      </c>
      <c r="E46" s="79">
        <v>0</v>
      </c>
      <c r="F46" s="79">
        <v>0</v>
      </c>
      <c r="G46" s="79">
        <v>0</v>
      </c>
      <c r="H46" s="156">
        <v>0</v>
      </c>
      <c r="I46" s="91">
        <v>0</v>
      </c>
      <c r="J46" s="79">
        <v>0</v>
      </c>
      <c r="K46" s="79">
        <v>0</v>
      </c>
      <c r="L46" s="92">
        <v>50</v>
      </c>
      <c r="M46" s="92">
        <v>0</v>
      </c>
      <c r="N46" s="92">
        <v>0</v>
      </c>
      <c r="O46" s="92">
        <v>0</v>
      </c>
      <c r="P46" s="79">
        <v>0</v>
      </c>
      <c r="Q46" s="79">
        <v>0</v>
      </c>
      <c r="R46" s="79">
        <v>50</v>
      </c>
      <c r="S46" s="89">
        <v>100</v>
      </c>
    </row>
    <row r="47" spans="1:19" ht="47.25">
      <c r="A47" s="90" t="s">
        <v>70</v>
      </c>
      <c r="B47" s="79">
        <v>0</v>
      </c>
      <c r="C47" s="79">
        <v>0</v>
      </c>
      <c r="D47" s="91">
        <v>0</v>
      </c>
      <c r="E47" s="79">
        <v>0</v>
      </c>
      <c r="F47" s="79">
        <v>0</v>
      </c>
      <c r="G47" s="79">
        <v>0</v>
      </c>
      <c r="H47" s="156">
        <v>0</v>
      </c>
      <c r="I47" s="91">
        <v>0</v>
      </c>
      <c r="J47" s="79">
        <v>0</v>
      </c>
      <c r="K47" s="79">
        <v>0</v>
      </c>
      <c r="L47" s="102">
        <v>2000</v>
      </c>
      <c r="M47" s="92">
        <v>0</v>
      </c>
      <c r="N47" s="92">
        <v>0</v>
      </c>
      <c r="O47" s="92">
        <v>0</v>
      </c>
      <c r="P47" s="79">
        <v>0</v>
      </c>
      <c r="Q47" s="79">
        <v>0</v>
      </c>
      <c r="R47" s="79">
        <v>0</v>
      </c>
      <c r="S47" s="89">
        <v>2000</v>
      </c>
    </row>
    <row r="48" spans="1:19" ht="78.75">
      <c r="A48" s="90" t="s">
        <v>71</v>
      </c>
      <c r="B48" s="79">
        <v>0</v>
      </c>
      <c r="C48" s="79">
        <v>0</v>
      </c>
      <c r="D48" s="91">
        <v>0</v>
      </c>
      <c r="E48" s="79">
        <v>0</v>
      </c>
      <c r="F48" s="79">
        <v>0</v>
      </c>
      <c r="G48" s="79">
        <v>0</v>
      </c>
      <c r="H48" s="156">
        <v>0</v>
      </c>
      <c r="I48" s="91">
        <v>0</v>
      </c>
      <c r="J48" s="79">
        <v>0</v>
      </c>
      <c r="K48" s="79">
        <v>0</v>
      </c>
      <c r="L48" s="92">
        <v>3000</v>
      </c>
      <c r="M48" s="92">
        <v>0</v>
      </c>
      <c r="N48" s="92">
        <v>0</v>
      </c>
      <c r="O48" s="92">
        <v>0</v>
      </c>
      <c r="P48" s="79">
        <v>0</v>
      </c>
      <c r="Q48" s="79">
        <v>0</v>
      </c>
      <c r="R48" s="79">
        <v>1000</v>
      </c>
      <c r="S48" s="89">
        <v>4000</v>
      </c>
    </row>
    <row r="49" spans="1:19" ht="47.25">
      <c r="A49" s="90" t="s">
        <v>72</v>
      </c>
      <c r="B49" s="79">
        <v>0</v>
      </c>
      <c r="C49" s="79">
        <v>0</v>
      </c>
      <c r="D49" s="91">
        <v>0</v>
      </c>
      <c r="E49" s="79">
        <v>0</v>
      </c>
      <c r="F49" s="79">
        <v>0</v>
      </c>
      <c r="G49" s="79">
        <v>0</v>
      </c>
      <c r="H49" s="156">
        <v>0</v>
      </c>
      <c r="I49" s="91">
        <v>0</v>
      </c>
      <c r="J49" s="79">
        <v>0</v>
      </c>
      <c r="K49" s="79">
        <v>0</v>
      </c>
      <c r="L49" s="92">
        <v>150</v>
      </c>
      <c r="M49" s="92">
        <v>0</v>
      </c>
      <c r="N49" s="92">
        <v>0</v>
      </c>
      <c r="O49" s="92">
        <v>0</v>
      </c>
      <c r="P49" s="79">
        <v>0</v>
      </c>
      <c r="Q49" s="79">
        <v>0</v>
      </c>
      <c r="R49" s="79">
        <v>0</v>
      </c>
      <c r="S49" s="89">
        <v>150</v>
      </c>
    </row>
    <row r="50" spans="1:19" ht="47.25">
      <c r="A50" s="90" t="s">
        <v>75</v>
      </c>
      <c r="B50" s="79">
        <v>0</v>
      </c>
      <c r="C50" s="79">
        <v>0</v>
      </c>
      <c r="D50" s="91">
        <v>0</v>
      </c>
      <c r="E50" s="79">
        <v>0</v>
      </c>
      <c r="F50" s="79">
        <v>0</v>
      </c>
      <c r="G50" s="79">
        <v>0</v>
      </c>
      <c r="H50" s="156">
        <v>0</v>
      </c>
      <c r="I50" s="91">
        <v>0</v>
      </c>
      <c r="J50" s="79">
        <v>0</v>
      </c>
      <c r="K50" s="79">
        <v>0</v>
      </c>
      <c r="L50" s="92">
        <v>559</v>
      </c>
      <c r="M50" s="92">
        <v>0</v>
      </c>
      <c r="N50" s="92">
        <v>0</v>
      </c>
      <c r="O50" s="92">
        <v>0</v>
      </c>
      <c r="P50" s="79">
        <v>0</v>
      </c>
      <c r="Q50" s="79">
        <v>0</v>
      </c>
      <c r="R50" s="79">
        <v>0</v>
      </c>
      <c r="S50" s="89">
        <v>559</v>
      </c>
    </row>
    <row r="51" spans="1:19">
      <c r="A51" s="90" t="s">
        <v>76</v>
      </c>
      <c r="B51" s="79">
        <v>0</v>
      </c>
      <c r="C51" s="79">
        <v>0</v>
      </c>
      <c r="D51" s="91">
        <v>0</v>
      </c>
      <c r="E51" s="79">
        <v>0</v>
      </c>
      <c r="F51" s="79">
        <v>0</v>
      </c>
      <c r="G51" s="79">
        <v>0</v>
      </c>
      <c r="H51" s="156">
        <v>0</v>
      </c>
      <c r="I51" s="91">
        <v>0</v>
      </c>
      <c r="J51" s="79">
        <v>0</v>
      </c>
      <c r="K51" s="79">
        <v>0</v>
      </c>
      <c r="L51" s="92">
        <v>120</v>
      </c>
      <c r="M51" s="92">
        <v>0</v>
      </c>
      <c r="N51" s="92">
        <v>0</v>
      </c>
      <c r="O51" s="92">
        <v>0</v>
      </c>
      <c r="P51" s="79">
        <v>0</v>
      </c>
      <c r="Q51" s="79">
        <v>0</v>
      </c>
      <c r="R51" s="79">
        <v>0</v>
      </c>
      <c r="S51" s="89">
        <v>120</v>
      </c>
    </row>
    <row r="52" spans="1:19" ht="47.25">
      <c r="A52" s="90" t="s">
        <v>22</v>
      </c>
      <c r="B52" s="79">
        <v>0</v>
      </c>
      <c r="C52" s="79">
        <v>0</v>
      </c>
      <c r="D52" s="91">
        <v>0</v>
      </c>
      <c r="E52" s="79">
        <v>0</v>
      </c>
      <c r="F52" s="79">
        <v>0</v>
      </c>
      <c r="G52" s="79">
        <v>0</v>
      </c>
      <c r="H52" s="156">
        <v>0</v>
      </c>
      <c r="I52" s="91">
        <v>0</v>
      </c>
      <c r="J52" s="79">
        <v>0</v>
      </c>
      <c r="K52" s="79">
        <v>0</v>
      </c>
      <c r="L52" s="92">
        <v>150</v>
      </c>
      <c r="M52" s="92">
        <v>0</v>
      </c>
      <c r="N52" s="92">
        <v>0</v>
      </c>
      <c r="O52" s="92">
        <v>0</v>
      </c>
      <c r="P52" s="79">
        <v>0</v>
      </c>
      <c r="Q52" s="79">
        <v>0</v>
      </c>
      <c r="R52" s="79">
        <v>0</v>
      </c>
      <c r="S52" s="89">
        <v>150</v>
      </c>
    </row>
    <row r="53" spans="1:19" ht="47.25">
      <c r="A53" s="90" t="s">
        <v>23</v>
      </c>
      <c r="B53" s="79">
        <v>0</v>
      </c>
      <c r="C53" s="79">
        <v>0</v>
      </c>
      <c r="D53" s="91">
        <v>0</v>
      </c>
      <c r="E53" s="79">
        <v>0</v>
      </c>
      <c r="F53" s="79">
        <v>0</v>
      </c>
      <c r="G53" s="79">
        <v>0</v>
      </c>
      <c r="H53" s="156">
        <v>0</v>
      </c>
      <c r="I53" s="91">
        <v>0</v>
      </c>
      <c r="J53" s="79">
        <v>0</v>
      </c>
      <c r="K53" s="79">
        <v>0</v>
      </c>
      <c r="L53" s="92"/>
      <c r="M53" s="92">
        <v>0</v>
      </c>
      <c r="N53" s="92">
        <v>0</v>
      </c>
      <c r="O53" s="92">
        <v>0</v>
      </c>
      <c r="P53" s="79">
        <v>0</v>
      </c>
      <c r="Q53" s="79">
        <v>0</v>
      </c>
      <c r="R53" s="102">
        <v>3000</v>
      </c>
      <c r="S53" s="89">
        <v>3000</v>
      </c>
    </row>
    <row r="54" spans="1:19" ht="54.75" customHeight="1">
      <c r="A54" s="94" t="s">
        <v>24</v>
      </c>
      <c r="B54" s="79">
        <v>0</v>
      </c>
      <c r="C54" s="79">
        <v>0</v>
      </c>
      <c r="D54" s="91">
        <v>0</v>
      </c>
      <c r="E54" s="79">
        <v>0</v>
      </c>
      <c r="F54" s="79">
        <v>0</v>
      </c>
      <c r="G54" s="79">
        <v>0</v>
      </c>
      <c r="H54" s="156">
        <v>0</v>
      </c>
      <c r="I54" s="91">
        <v>0</v>
      </c>
      <c r="J54" s="79">
        <v>0</v>
      </c>
      <c r="K54" s="79">
        <v>0</v>
      </c>
      <c r="L54" s="92">
        <v>100</v>
      </c>
      <c r="M54" s="92">
        <v>0</v>
      </c>
      <c r="N54" s="92">
        <v>0</v>
      </c>
      <c r="O54" s="92">
        <v>0</v>
      </c>
      <c r="P54" s="79">
        <v>0</v>
      </c>
      <c r="Q54" s="79">
        <v>0</v>
      </c>
      <c r="R54" s="79">
        <v>0</v>
      </c>
      <c r="S54" s="89">
        <v>100</v>
      </c>
    </row>
    <row r="55" spans="1:19">
      <c r="A55" s="95" t="s">
        <v>81</v>
      </c>
      <c r="B55" s="79">
        <v>202312</v>
      </c>
      <c r="C55" s="79">
        <v>60037</v>
      </c>
      <c r="D55" s="91">
        <v>262349</v>
      </c>
      <c r="E55" s="79">
        <v>1295</v>
      </c>
      <c r="F55" s="79">
        <v>1207</v>
      </c>
      <c r="G55" s="79">
        <v>251166</v>
      </c>
      <c r="H55" s="92">
        <v>57707</v>
      </c>
      <c r="I55" s="91">
        <v>253668</v>
      </c>
      <c r="J55" s="79">
        <v>261300</v>
      </c>
      <c r="K55" s="79">
        <v>56971</v>
      </c>
      <c r="L55" s="92">
        <v>841568</v>
      </c>
      <c r="M55" s="92">
        <v>56800</v>
      </c>
      <c r="N55" s="92">
        <v>45445</v>
      </c>
      <c r="O55" s="92">
        <v>102245</v>
      </c>
      <c r="P55" s="79">
        <v>185277</v>
      </c>
      <c r="Q55" s="79">
        <v>7457</v>
      </c>
      <c r="R55" s="79">
        <v>795705</v>
      </c>
      <c r="S55" s="96">
        <v>2250523</v>
      </c>
    </row>
    <row r="56" spans="1:19">
      <c r="A56" s="90" t="s">
        <v>82</v>
      </c>
      <c r="B56" s="79">
        <v>0</v>
      </c>
      <c r="C56" s="79">
        <v>0</v>
      </c>
      <c r="D56" s="91">
        <v>0</v>
      </c>
      <c r="E56" s="79">
        <v>0</v>
      </c>
      <c r="F56" s="79">
        <v>0</v>
      </c>
      <c r="G56" s="79">
        <v>0</v>
      </c>
      <c r="H56" s="92">
        <v>0</v>
      </c>
      <c r="I56" s="91">
        <v>0</v>
      </c>
      <c r="J56" s="79">
        <v>0</v>
      </c>
      <c r="K56" s="79">
        <v>0</v>
      </c>
      <c r="L56" s="92">
        <v>49500</v>
      </c>
      <c r="M56" s="92">
        <v>0</v>
      </c>
      <c r="N56" s="92">
        <v>0</v>
      </c>
      <c r="O56" s="92">
        <v>0</v>
      </c>
      <c r="P56" s="79">
        <v>0</v>
      </c>
      <c r="Q56" s="79">
        <v>0</v>
      </c>
      <c r="R56" s="79">
        <v>10000</v>
      </c>
      <c r="S56" s="96">
        <v>59500</v>
      </c>
    </row>
    <row r="57" spans="1:19" ht="16.5" thickBot="1">
      <c r="A57" s="97" t="s">
        <v>83</v>
      </c>
      <c r="B57" s="98">
        <v>202312</v>
      </c>
      <c r="C57" s="98">
        <v>60037</v>
      </c>
      <c r="D57" s="99">
        <v>262349</v>
      </c>
      <c r="E57" s="98">
        <v>1295</v>
      </c>
      <c r="F57" s="98">
        <v>1207</v>
      </c>
      <c r="G57" s="98">
        <v>251166</v>
      </c>
      <c r="H57" s="158">
        <v>57707</v>
      </c>
      <c r="I57" s="99">
        <v>253668</v>
      </c>
      <c r="J57" s="79">
        <v>261300</v>
      </c>
      <c r="K57" s="79">
        <v>56971</v>
      </c>
      <c r="L57" s="92">
        <v>891068</v>
      </c>
      <c r="M57" s="100">
        <v>56800</v>
      </c>
      <c r="N57" s="92">
        <v>45445</v>
      </c>
      <c r="O57" s="92">
        <v>102245</v>
      </c>
      <c r="P57" s="79">
        <v>185277</v>
      </c>
      <c r="Q57" s="79">
        <v>7457</v>
      </c>
      <c r="R57" s="79">
        <v>805705</v>
      </c>
      <c r="S57" s="96">
        <v>2310023</v>
      </c>
    </row>
    <row r="58" spans="1:19" s="154" customFormat="1">
      <c r="N58" s="101"/>
      <c r="S58" s="187"/>
    </row>
  </sheetData>
  <mergeCells count="23">
    <mergeCell ref="J8:J9"/>
    <mergeCell ref="R8:R9"/>
    <mergeCell ref="K8:K9"/>
    <mergeCell ref="L8:L9"/>
    <mergeCell ref="M8:O8"/>
    <mergeCell ref="P8:P9"/>
    <mergeCell ref="Q8:Q9"/>
    <mergeCell ref="H8:H9"/>
    <mergeCell ref="Q1:R1"/>
    <mergeCell ref="A2:S2"/>
    <mergeCell ref="B3:Q3"/>
    <mergeCell ref="A4:A9"/>
    <mergeCell ref="B4:D7"/>
    <mergeCell ref="E4:I7"/>
    <mergeCell ref="J4:S7"/>
    <mergeCell ref="B8:B9"/>
    <mergeCell ref="C8:C9"/>
    <mergeCell ref="D8:D9"/>
    <mergeCell ref="S8:S9"/>
    <mergeCell ref="E8:E9"/>
    <mergeCell ref="F8:F9"/>
    <mergeCell ref="G8:G9"/>
    <mergeCell ref="I8:I9"/>
  </mergeCells>
  <pageMargins left="0.24" right="0.16" top="0.74803149606299213" bottom="0.31" header="0.31496062992125984" footer="0.31496062992125984"/>
  <pageSetup paperSize="9" scale="5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1'!Заголовки_для_печати</vt:lpstr>
      <vt:lpstr>'таблица 3'!Заголовки_для_печати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2022-03-17T12:32:35Z</dcterms:modified>
</cp:coreProperties>
</file>