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для сайта\15 ноября\"/>
    </mc:Choice>
  </mc:AlternateContent>
  <bookViews>
    <workbookView xWindow="0" yWindow="0" windowWidth="28800" windowHeight="12345"/>
  </bookViews>
  <sheets>
    <sheet name="реестр 01-09.11.18" sheetId="1" r:id="rId1"/>
  </sheets>
  <definedNames>
    <definedName name="_xlnm._FilterDatabase" localSheetId="0" hidden="1">'реестр 01-09.11.18'!$A$4:$O$53</definedName>
  </definedNames>
  <calcPr calcId="162913"/>
</workbook>
</file>

<file path=xl/calcChain.xml><?xml version="1.0" encoding="utf-8"?>
<calcChain xmlns="http://schemas.openxmlformats.org/spreadsheetml/2006/main">
  <c r="I53" i="1" l="1"/>
  <c r="J53" i="1" s="1"/>
  <c r="H53" i="1"/>
  <c r="G53" i="1"/>
  <c r="I52" i="1"/>
  <c r="J52" i="1" s="1"/>
  <c r="H52" i="1"/>
  <c r="G52" i="1"/>
  <c r="I51" i="1"/>
  <c r="J51" i="1" s="1"/>
  <c r="H51" i="1"/>
  <c r="G51" i="1"/>
  <c r="I50" i="1"/>
  <c r="J50" i="1" s="1"/>
  <c r="H50" i="1"/>
  <c r="G50" i="1"/>
  <c r="I49" i="1"/>
  <c r="J49" i="1" s="1"/>
  <c r="H49" i="1"/>
  <c r="G49" i="1"/>
  <c r="I47" i="1"/>
  <c r="J47" i="1" s="1"/>
  <c r="H47" i="1"/>
  <c r="G47" i="1"/>
  <c r="I46" i="1"/>
  <c r="J46" i="1" s="1"/>
  <c r="H46" i="1"/>
  <c r="G46" i="1"/>
  <c r="I45" i="1"/>
  <c r="J45" i="1" s="1"/>
  <c r="H45" i="1"/>
  <c r="G45" i="1"/>
  <c r="I44" i="1"/>
  <c r="J44" i="1" s="1"/>
  <c r="H44" i="1"/>
  <c r="G44" i="1"/>
  <c r="I43" i="1"/>
  <c r="J43" i="1" s="1"/>
  <c r="H43" i="1"/>
  <c r="G43" i="1"/>
  <c r="I42" i="1"/>
  <c r="J42" i="1" s="1"/>
  <c r="H42" i="1"/>
  <c r="G42" i="1"/>
  <c r="I41" i="1"/>
  <c r="J41" i="1" s="1"/>
  <c r="H41" i="1"/>
  <c r="G41" i="1"/>
  <c r="I40" i="1"/>
  <c r="J40" i="1" s="1"/>
  <c r="H40" i="1"/>
  <c r="G40" i="1"/>
  <c r="I39" i="1"/>
  <c r="J39" i="1" s="1"/>
  <c r="H39" i="1"/>
  <c r="G39" i="1"/>
  <c r="I38" i="1"/>
  <c r="J38" i="1" s="1"/>
  <c r="H38" i="1"/>
  <c r="G38" i="1"/>
  <c r="I37" i="1"/>
  <c r="J37" i="1" s="1"/>
  <c r="H37" i="1"/>
  <c r="G37" i="1"/>
  <c r="I36" i="1"/>
  <c r="J36" i="1" s="1"/>
  <c r="H36" i="1"/>
  <c r="G36" i="1"/>
  <c r="I35" i="1"/>
  <c r="J35" i="1" s="1"/>
  <c r="H35" i="1"/>
  <c r="G35" i="1"/>
  <c r="I34" i="1"/>
  <c r="J34" i="1" s="1"/>
  <c r="H34" i="1"/>
  <c r="G34" i="1"/>
  <c r="I33" i="1"/>
  <c r="J33" i="1" s="1"/>
  <c r="H33" i="1"/>
  <c r="G33" i="1"/>
  <c r="I32" i="1"/>
  <c r="J32" i="1" s="1"/>
  <c r="H32" i="1"/>
  <c r="G32" i="1"/>
  <c r="I31" i="1"/>
  <c r="J31" i="1" s="1"/>
  <c r="H31" i="1"/>
  <c r="G31" i="1"/>
  <c r="I30" i="1"/>
  <c r="J30" i="1" s="1"/>
  <c r="H30" i="1"/>
  <c r="G30" i="1"/>
  <c r="I29" i="1"/>
  <c r="J29" i="1" s="1"/>
  <c r="H29" i="1"/>
  <c r="G29" i="1"/>
  <c r="I28" i="1"/>
  <c r="J28" i="1" s="1"/>
  <c r="H28" i="1"/>
  <c r="G28" i="1"/>
  <c r="I27" i="1"/>
  <c r="J27" i="1" s="1"/>
  <c r="H27" i="1"/>
  <c r="G27" i="1"/>
  <c r="I26" i="1"/>
  <c r="J26" i="1" s="1"/>
  <c r="H26" i="1"/>
  <c r="G26" i="1"/>
  <c r="I25" i="1"/>
  <c r="J25" i="1" s="1"/>
  <c r="H25" i="1"/>
  <c r="G25" i="1"/>
  <c r="I24" i="1"/>
  <c r="J24" i="1" s="1"/>
  <c r="H24" i="1"/>
  <c r="G24" i="1"/>
  <c r="I23" i="1"/>
  <c r="J23" i="1" s="1"/>
  <c r="H23" i="1"/>
  <c r="G23" i="1"/>
  <c r="I22" i="1"/>
  <c r="J22" i="1" s="1"/>
  <c r="H22" i="1"/>
  <c r="G22" i="1"/>
  <c r="I21" i="1"/>
  <c r="J21" i="1" s="1"/>
  <c r="H21" i="1"/>
  <c r="G21" i="1"/>
  <c r="I20" i="1"/>
  <c r="J20" i="1" s="1"/>
  <c r="H20" i="1"/>
  <c r="G20" i="1"/>
  <c r="I19" i="1"/>
  <c r="J19" i="1" s="1"/>
  <c r="H19" i="1"/>
  <c r="G19" i="1"/>
  <c r="I18" i="1"/>
  <c r="J18" i="1" s="1"/>
  <c r="H18" i="1"/>
  <c r="G18" i="1"/>
  <c r="I17" i="1"/>
  <c r="J17" i="1" s="1"/>
  <c r="H17" i="1"/>
  <c r="G17" i="1"/>
  <c r="I16" i="1"/>
  <c r="J16" i="1" s="1"/>
  <c r="H16" i="1"/>
  <c r="G16" i="1"/>
  <c r="I15" i="1"/>
  <c r="J15" i="1" s="1"/>
  <c r="H15" i="1"/>
  <c r="G15" i="1"/>
  <c r="I14" i="1"/>
  <c r="J14" i="1" s="1"/>
  <c r="H14" i="1"/>
  <c r="G14" i="1"/>
  <c r="I13" i="1"/>
  <c r="J13" i="1" s="1"/>
  <c r="H13" i="1"/>
  <c r="G13" i="1"/>
  <c r="I12" i="1"/>
  <c r="J12" i="1" s="1"/>
  <c r="H12" i="1"/>
  <c r="G12" i="1"/>
  <c r="I11" i="1"/>
  <c r="J11" i="1" s="1"/>
  <c r="H11" i="1"/>
  <c r="G11" i="1"/>
  <c r="I10" i="1"/>
  <c r="J10" i="1" s="1"/>
  <c r="H10" i="1"/>
  <c r="G10" i="1"/>
  <c r="I9" i="1"/>
  <c r="J9" i="1" s="1"/>
  <c r="H9" i="1"/>
  <c r="G9" i="1"/>
  <c r="I8" i="1"/>
  <c r="J8" i="1" s="1"/>
  <c r="H8" i="1"/>
  <c r="G8" i="1"/>
  <c r="I7" i="1"/>
  <c r="J7" i="1" s="1"/>
  <c r="H7" i="1"/>
  <c r="G7" i="1"/>
  <c r="I6" i="1"/>
  <c r="J6" i="1" s="1"/>
  <c r="H6" i="1"/>
  <c r="G6" i="1"/>
  <c r="I5" i="1"/>
  <c r="J5" i="1" s="1"/>
  <c r="H5" i="1"/>
  <c r="G5" i="1"/>
</calcChain>
</file>

<file path=xl/sharedStrings.xml><?xml version="1.0" encoding="utf-8"?>
<sst xmlns="http://schemas.openxmlformats.org/spreadsheetml/2006/main" count="408" uniqueCount="247">
  <si>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(дополнение за 01-09.11.2018)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</si>
  <si>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</si>
  <si>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</si>
  <si>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</si>
  <si>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</si>
  <si>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</si>
  <si>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</si>
  <si>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Предель-ная оптовая надбавка, руб</t>
  </si>
  <si>
    <t>Предель-ная розничная надбавка, руб.</t>
  </si>
  <si>
    <t>Предельная розничная цена на лекарствен-ный препарат, руб. (без НДС)</t>
  </si>
  <si>
    <t>Предельная розничная цена на лекарствен-ный препарат, руб. (с НДС)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</si>
  <si>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</si>
  <si>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</si>
  <si>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</si>
  <si>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</si>
  <si>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</si>
  <si>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Алтеплаза</t>
  </si>
  <si>
    <t>Актилизе</t>
  </si>
  <si>
    <t>лиофилизат для приготовления раствора для инфузий, 50 мг, флаконы, 1 шт. в комплекте с растворителем: вода для инъекций (флаконы) 50 мл / коробки картонные</t>
  </si>
  <si>
    <t>Берингер Ингельхайм Интернешнл ГмбХ - Германия;Пр.,Перв.Уп.,Втор.Уп.,Вып.к.-Берингер Ингельхайм  Фарма ГмбХ и Ко.КГ - Германия.</t>
  </si>
  <si>
    <t>П N014214/01</t>
  </si>
  <si>
    <t>07.11.2018 697/20-18</t>
  </si>
  <si>
    <t>9006968003269</t>
  </si>
  <si>
    <t>B01AD02</t>
  </si>
  <si>
    <t>Ипратропия бромид+Фенотерол</t>
  </si>
  <si>
    <t>Астмасол-СОЛОфарм</t>
  </si>
  <si>
    <t>раствор для ингаляций, 0.25 мг/мл+0.5 мг/мл, 0.500 мл тюбик-капельницы А, 10 шт.  в комплекте с растворителем (ампулы Б) 3 мл- 10 шт. / пачки картонные</t>
  </si>
  <si>
    <t>Общество с ограниченной ответственностью "Гротекс" (ООО "Гротекс") - Россия</t>
  </si>
  <si>
    <t>ЛП-004988</t>
  </si>
  <si>
    <t>01.11.2018 688/20-18</t>
  </si>
  <si>
    <t>4670028223062</t>
  </si>
  <si>
    <t>R03AK03</t>
  </si>
  <si>
    <t>раствор для ингаляций, 0.25 мг/мл+0.5 мг/мл, 1 мл тюбик-капельницы А, 10 шт.  в комплекте с растворителем (ампулы Б) 2 мл- 10 шт. / пачки картонные</t>
  </si>
  <si>
    <t>4670028223086</t>
  </si>
  <si>
    <t>раствор для ингаляций, 0.25 мг/мл+0.5 мг/мл, 0.500 мл тюбик-капельницы А, 20 шт. в комплекте с растворителем (ампулы Б) 3 мл- 20 шт. / пачки картонные</t>
  </si>
  <si>
    <t>4670028223079</t>
  </si>
  <si>
    <t>раствор для ингаляций, 0.25 мг/мл+0.5 мг/мл, 1 мл тюбик-капельницы А, 20 шт.  в комплекте с растворителем (ампулы Б) 2 мл- 20 шт. / пачки картонные</t>
  </si>
  <si>
    <t>4670028223093</t>
  </si>
  <si>
    <t>раствор для ингаляций, 0.25 мг/мл+0.5 мг/мл, 2 мл тюбик-капельницы А, 10 шт. в комплекте с растворителем (ампулы Б) 2 мл- 10 шт. / пачки картонные</t>
  </si>
  <si>
    <t>4670028223109</t>
  </si>
  <si>
    <t>раствор для ингаляций, 0.25 мг/мл+0.5 мг/мл, 20 мл флаконы, 1 шт. ~ / пачки картонные</t>
  </si>
  <si>
    <t>4670028223147</t>
  </si>
  <si>
    <t>4670028223123</t>
  </si>
  <si>
    <t>раствор для ингаляций, 0.25 мг/мл+0.5 мг/мл, 2 мл тюбик-капельницы А, 20 шт.  в комплекте с растворителем (ампулы Б) 2 мл- 20 шт. / пачки картонные</t>
  </si>
  <si>
    <t>4670028223116</t>
  </si>
  <si>
    <t>Ацикловир</t>
  </si>
  <si>
    <t>таблетки, 200 мг, (10) - упаковки ячейковые контурные, 2 шт.  / пачки картонные</t>
  </si>
  <si>
    <t>Общество с ограниченной ответственностью "Озон" (ООО "Озон") - Россия</t>
  </si>
  <si>
    <t>Р N002752/01</t>
  </si>
  <si>
    <t>01.11.2018 694/20-18</t>
  </si>
  <si>
    <t>4607027760090</t>
  </si>
  <si>
    <t>J05AB01</t>
  </si>
  <si>
    <t>Празиквантел</t>
  </si>
  <si>
    <t>Бильтрицид</t>
  </si>
  <si>
    <t>таблетки покрытые пленочной оболочкой, 600 мг, (6) - флаконы, 1 шт. ~ / пачки картонные</t>
  </si>
  <si>
    <t>Байер  АГ -  Германия</t>
  </si>
  <si>
    <t>П N013666/01</t>
  </si>
  <si>
    <t>01.11.2018 691/20-18</t>
  </si>
  <si>
    <t>4008500127179</t>
  </si>
  <si>
    <t>P02BA01</t>
  </si>
  <si>
    <t>Бифидобактерии бифидум</t>
  </si>
  <si>
    <t>Бифидумбактерин</t>
  </si>
  <si>
    <t>порошок для приема внутрь и местного применения, 500 млн.КОЕ/пакет, 0.850 г пакеты из комбинированного материала, 10 шт. ~ / пачки картонные</t>
  </si>
  <si>
    <t>Акционерное общество "Партнер" (АО "Партнер") - Россия</t>
  </si>
  <si>
    <t>Р N000346/01</t>
  </si>
  <si>
    <t>01.11.2018 690/20-18</t>
  </si>
  <si>
    <t>4600561000127</t>
  </si>
  <si>
    <t xml:space="preserve">A07FA  </t>
  </si>
  <si>
    <t>порошок для приема внутрь и местного применения, 500 млн.КОЕ/пакет, 0.850 г пакеты из комбинированного материала, 30 шт. ~ / пачки картонные</t>
  </si>
  <si>
    <t>4600561020019</t>
  </si>
  <si>
    <t>Бифидумбактерин форте</t>
  </si>
  <si>
    <t>порошок для приема внутрь, 50 млн.КОЕ/пакет, 0.850 г пакеты из комбинированного материала, 10 шт. ~ / пачки картонные</t>
  </si>
  <si>
    <t>Р N000361/01</t>
  </si>
  <si>
    <t>4600561000134</t>
  </si>
  <si>
    <t>порошок для приема внутрь, 50 млн.КОЕ/пакет, 0.850 г пакеты из комбинированного материала, 30 шт. ~ / пачки картонные</t>
  </si>
  <si>
    <t>4600561021030</t>
  </si>
  <si>
    <t>Ванкомицин</t>
  </si>
  <si>
    <t>порошок для приготовления раствора для инфузий и приема внутрь, 0.5 г, флаконы, 1 шт.  / пачки картонные</t>
  </si>
  <si>
    <t>Публичное акционерное общество "Красфарма" (ПАО "Красфарма") - Россия</t>
  </si>
  <si>
    <t>ЛСР-003482/10</t>
  </si>
  <si>
    <t>02.11.2018 20-4-4083690-изм</t>
  </si>
  <si>
    <t>4602521013741</t>
  </si>
  <si>
    <t>J01XA01</t>
  </si>
  <si>
    <t>порошок для приготовления раствора для инфузий и приема внутрь, 1.0 г, флаконы, 1 шт.  / пачки картонные</t>
  </si>
  <si>
    <t>4602521013758</t>
  </si>
  <si>
    <t>Меропенем</t>
  </si>
  <si>
    <t>Велпенем</t>
  </si>
  <si>
    <t>порошок для приготовления раствора для внутривенного введения, 500 мг, флаконы, 1 шт. ~ / пачки картонные</t>
  </si>
  <si>
    <t>ООО "Велфарм" - Россия;Пр.,Перв.Уп.,Втор.Уп.,Вып.к.-ООО "Рузфарма" - Россия.</t>
  </si>
  <si>
    <t>ЛП-004172</t>
  </si>
  <si>
    <t>01.11.2018 687/20-18</t>
  </si>
  <si>
    <t>4650099782170</t>
  </si>
  <si>
    <t>J01DH02</t>
  </si>
  <si>
    <t>порошок для приготовления раствора для внутривенного введения, 1000 мг, флаконы, 1 шт. ~ / пачки картонные</t>
  </si>
  <si>
    <t>4650099781838</t>
  </si>
  <si>
    <t>порошок для приготовления раствора для внутривенного введения, 500 мг, флаконы, 5 шт. ~ / пачки картонные</t>
  </si>
  <si>
    <t>4650099782187</t>
  </si>
  <si>
    <t>порошок для приготовления раствора для внутривенного введения, 500 мг, флаконы, 10 шт. ~ / пачки картонные</t>
  </si>
  <si>
    <t>4650099782194</t>
  </si>
  <si>
    <t>порошок для приготовления раствора для внутривенного введения, 1000 мг, флаконы, 5 шт. ~ / пачки картонные</t>
  </si>
  <si>
    <t>4650099781845</t>
  </si>
  <si>
    <t>порошок для приготовления раствора для внутривенного введения, 1000 мг, флаконы, 10 шт. ~ / пачки  картонные</t>
  </si>
  <si>
    <t>4650099781852</t>
  </si>
  <si>
    <t>порошок для приготовления раствора для внутривенного введения, 500 мг, флаконы, 50 шт. ~ / коробки картонные (для стационаров)</t>
  </si>
  <si>
    <t>4650099782200</t>
  </si>
  <si>
    <t>порошок для приготовления раствора для внутривенного введения, 1000 мг, флаконы, 50 шт. ~ / коробки картонные (для стационаров)</t>
  </si>
  <si>
    <t>4650099781869</t>
  </si>
  <si>
    <t>Вориконазол</t>
  </si>
  <si>
    <t>таблетки, покрытые пленочной оболочкой, 200 мг, (14) - банки, 1 шт. ~ / пачки картонные</t>
  </si>
  <si>
    <t>Общество с ограниченной ответственностью "Атолл" (ООО "Атолл"), - Россия;Пр.,Перв.Уп.,Втор.Уп.,Вып.к.-Общество с ограниченной ответcтвенностью "Озон" (ООО "Озон") - Россия.</t>
  </si>
  <si>
    <t>ЛП-005028</t>
  </si>
  <si>
    <t>01.11.2018 686/20-18</t>
  </si>
  <si>
    <t>4680020181963</t>
  </si>
  <si>
    <t>J02AC03</t>
  </si>
  <si>
    <t>Дифенгидрамин</t>
  </si>
  <si>
    <t>Димедрол-УБФ</t>
  </si>
  <si>
    <t>таблетки, 50 мг, (10) - упаковки ячейковые контурные, 1 шт. ~ / пачки картонные</t>
  </si>
  <si>
    <t>Открытое Акционерное Общество "Уралбиофарм" - Россия</t>
  </si>
  <si>
    <t>Р N002049/01</t>
  </si>
  <si>
    <t>01.11.2018 681/20-18</t>
  </si>
  <si>
    <t>4603179003689</t>
  </si>
  <si>
    <t>R06AA02</t>
  </si>
  <si>
    <t>таблетки, 50 мг, (10) - упаковки ячейковые контурные, 2 шт. ~ / пачки картонные</t>
  </si>
  <si>
    <t>4603179003214</t>
  </si>
  <si>
    <t>Лизиноприл</t>
  </si>
  <si>
    <t>Диротон</t>
  </si>
  <si>
    <t>таблетки, 20 мг, (14) - блистер, 2 шт. ~ / пачка  картонная</t>
  </si>
  <si>
    <t>ОАО "Гедеон Рихтер" - Венгрия;Пр.,Перв.Уп.,Втор.Уп.,Вып.к.-ЗАО "ГЕДЕОН РИХТЕР - РУС" - Россия.</t>
  </si>
  <si>
    <t>П N011426/01</t>
  </si>
  <si>
    <t>01.11.2018 689/20-18</t>
  </si>
  <si>
    <t>4605469003003</t>
  </si>
  <si>
    <t>C09AA03</t>
  </si>
  <si>
    <t>Имипрамин</t>
  </si>
  <si>
    <t>драже, 25 мг, (50) - флаконы, 1 шт. ~ / пачки картонные</t>
  </si>
  <si>
    <t>ЗАО "Биоком" - Россия;Пр.,Перв.Уп.,Втор.Уп.,Вып.к.-ООО "Нанолек" - Россия.</t>
  </si>
  <si>
    <t>ЛП-004494</t>
  </si>
  <si>
    <t>01.11.2018 693/20-18</t>
  </si>
  <si>
    <t>4605949001963</t>
  </si>
  <si>
    <t>N06AA02</t>
  </si>
  <si>
    <t>Кальция глюконат</t>
  </si>
  <si>
    <t>таблетки, 500 мг, (10) - упаковки ячейковые контурные, 3 шт. ~ / пачки картонные</t>
  </si>
  <si>
    <t>ЗАО "Производственная фармацевтическая компания Обновление" (ЗАО "ПФК Обновление") - Россия</t>
  </si>
  <si>
    <t>ЛС-000651</t>
  </si>
  <si>
    <t>01.11.2018 696/20-18</t>
  </si>
  <si>
    <t>4603988005997</t>
  </si>
  <si>
    <t>A12AA03</t>
  </si>
  <si>
    <t>Микофеноловая кислота</t>
  </si>
  <si>
    <t>Майфортик</t>
  </si>
  <si>
    <t>таблетки, покрытые кишечнорастворимой оболочкой, 360 мг, (10) - блистеры, 6 шт. ~ / пачки картонные</t>
  </si>
  <si>
    <t>Новартис Фарма АГ -  Швейцария;Пр.,Перв.Уп.,Втор.Уп.,Вып.к.-ООО "Новартис Нева" - Россия.</t>
  </si>
  <si>
    <t>П N016017/01</t>
  </si>
  <si>
    <t>01.11.2018 695/20-18</t>
  </si>
  <si>
    <t>4650069870067</t>
  </si>
  <si>
    <t>L04AA06</t>
  </si>
  <si>
    <t>Мельдоний</t>
  </si>
  <si>
    <t>раствор для инъекций, 100 мг/мл, 5 мл ампулы с насечкой, кольцом излома или точкой для вскрытия, 5 шт. ~ / пачки картонные</t>
  </si>
  <si>
    <t>Федеральное казенное предприятие "Курская биофабрика - фирма БИОК" - Россия</t>
  </si>
  <si>
    <t>ЛП-004980</t>
  </si>
  <si>
    <t>07.11.2018 699/20-18</t>
  </si>
  <si>
    <t>4605526006350</t>
  </si>
  <si>
    <t xml:space="preserve">C01EB  </t>
  </si>
  <si>
    <t>раствор для инъекций, 100 мг/мл, 5 мл ампулы с насечкой, кольцом излома или точкой для вскрытия, 10 шт. ~ / пачки картонные</t>
  </si>
  <si>
    <t>4605526006367</t>
  </si>
  <si>
    <t>раствор для инъекций, 100 мг/мл, 5 мл ампулы, 250 шт. ~ / коробки картонные (для стационаров)</t>
  </si>
  <si>
    <t>4605526006374</t>
  </si>
  <si>
    <t>раствор для инъекций, 100 мг/мл, 5 мл ампулы, 500 шт. ~ / коробки картонные (для стационаров)</t>
  </si>
  <si>
    <t>4605526006381</t>
  </si>
  <si>
    <t>Мемантин</t>
  </si>
  <si>
    <t>таблетки, покрытые пленочной оболочкой, 20 мг, (10) - упаковки ячейковые контурные, 3 шт. ~ / пачки картонные</t>
  </si>
  <si>
    <t>ООО "Изварино Фарма" - Россия</t>
  </si>
  <si>
    <t>ЛП-004886</t>
  </si>
  <si>
    <t>07.11.2018 701/20-18</t>
  </si>
  <si>
    <t>4660007704699</t>
  </si>
  <si>
    <t>N06DX01</t>
  </si>
  <si>
    <t>таблетки, покрытые пленочной оболочкой, 20 мг, (10) - упаковки ячейковые контурные, 6 шт. ~ / пачки картонные</t>
  </si>
  <si>
    <t>4660007704743</t>
  </si>
  <si>
    <t>таблетки, покрытые пленочной оболочкой, 20 мг, (10) - упаковки ячейковые контурные, 9 шт. ~ / пачки картонные</t>
  </si>
  <si>
    <t>4660007704750</t>
  </si>
  <si>
    <t>Изосорбида динитрат</t>
  </si>
  <si>
    <t>Нитросорбид</t>
  </si>
  <si>
    <t>таблетки, 10 мг, (100) - банки, 1 шт. ~ / пачки картонные</t>
  </si>
  <si>
    <t>Р N001474/01</t>
  </si>
  <si>
    <t>07.11.2018 698/20-18</t>
  </si>
  <si>
    <t>4603179003191</t>
  </si>
  <si>
    <t>C01DA08</t>
  </si>
  <si>
    <t>Панкреатин</t>
  </si>
  <si>
    <t>таблетки покрытые кишечнорастворимой оболочкой, 25 ЕД, (10) - упаковки ячейковые контурные, 6 шт. ~ / пачки картонные</t>
  </si>
  <si>
    <t>Открытое акционерное общество "Авексима"  (ОАО "Авексима") - Россия;Пр.,Перв.Уп.,Втор.Уп.,Вып.к.-ОАО "Ирбитский химфармзавод" - Россия.</t>
  </si>
  <si>
    <t>ЛСР-002153/08</t>
  </si>
  <si>
    <t>01.11.2018 684/20-18</t>
  </si>
  <si>
    <t>4603276005159</t>
  </si>
  <si>
    <t>A09AA02</t>
  </si>
  <si>
    <t>Водорода пероксид</t>
  </si>
  <si>
    <t>Перекись водорода</t>
  </si>
  <si>
    <t>раствор для местного и наружного применения, 3%, 200 мл флаконы, 1 шт. ~ / ~</t>
  </si>
  <si>
    <t>Общество с ограниченной ответственностью "Лекарь" (ООО "Лекарь") -  Россия</t>
  </si>
  <si>
    <t>ЛСР-006685/10</t>
  </si>
  <si>
    <t>01.11.2018 683/20-18</t>
  </si>
  <si>
    <t>4620004740472</t>
  </si>
  <si>
    <t>D08AX01</t>
  </si>
  <si>
    <t>Пропофол</t>
  </si>
  <si>
    <t>Пофол</t>
  </si>
  <si>
    <t>эмульсия для внутривенного введения, 10 мг/мл, 50 мл (1) - флаконы, 1 шт.  / пачки картонные</t>
  </si>
  <si>
    <t>Общество с ограниченной ответственностью «Велфарм» (ООО «Велфарм») -  Россия;Пр.,Перв.Уп.,Втор.Уп.,Вып.к.-Донг Кук Фармасьютикал Ко., Лтд - Корея.</t>
  </si>
  <si>
    <t>П N016090/01</t>
  </si>
  <si>
    <t>08.11.2018 20-4-4083215-изм</t>
  </si>
  <si>
    <t>8806109103091</t>
  </si>
  <si>
    <t>N01AX10</t>
  </si>
  <si>
    <t>эмульсия для внутривенного введения, 10 мг/мл, 20 мл (5) - ампулы, 5 шт.  / пачки картонные</t>
  </si>
  <si>
    <t>8806109103077</t>
  </si>
  <si>
    <t>Ретинол</t>
  </si>
  <si>
    <t>Ретинола ацетат-ЛекТ</t>
  </si>
  <si>
    <t>раствор в масле для приема внутрь и наружного применения, 3.44%, 50 мл флаконы, 1 шт. ~ / пачки картонные</t>
  </si>
  <si>
    <t>ЗАО "Патент-Фарм" - Россия;Пр.,Перв.Уп.,Втор.Уп.,Вып.к.-ОАО "Тюменский химико-фармацевтический завод" - Россия.</t>
  </si>
  <si>
    <t>ЛСР-004789/07</t>
  </si>
  <si>
    <t>07.11.2018 702/20-18</t>
  </si>
  <si>
    <t>4602809006755</t>
  </si>
  <si>
    <t>A11CA01</t>
  </si>
  <si>
    <t>Севофлуран</t>
  </si>
  <si>
    <t>Севофлуран Медисорб</t>
  </si>
  <si>
    <t>жидкость для ингаляций, ~, 250 мл флаконы, 1 шт. ~ / пачки картонные</t>
  </si>
  <si>
    <t>Акционерное общество "Медисорб" 
(АО "Медисорб") - Россия</t>
  </si>
  <si>
    <t>ЛП-004996</t>
  </si>
  <si>
    <t>07.11.2018 700/20-18</t>
  </si>
  <si>
    <t>4603182005441</t>
  </si>
  <si>
    <t>N01AB08</t>
  </si>
  <si>
    <t>Трамадол</t>
  </si>
  <si>
    <t>капсулы, 50 мг, (10) - упаковки ячейковые контурные, 2 шт. ~ / пачки картонные</t>
  </si>
  <si>
    <t>ЛС-001884</t>
  </si>
  <si>
    <t>01.11.2018 685/20-18</t>
  </si>
  <si>
    <t>4607027760717</t>
  </si>
  <si>
    <t>N02AX02</t>
  </si>
  <si>
    <t>Эноксапарин натрия</t>
  </si>
  <si>
    <t>раствор для инъекций, 10000 анти-Ха МЕ/мл, 0.300 мл шприцы, 10 шт. ~ / пачки картонные</t>
  </si>
  <si>
    <t>Закрытое акционерное общество "БИОКАД"         (ЗАО "БИОКАД") - Россия;Пр.,Перв.Уп.,Втор.Уп.,Вып.к.-Открытое акционерное общество "Фармстандарт – Уфимский витаминный завод" (ОАО "Фармстандарт–УфаВИТА") - Россия.</t>
  </si>
  <si>
    <t>ЛП-004284</t>
  </si>
  <si>
    <t>01.11.2018 692/20-18</t>
  </si>
  <si>
    <t>4607028395536</t>
  </si>
  <si>
    <t>B01AB05</t>
  </si>
  <si>
    <t>Доксициклин</t>
  </si>
  <si>
    <t>Юнидокс Солютаб</t>
  </si>
  <si>
    <t>таблетки диспергируемые, 100 мг, (10) - блистер, 1 шт. ~ / пачки картонные</t>
  </si>
  <si>
    <t>Астеллас Фарма Юроп Б.В. - Нидерланды;Пр.,Перв.Уп.,Втор.Уп.,Вып.к.-Закрытое акционерное общество "ЗиО-Здоровье" (ЗАО "ЗиО-Здоровье") - Россия.</t>
  </si>
  <si>
    <t>П N013102/01</t>
  </si>
  <si>
    <t>01.11.2018 682/20-18</t>
  </si>
  <si>
    <t>4607085319209</t>
  </si>
  <si>
    <t>J01AA02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</si>
</sst>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##\ ###"/>
    <numFmt numFmtId="165" formatCode="[$-10419]###\ ###\ ##0.00"/>
  </numFmts>
  <fonts count="6" x14ac:knownFonts="1">
    <font>
      <sz val="10"/>
      <name val="Arial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165" fontId="4" fillId="0" borderId="1" xfId="0" applyNumberFormat="1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165" fontId="4" fillId="0" borderId="1" xfId="0" applyNumberFormat="1" applyFont="1" applyFill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workbookViewId="0">
      <selection activeCell="H5" sqref="H5"/>
    </sheetView>
  </sheetViews>
  <sheetFormatPr defaultRowHeight="12.75" x14ac:dyDescent="0.2"/>
  <cols>
    <col min="1" max="1" width="13.85546875" customWidth="1"/>
    <col min="2" max="2" width="15.42578125" customWidth="1"/>
    <col min="3" max="3" width="15.5703125" customWidth="1"/>
    <col min="4" max="4" width="15.28515625" customWidth="1"/>
    <col min="9" max="9" width="11.42578125" customWidth="1"/>
    <col min="10" max="10" width="11" customWidth="1"/>
    <col min="11" max="11" width="7.28515625" customWidth="1"/>
    <col min="13" max="13" width="9.85546875" customWidth="1"/>
  </cols>
  <sheetData>
    <row r="2" spans="1:15" ht="57.75" customHeight="1" x14ac:dyDescent="0.2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1:15" ht="102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195" x14ac:dyDescent="0.2">
      <c r="A5" s="3" t="s">
        <v>16</v>
      </c>
      <c r="B5" s="4" t="s">
        <v>17</v>
      </c>
      <c r="C5" s="4" t="s">
        <v>18</v>
      </c>
      <c r="D5" s="4" t="s">
        <v>19</v>
      </c>
      <c r="E5" s="5">
        <v>1</v>
      </c>
      <c r="F5" s="6">
        <v>23392.67</v>
      </c>
      <c r="G5" s="6">
        <f>F5*0.12</f>
        <v>2807.1203999999998</v>
      </c>
      <c r="H5" s="6">
        <f>F5*0.18</f>
        <v>4210.6805999999997</v>
      </c>
      <c r="I5" s="6">
        <f>F5+(F5*0.12)+(F5*0.18)</f>
        <v>30410.470999999998</v>
      </c>
      <c r="J5" s="6">
        <f t="shared" ref="J5:J47" si="0">I5*1.1</f>
        <v>33451.518100000001</v>
      </c>
      <c r="K5" s="7"/>
      <c r="L5" s="4" t="s">
        <v>20</v>
      </c>
      <c r="M5" s="7" t="s">
        <v>21</v>
      </c>
      <c r="N5" s="8" t="s">
        <v>22</v>
      </c>
      <c r="O5" s="8" t="s">
        <v>23</v>
      </c>
    </row>
    <row r="6" spans="1:15" ht="195" x14ac:dyDescent="0.2">
      <c r="A6" s="3" t="s">
        <v>24</v>
      </c>
      <c r="B6" s="4" t="s">
        <v>25</v>
      </c>
      <c r="C6" s="4" t="s">
        <v>26</v>
      </c>
      <c r="D6" s="4" t="s">
        <v>27</v>
      </c>
      <c r="E6" s="5">
        <v>10</v>
      </c>
      <c r="F6" s="6">
        <v>42</v>
      </c>
      <c r="G6" s="6">
        <f>F6*0.18</f>
        <v>7.56</v>
      </c>
      <c r="H6" s="6">
        <f>F6*0.31</f>
        <v>13.02</v>
      </c>
      <c r="I6" s="6">
        <f>F6+(F6*0.18)+(F6*0.31)</f>
        <v>62.58</v>
      </c>
      <c r="J6" s="6">
        <f t="shared" si="0"/>
        <v>68.838000000000008</v>
      </c>
      <c r="K6" s="7"/>
      <c r="L6" s="4" t="s">
        <v>28</v>
      </c>
      <c r="M6" s="7" t="s">
        <v>29</v>
      </c>
      <c r="N6" s="8" t="s">
        <v>30</v>
      </c>
      <c r="O6" s="8" t="s">
        <v>31</v>
      </c>
    </row>
    <row r="7" spans="1:15" ht="195" x14ac:dyDescent="0.2">
      <c r="A7" s="3" t="s">
        <v>24</v>
      </c>
      <c r="B7" s="4" t="s">
        <v>25</v>
      </c>
      <c r="C7" s="4" t="s">
        <v>32</v>
      </c>
      <c r="D7" s="4" t="s">
        <v>27</v>
      </c>
      <c r="E7" s="5">
        <v>10</v>
      </c>
      <c r="F7" s="6">
        <v>84</v>
      </c>
      <c r="G7" s="6">
        <f t="shared" ref="G7:G13" si="1">F7*0.15</f>
        <v>12.6</v>
      </c>
      <c r="H7" s="6">
        <f t="shared" ref="H7:H13" si="2">F7*0.25</f>
        <v>21</v>
      </c>
      <c r="I7" s="6">
        <f t="shared" ref="I7:I13" si="3">F7+(F7*0.15)+(F7*0.25)</f>
        <v>117.6</v>
      </c>
      <c r="J7" s="6">
        <f t="shared" si="0"/>
        <v>129.36000000000001</v>
      </c>
      <c r="K7" s="7"/>
      <c r="L7" s="4" t="s">
        <v>28</v>
      </c>
      <c r="M7" s="7" t="s">
        <v>29</v>
      </c>
      <c r="N7" s="8" t="s">
        <v>33</v>
      </c>
      <c r="O7" s="8" t="s">
        <v>31</v>
      </c>
    </row>
    <row r="8" spans="1:15" ht="195" x14ac:dyDescent="0.2">
      <c r="A8" s="3" t="s">
        <v>24</v>
      </c>
      <c r="B8" s="4" t="s">
        <v>25</v>
      </c>
      <c r="C8" s="4" t="s">
        <v>34</v>
      </c>
      <c r="D8" s="4" t="s">
        <v>27</v>
      </c>
      <c r="E8" s="5">
        <v>20</v>
      </c>
      <c r="F8" s="6">
        <v>84</v>
      </c>
      <c r="G8" s="6">
        <f t="shared" si="1"/>
        <v>12.6</v>
      </c>
      <c r="H8" s="6">
        <f t="shared" si="2"/>
        <v>21</v>
      </c>
      <c r="I8" s="6">
        <f t="shared" si="3"/>
        <v>117.6</v>
      </c>
      <c r="J8" s="6">
        <f t="shared" si="0"/>
        <v>129.36000000000001</v>
      </c>
      <c r="K8" s="7"/>
      <c r="L8" s="4" t="s">
        <v>28</v>
      </c>
      <c r="M8" s="7" t="s">
        <v>29</v>
      </c>
      <c r="N8" s="8" t="s">
        <v>35</v>
      </c>
      <c r="O8" s="8" t="s">
        <v>31</v>
      </c>
    </row>
    <row r="9" spans="1:15" ht="195" x14ac:dyDescent="0.2">
      <c r="A9" s="3" t="s">
        <v>24</v>
      </c>
      <c r="B9" s="4" t="s">
        <v>25</v>
      </c>
      <c r="C9" s="4" t="s">
        <v>36</v>
      </c>
      <c r="D9" s="4" t="s">
        <v>27</v>
      </c>
      <c r="E9" s="5">
        <v>20</v>
      </c>
      <c r="F9" s="6">
        <v>168</v>
      </c>
      <c r="G9" s="6">
        <f t="shared" si="1"/>
        <v>25.2</v>
      </c>
      <c r="H9" s="6">
        <f t="shared" si="2"/>
        <v>42</v>
      </c>
      <c r="I9" s="6">
        <f t="shared" si="3"/>
        <v>235.2</v>
      </c>
      <c r="J9" s="6">
        <f t="shared" si="0"/>
        <v>258.72000000000003</v>
      </c>
      <c r="K9" s="7"/>
      <c r="L9" s="4" t="s">
        <v>28</v>
      </c>
      <c r="M9" s="7" t="s">
        <v>29</v>
      </c>
      <c r="N9" s="8" t="s">
        <v>37</v>
      </c>
      <c r="O9" s="8" t="s">
        <v>31</v>
      </c>
    </row>
    <row r="10" spans="1:15" ht="195" x14ac:dyDescent="0.2">
      <c r="A10" s="3" t="s">
        <v>24</v>
      </c>
      <c r="B10" s="4" t="s">
        <v>25</v>
      </c>
      <c r="C10" s="4" t="s">
        <v>38</v>
      </c>
      <c r="D10" s="4" t="s">
        <v>27</v>
      </c>
      <c r="E10" s="5">
        <v>10</v>
      </c>
      <c r="F10" s="6">
        <v>168</v>
      </c>
      <c r="G10" s="6">
        <f t="shared" si="1"/>
        <v>25.2</v>
      </c>
      <c r="H10" s="6">
        <f t="shared" si="2"/>
        <v>42</v>
      </c>
      <c r="I10" s="6">
        <f t="shared" si="3"/>
        <v>235.2</v>
      </c>
      <c r="J10" s="6">
        <f t="shared" si="0"/>
        <v>258.72000000000003</v>
      </c>
      <c r="K10" s="7"/>
      <c r="L10" s="4" t="s">
        <v>28</v>
      </c>
      <c r="M10" s="7" t="s">
        <v>29</v>
      </c>
      <c r="N10" s="8" t="s">
        <v>39</v>
      </c>
      <c r="O10" s="8" t="s">
        <v>31</v>
      </c>
    </row>
    <row r="11" spans="1:15" ht="105" x14ac:dyDescent="0.2">
      <c r="A11" s="3" t="s">
        <v>24</v>
      </c>
      <c r="B11" s="4" t="s">
        <v>25</v>
      </c>
      <c r="C11" s="4" t="s">
        <v>40</v>
      </c>
      <c r="D11" s="4" t="s">
        <v>27</v>
      </c>
      <c r="E11" s="5">
        <v>1</v>
      </c>
      <c r="F11" s="6">
        <v>168</v>
      </c>
      <c r="G11" s="6">
        <f t="shared" si="1"/>
        <v>25.2</v>
      </c>
      <c r="H11" s="6">
        <f t="shared" si="2"/>
        <v>42</v>
      </c>
      <c r="I11" s="6">
        <f t="shared" si="3"/>
        <v>235.2</v>
      </c>
      <c r="J11" s="6">
        <f t="shared" si="0"/>
        <v>258.72000000000003</v>
      </c>
      <c r="K11" s="7"/>
      <c r="L11" s="4" t="s">
        <v>28</v>
      </c>
      <c r="M11" s="7" t="s">
        <v>29</v>
      </c>
      <c r="N11" s="8" t="s">
        <v>41</v>
      </c>
      <c r="O11" s="8" t="s">
        <v>31</v>
      </c>
    </row>
    <row r="12" spans="1:15" ht="105" x14ac:dyDescent="0.2">
      <c r="A12" s="3" t="s">
        <v>24</v>
      </c>
      <c r="B12" s="4" t="s">
        <v>25</v>
      </c>
      <c r="C12" s="4" t="s">
        <v>40</v>
      </c>
      <c r="D12" s="4" t="s">
        <v>27</v>
      </c>
      <c r="E12" s="5">
        <v>1</v>
      </c>
      <c r="F12" s="6">
        <v>168</v>
      </c>
      <c r="G12" s="6">
        <f t="shared" si="1"/>
        <v>25.2</v>
      </c>
      <c r="H12" s="6">
        <f t="shared" si="2"/>
        <v>42</v>
      </c>
      <c r="I12" s="6">
        <f t="shared" si="3"/>
        <v>235.2</v>
      </c>
      <c r="J12" s="6">
        <f t="shared" si="0"/>
        <v>258.72000000000003</v>
      </c>
      <c r="K12" s="7"/>
      <c r="L12" s="4" t="s">
        <v>28</v>
      </c>
      <c r="M12" s="7" t="s">
        <v>29</v>
      </c>
      <c r="N12" s="8" t="s">
        <v>42</v>
      </c>
      <c r="O12" s="8" t="s">
        <v>31</v>
      </c>
    </row>
    <row r="13" spans="1:15" ht="195" x14ac:dyDescent="0.2">
      <c r="A13" s="3" t="s">
        <v>24</v>
      </c>
      <c r="B13" s="4" t="s">
        <v>25</v>
      </c>
      <c r="C13" s="4" t="s">
        <v>43</v>
      </c>
      <c r="D13" s="4" t="s">
        <v>27</v>
      </c>
      <c r="E13" s="5">
        <v>20</v>
      </c>
      <c r="F13" s="6">
        <v>336</v>
      </c>
      <c r="G13" s="6">
        <f t="shared" si="1"/>
        <v>50.4</v>
      </c>
      <c r="H13" s="6">
        <f t="shared" si="2"/>
        <v>84</v>
      </c>
      <c r="I13" s="6">
        <f t="shared" si="3"/>
        <v>470.4</v>
      </c>
      <c r="J13" s="6">
        <f t="shared" si="0"/>
        <v>517.44000000000005</v>
      </c>
      <c r="K13" s="7"/>
      <c r="L13" s="4" t="s">
        <v>28</v>
      </c>
      <c r="M13" s="7" t="s">
        <v>29</v>
      </c>
      <c r="N13" s="8" t="s">
        <v>44</v>
      </c>
      <c r="O13" s="8" t="s">
        <v>31</v>
      </c>
    </row>
    <row r="14" spans="1:15" ht="105" x14ac:dyDescent="0.2">
      <c r="A14" s="3" t="s">
        <v>45</v>
      </c>
      <c r="B14" s="4" t="s">
        <v>45</v>
      </c>
      <c r="C14" s="4" t="s">
        <v>46</v>
      </c>
      <c r="D14" s="4" t="s">
        <v>47</v>
      </c>
      <c r="E14" s="5">
        <v>20</v>
      </c>
      <c r="F14" s="6">
        <v>23.04</v>
      </c>
      <c r="G14" s="6">
        <f>F14*0.18</f>
        <v>4.1471999999999998</v>
      </c>
      <c r="H14" s="6">
        <f>F14*0.31</f>
        <v>7.1423999999999994</v>
      </c>
      <c r="I14" s="6">
        <f>F14+(F14*0.18)+(F14*0.31)</f>
        <v>34.329599999999999</v>
      </c>
      <c r="J14" s="6">
        <f t="shared" si="0"/>
        <v>37.762560000000001</v>
      </c>
      <c r="K14" s="7"/>
      <c r="L14" s="4" t="s">
        <v>48</v>
      </c>
      <c r="M14" s="7" t="s">
        <v>49</v>
      </c>
      <c r="N14" s="8" t="s">
        <v>50</v>
      </c>
      <c r="O14" s="8" t="s">
        <v>51</v>
      </c>
    </row>
    <row r="15" spans="1:15" ht="120" x14ac:dyDescent="0.2">
      <c r="A15" s="3" t="s">
        <v>52</v>
      </c>
      <c r="B15" s="4" t="s">
        <v>53</v>
      </c>
      <c r="C15" s="4" t="s">
        <v>54</v>
      </c>
      <c r="D15" s="4" t="s">
        <v>55</v>
      </c>
      <c r="E15" s="5">
        <v>6</v>
      </c>
      <c r="F15" s="6">
        <v>317</v>
      </c>
      <c r="G15" s="6">
        <f t="shared" ref="G15:G21" si="4">F15*0.15</f>
        <v>47.55</v>
      </c>
      <c r="H15" s="6">
        <f t="shared" ref="H15:H21" si="5">F15*0.25</f>
        <v>79.25</v>
      </c>
      <c r="I15" s="6">
        <f t="shared" ref="I15:I21" si="6">F15+(F15*0.15)+(F15*0.25)</f>
        <v>443.8</v>
      </c>
      <c r="J15" s="6">
        <f t="shared" si="0"/>
        <v>488.18000000000006</v>
      </c>
      <c r="K15" s="7"/>
      <c r="L15" s="4" t="s">
        <v>56</v>
      </c>
      <c r="M15" s="7" t="s">
        <v>57</v>
      </c>
      <c r="N15" s="8" t="s">
        <v>58</v>
      </c>
      <c r="O15" s="8" t="s">
        <v>59</v>
      </c>
    </row>
    <row r="16" spans="1:15" ht="195" x14ac:dyDescent="0.2">
      <c r="A16" s="3" t="s">
        <v>60</v>
      </c>
      <c r="B16" s="4" t="s">
        <v>61</v>
      </c>
      <c r="C16" s="4" t="s">
        <v>62</v>
      </c>
      <c r="D16" s="4" t="s">
        <v>63</v>
      </c>
      <c r="E16" s="5">
        <v>10</v>
      </c>
      <c r="F16" s="6">
        <v>77.150000000000006</v>
      </c>
      <c r="G16" s="6">
        <f t="shared" si="4"/>
        <v>11.5725</v>
      </c>
      <c r="H16" s="6">
        <f t="shared" si="5"/>
        <v>19.287500000000001</v>
      </c>
      <c r="I16" s="6">
        <f t="shared" si="6"/>
        <v>108.01000000000002</v>
      </c>
      <c r="J16" s="6">
        <f t="shared" si="0"/>
        <v>118.81100000000004</v>
      </c>
      <c r="K16" s="7"/>
      <c r="L16" s="4" t="s">
        <v>64</v>
      </c>
      <c r="M16" s="7" t="s">
        <v>65</v>
      </c>
      <c r="N16" s="8" t="s">
        <v>66</v>
      </c>
      <c r="O16" s="8" t="s">
        <v>67</v>
      </c>
    </row>
    <row r="17" spans="1:15" ht="195" x14ac:dyDescent="0.2">
      <c r="A17" s="3" t="s">
        <v>60</v>
      </c>
      <c r="B17" s="4" t="s">
        <v>61</v>
      </c>
      <c r="C17" s="4" t="s">
        <v>68</v>
      </c>
      <c r="D17" s="4" t="s">
        <v>63</v>
      </c>
      <c r="E17" s="5">
        <v>30</v>
      </c>
      <c r="F17" s="6">
        <v>230.45</v>
      </c>
      <c r="G17" s="6">
        <f t="shared" si="4"/>
        <v>34.567499999999995</v>
      </c>
      <c r="H17" s="6">
        <f t="shared" si="5"/>
        <v>57.612499999999997</v>
      </c>
      <c r="I17" s="6">
        <f t="shared" si="6"/>
        <v>322.63</v>
      </c>
      <c r="J17" s="6">
        <f t="shared" si="0"/>
        <v>354.89300000000003</v>
      </c>
      <c r="K17" s="7"/>
      <c r="L17" s="4" t="s">
        <v>64</v>
      </c>
      <c r="M17" s="7" t="s">
        <v>65</v>
      </c>
      <c r="N17" s="8" t="s">
        <v>69</v>
      </c>
      <c r="O17" s="8" t="s">
        <v>67</v>
      </c>
    </row>
    <row r="18" spans="1:15" ht="165" x14ac:dyDescent="0.2">
      <c r="A18" s="3" t="s">
        <v>60</v>
      </c>
      <c r="B18" s="4" t="s">
        <v>70</v>
      </c>
      <c r="C18" s="4" t="s">
        <v>71</v>
      </c>
      <c r="D18" s="4" t="s">
        <v>63</v>
      </c>
      <c r="E18" s="5">
        <v>10</v>
      </c>
      <c r="F18" s="6">
        <v>115.01</v>
      </c>
      <c r="G18" s="6">
        <f t="shared" si="4"/>
        <v>17.2515</v>
      </c>
      <c r="H18" s="6">
        <f t="shared" si="5"/>
        <v>28.752500000000001</v>
      </c>
      <c r="I18" s="6">
        <f t="shared" si="6"/>
        <v>161.01400000000001</v>
      </c>
      <c r="J18" s="6">
        <f t="shared" si="0"/>
        <v>177.11540000000002</v>
      </c>
      <c r="K18" s="7"/>
      <c r="L18" s="4" t="s">
        <v>72</v>
      </c>
      <c r="M18" s="7" t="s">
        <v>65</v>
      </c>
      <c r="N18" s="8" t="s">
        <v>73</v>
      </c>
      <c r="O18" s="8" t="s">
        <v>67</v>
      </c>
    </row>
    <row r="19" spans="1:15" ht="165" x14ac:dyDescent="0.2">
      <c r="A19" s="3" t="s">
        <v>60</v>
      </c>
      <c r="B19" s="4" t="s">
        <v>70</v>
      </c>
      <c r="C19" s="4" t="s">
        <v>74</v>
      </c>
      <c r="D19" s="4" t="s">
        <v>63</v>
      </c>
      <c r="E19" s="5">
        <v>30</v>
      </c>
      <c r="F19" s="6">
        <v>328.23</v>
      </c>
      <c r="G19" s="6">
        <f t="shared" si="4"/>
        <v>49.234500000000004</v>
      </c>
      <c r="H19" s="6">
        <f t="shared" si="5"/>
        <v>82.057500000000005</v>
      </c>
      <c r="I19" s="6">
        <f t="shared" si="6"/>
        <v>459.52200000000005</v>
      </c>
      <c r="J19" s="6">
        <f t="shared" si="0"/>
        <v>505.47420000000011</v>
      </c>
      <c r="K19" s="7"/>
      <c r="L19" s="4" t="s">
        <v>72</v>
      </c>
      <c r="M19" s="7" t="s">
        <v>65</v>
      </c>
      <c r="N19" s="8" t="s">
        <v>75</v>
      </c>
      <c r="O19" s="8" t="s">
        <v>67</v>
      </c>
    </row>
    <row r="20" spans="1:15" ht="120" x14ac:dyDescent="0.2">
      <c r="A20" s="3" t="s">
        <v>76</v>
      </c>
      <c r="B20" s="4" t="s">
        <v>76</v>
      </c>
      <c r="C20" s="4" t="s">
        <v>77</v>
      </c>
      <c r="D20" s="4" t="s">
        <v>78</v>
      </c>
      <c r="E20" s="5">
        <v>1</v>
      </c>
      <c r="F20" s="6">
        <v>145</v>
      </c>
      <c r="G20" s="6">
        <f t="shared" si="4"/>
        <v>21.75</v>
      </c>
      <c r="H20" s="6">
        <f t="shared" si="5"/>
        <v>36.25</v>
      </c>
      <c r="I20" s="6">
        <f t="shared" si="6"/>
        <v>203</v>
      </c>
      <c r="J20" s="6">
        <f t="shared" si="0"/>
        <v>223.3</v>
      </c>
      <c r="K20" s="7"/>
      <c r="L20" s="4" t="s">
        <v>79</v>
      </c>
      <c r="M20" s="7" t="s">
        <v>80</v>
      </c>
      <c r="N20" s="8" t="s">
        <v>81</v>
      </c>
      <c r="O20" s="8" t="s">
        <v>82</v>
      </c>
    </row>
    <row r="21" spans="1:15" ht="120" x14ac:dyDescent="0.2">
      <c r="A21" s="3" t="s">
        <v>76</v>
      </c>
      <c r="B21" s="4" t="s">
        <v>76</v>
      </c>
      <c r="C21" s="4" t="s">
        <v>83</v>
      </c>
      <c r="D21" s="4" t="s">
        <v>78</v>
      </c>
      <c r="E21" s="5">
        <v>1</v>
      </c>
      <c r="F21" s="6">
        <v>270</v>
      </c>
      <c r="G21" s="6">
        <f t="shared" si="4"/>
        <v>40.5</v>
      </c>
      <c r="H21" s="6">
        <f t="shared" si="5"/>
        <v>67.5</v>
      </c>
      <c r="I21" s="6">
        <f t="shared" si="6"/>
        <v>378</v>
      </c>
      <c r="J21" s="6">
        <f t="shared" si="0"/>
        <v>415.8</v>
      </c>
      <c r="K21" s="7"/>
      <c r="L21" s="4" t="s">
        <v>79</v>
      </c>
      <c r="M21" s="7" t="s">
        <v>80</v>
      </c>
      <c r="N21" s="8" t="s">
        <v>84</v>
      </c>
      <c r="O21" s="8" t="s">
        <v>82</v>
      </c>
    </row>
    <row r="22" spans="1:15" ht="120" x14ac:dyDescent="0.2">
      <c r="A22" s="3" t="s">
        <v>85</v>
      </c>
      <c r="B22" s="4" t="s">
        <v>86</v>
      </c>
      <c r="C22" s="4" t="s">
        <v>87</v>
      </c>
      <c r="D22" s="4" t="s">
        <v>88</v>
      </c>
      <c r="E22" s="5">
        <v>1</v>
      </c>
      <c r="F22" s="6">
        <v>517.15</v>
      </c>
      <c r="G22" s="6">
        <f t="shared" ref="G22:G30" si="7">F22*0.12</f>
        <v>62.057999999999993</v>
      </c>
      <c r="H22" s="6">
        <f t="shared" ref="H22:H30" si="8">F22*0.18</f>
        <v>93.086999999999989</v>
      </c>
      <c r="I22" s="6">
        <f t="shared" ref="I22:I30" si="9">F22+(F22*0.12)+(F22*0.18)</f>
        <v>672.29499999999996</v>
      </c>
      <c r="J22" s="6">
        <f t="shared" si="0"/>
        <v>739.52449999999999</v>
      </c>
      <c r="K22" s="7"/>
      <c r="L22" s="4" t="s">
        <v>89</v>
      </c>
      <c r="M22" s="7" t="s">
        <v>90</v>
      </c>
      <c r="N22" s="8" t="s">
        <v>91</v>
      </c>
      <c r="O22" s="8" t="s">
        <v>92</v>
      </c>
    </row>
    <row r="23" spans="1:15" ht="120" x14ac:dyDescent="0.2">
      <c r="A23" s="3" t="s">
        <v>85</v>
      </c>
      <c r="B23" s="4" t="s">
        <v>86</v>
      </c>
      <c r="C23" s="4" t="s">
        <v>93</v>
      </c>
      <c r="D23" s="4" t="s">
        <v>88</v>
      </c>
      <c r="E23" s="5">
        <v>1</v>
      </c>
      <c r="F23" s="6">
        <v>1038</v>
      </c>
      <c r="G23" s="6">
        <f t="shared" si="7"/>
        <v>124.56</v>
      </c>
      <c r="H23" s="6">
        <f t="shared" si="8"/>
        <v>186.84</v>
      </c>
      <c r="I23" s="6">
        <f t="shared" si="9"/>
        <v>1349.3999999999999</v>
      </c>
      <c r="J23" s="6">
        <f t="shared" si="0"/>
        <v>1484.34</v>
      </c>
      <c r="K23" s="7"/>
      <c r="L23" s="4" t="s">
        <v>89</v>
      </c>
      <c r="M23" s="7" t="s">
        <v>90</v>
      </c>
      <c r="N23" s="8" t="s">
        <v>94</v>
      </c>
      <c r="O23" s="8" t="s">
        <v>92</v>
      </c>
    </row>
    <row r="24" spans="1:15" ht="120" x14ac:dyDescent="0.2">
      <c r="A24" s="3" t="s">
        <v>85</v>
      </c>
      <c r="B24" s="4" t="s">
        <v>86</v>
      </c>
      <c r="C24" s="4" t="s">
        <v>95</v>
      </c>
      <c r="D24" s="4" t="s">
        <v>88</v>
      </c>
      <c r="E24" s="5">
        <v>5</v>
      </c>
      <c r="F24" s="6">
        <v>2585.75</v>
      </c>
      <c r="G24" s="6">
        <f t="shared" si="7"/>
        <v>310.28999999999996</v>
      </c>
      <c r="H24" s="6">
        <f t="shared" si="8"/>
        <v>465.435</v>
      </c>
      <c r="I24" s="6">
        <f t="shared" si="9"/>
        <v>3361.4749999999999</v>
      </c>
      <c r="J24" s="6">
        <f t="shared" si="0"/>
        <v>3697.6225000000004</v>
      </c>
      <c r="K24" s="7"/>
      <c r="L24" s="4" t="s">
        <v>89</v>
      </c>
      <c r="M24" s="7" t="s">
        <v>90</v>
      </c>
      <c r="N24" s="8" t="s">
        <v>96</v>
      </c>
      <c r="O24" s="8" t="s">
        <v>92</v>
      </c>
    </row>
    <row r="25" spans="1:15" ht="120" x14ac:dyDescent="0.2">
      <c r="A25" s="3" t="s">
        <v>85</v>
      </c>
      <c r="B25" s="4" t="s">
        <v>86</v>
      </c>
      <c r="C25" s="4" t="s">
        <v>97</v>
      </c>
      <c r="D25" s="4" t="s">
        <v>88</v>
      </c>
      <c r="E25" s="5">
        <v>10</v>
      </c>
      <c r="F25" s="6">
        <v>5171.5</v>
      </c>
      <c r="G25" s="6">
        <f t="shared" si="7"/>
        <v>620.57999999999993</v>
      </c>
      <c r="H25" s="6">
        <f t="shared" si="8"/>
        <v>930.87</v>
      </c>
      <c r="I25" s="6">
        <f t="shared" si="9"/>
        <v>6722.95</v>
      </c>
      <c r="J25" s="6">
        <f t="shared" si="0"/>
        <v>7395.2450000000008</v>
      </c>
      <c r="K25" s="7"/>
      <c r="L25" s="4" t="s">
        <v>89</v>
      </c>
      <c r="M25" s="7" t="s">
        <v>90</v>
      </c>
      <c r="N25" s="8" t="s">
        <v>98</v>
      </c>
      <c r="O25" s="8" t="s">
        <v>92</v>
      </c>
    </row>
    <row r="26" spans="1:15" ht="120" x14ac:dyDescent="0.2">
      <c r="A26" s="3" t="s">
        <v>85</v>
      </c>
      <c r="B26" s="4" t="s">
        <v>86</v>
      </c>
      <c r="C26" s="4" t="s">
        <v>99</v>
      </c>
      <c r="D26" s="4" t="s">
        <v>88</v>
      </c>
      <c r="E26" s="5">
        <v>5</v>
      </c>
      <c r="F26" s="6">
        <v>5190</v>
      </c>
      <c r="G26" s="6">
        <f t="shared" si="7"/>
        <v>622.79999999999995</v>
      </c>
      <c r="H26" s="6">
        <f t="shared" si="8"/>
        <v>934.19999999999993</v>
      </c>
      <c r="I26" s="6">
        <f t="shared" si="9"/>
        <v>6747</v>
      </c>
      <c r="J26" s="6">
        <f t="shared" si="0"/>
        <v>7421.7000000000007</v>
      </c>
      <c r="K26" s="7"/>
      <c r="L26" s="4" t="s">
        <v>89</v>
      </c>
      <c r="M26" s="7" t="s">
        <v>90</v>
      </c>
      <c r="N26" s="8" t="s">
        <v>100</v>
      </c>
      <c r="O26" s="8" t="s">
        <v>92</v>
      </c>
    </row>
    <row r="27" spans="1:15" ht="120" x14ac:dyDescent="0.2">
      <c r="A27" s="3" t="s">
        <v>85</v>
      </c>
      <c r="B27" s="4" t="s">
        <v>86</v>
      </c>
      <c r="C27" s="4" t="s">
        <v>101</v>
      </c>
      <c r="D27" s="4" t="s">
        <v>88</v>
      </c>
      <c r="E27" s="5">
        <v>10</v>
      </c>
      <c r="F27" s="6">
        <v>10380</v>
      </c>
      <c r="G27" s="6">
        <f t="shared" si="7"/>
        <v>1245.5999999999999</v>
      </c>
      <c r="H27" s="6">
        <f t="shared" si="8"/>
        <v>1868.3999999999999</v>
      </c>
      <c r="I27" s="6">
        <f t="shared" si="9"/>
        <v>13494</v>
      </c>
      <c r="J27" s="6">
        <f t="shared" si="0"/>
        <v>14843.400000000001</v>
      </c>
      <c r="K27" s="7"/>
      <c r="L27" s="4" t="s">
        <v>89</v>
      </c>
      <c r="M27" s="7" t="s">
        <v>90</v>
      </c>
      <c r="N27" s="8" t="s">
        <v>102</v>
      </c>
      <c r="O27" s="8" t="s">
        <v>92</v>
      </c>
    </row>
    <row r="28" spans="1:15" ht="135" x14ac:dyDescent="0.2">
      <c r="A28" s="3" t="s">
        <v>85</v>
      </c>
      <c r="B28" s="4" t="s">
        <v>86</v>
      </c>
      <c r="C28" s="4" t="s">
        <v>103</v>
      </c>
      <c r="D28" s="4" t="s">
        <v>88</v>
      </c>
      <c r="E28" s="5">
        <v>50</v>
      </c>
      <c r="F28" s="6">
        <v>25857.5</v>
      </c>
      <c r="G28" s="6">
        <f t="shared" si="7"/>
        <v>3102.9</v>
      </c>
      <c r="H28" s="6">
        <f t="shared" si="8"/>
        <v>4654.3499999999995</v>
      </c>
      <c r="I28" s="6">
        <f t="shared" si="9"/>
        <v>33614.75</v>
      </c>
      <c r="J28" s="6">
        <f t="shared" si="0"/>
        <v>36976.225000000006</v>
      </c>
      <c r="K28" s="7"/>
      <c r="L28" s="4" t="s">
        <v>89</v>
      </c>
      <c r="M28" s="7" t="s">
        <v>90</v>
      </c>
      <c r="N28" s="8" t="s">
        <v>104</v>
      </c>
      <c r="O28" s="8" t="s">
        <v>92</v>
      </c>
    </row>
    <row r="29" spans="1:15" ht="135" x14ac:dyDescent="0.2">
      <c r="A29" s="3" t="s">
        <v>85</v>
      </c>
      <c r="B29" s="4" t="s">
        <v>86</v>
      </c>
      <c r="C29" s="4" t="s">
        <v>105</v>
      </c>
      <c r="D29" s="4" t="s">
        <v>88</v>
      </c>
      <c r="E29" s="5">
        <v>50</v>
      </c>
      <c r="F29" s="6">
        <v>51900</v>
      </c>
      <c r="G29" s="6">
        <f t="shared" si="7"/>
        <v>6228</v>
      </c>
      <c r="H29" s="6">
        <f t="shared" si="8"/>
        <v>9342</v>
      </c>
      <c r="I29" s="6">
        <f t="shared" si="9"/>
        <v>67470</v>
      </c>
      <c r="J29" s="6">
        <f t="shared" si="0"/>
        <v>74217</v>
      </c>
      <c r="K29" s="7"/>
      <c r="L29" s="4" t="s">
        <v>89</v>
      </c>
      <c r="M29" s="7" t="s">
        <v>90</v>
      </c>
      <c r="N29" s="8" t="s">
        <v>106</v>
      </c>
      <c r="O29" s="8" t="s">
        <v>92</v>
      </c>
    </row>
    <row r="30" spans="1:15" ht="225" x14ac:dyDescent="0.2">
      <c r="A30" s="3" t="s">
        <v>107</v>
      </c>
      <c r="B30" s="4" t="s">
        <v>107</v>
      </c>
      <c r="C30" s="4" t="s">
        <v>108</v>
      </c>
      <c r="D30" s="4" t="s">
        <v>109</v>
      </c>
      <c r="E30" s="5">
        <v>14</v>
      </c>
      <c r="F30" s="6">
        <v>18898.46</v>
      </c>
      <c r="G30" s="6">
        <f t="shared" si="7"/>
        <v>2267.8152</v>
      </c>
      <c r="H30" s="6">
        <f t="shared" si="8"/>
        <v>3401.7227999999996</v>
      </c>
      <c r="I30" s="6">
        <f t="shared" si="9"/>
        <v>24567.998</v>
      </c>
      <c r="J30" s="6">
        <f t="shared" si="0"/>
        <v>27024.7978</v>
      </c>
      <c r="K30" s="7"/>
      <c r="L30" s="4" t="s">
        <v>110</v>
      </c>
      <c r="M30" s="7" t="s">
        <v>111</v>
      </c>
      <c r="N30" s="8" t="s">
        <v>112</v>
      </c>
      <c r="O30" s="8" t="s">
        <v>113</v>
      </c>
    </row>
    <row r="31" spans="1:15" ht="90" x14ac:dyDescent="0.2">
      <c r="A31" s="3" t="s">
        <v>114</v>
      </c>
      <c r="B31" s="4" t="s">
        <v>115</v>
      </c>
      <c r="C31" s="4" t="s">
        <v>116</v>
      </c>
      <c r="D31" s="4" t="s">
        <v>117</v>
      </c>
      <c r="E31" s="5">
        <v>10</v>
      </c>
      <c r="F31" s="6">
        <v>3.4</v>
      </c>
      <c r="G31" s="6">
        <f>F31*0.18</f>
        <v>0.61199999999999999</v>
      </c>
      <c r="H31" s="6">
        <f>F31*0.31</f>
        <v>1.054</v>
      </c>
      <c r="I31" s="6">
        <f>F31+(F31*0.18)+(F31*0.31)</f>
        <v>5.0659999999999998</v>
      </c>
      <c r="J31" s="6">
        <f t="shared" si="0"/>
        <v>5.5726000000000004</v>
      </c>
      <c r="K31" s="7"/>
      <c r="L31" s="4" t="s">
        <v>118</v>
      </c>
      <c r="M31" s="7" t="s">
        <v>119</v>
      </c>
      <c r="N31" s="8" t="s">
        <v>120</v>
      </c>
      <c r="O31" s="8" t="s">
        <v>121</v>
      </c>
    </row>
    <row r="32" spans="1:15" ht="90" x14ac:dyDescent="0.2">
      <c r="A32" s="3" t="s">
        <v>114</v>
      </c>
      <c r="B32" s="4" t="s">
        <v>115</v>
      </c>
      <c r="C32" s="4" t="s">
        <v>122</v>
      </c>
      <c r="D32" s="4" t="s">
        <v>117</v>
      </c>
      <c r="E32" s="5">
        <v>20</v>
      </c>
      <c r="F32" s="6">
        <v>6.31</v>
      </c>
      <c r="G32" s="6">
        <f>F32*0.18</f>
        <v>1.1357999999999999</v>
      </c>
      <c r="H32" s="6">
        <f>F32*0.31</f>
        <v>1.9560999999999999</v>
      </c>
      <c r="I32" s="6">
        <f>F32+(F32*0.18)+(F32*0.31)</f>
        <v>9.4018999999999995</v>
      </c>
      <c r="J32" s="6">
        <f t="shared" si="0"/>
        <v>10.342090000000001</v>
      </c>
      <c r="K32" s="7"/>
      <c r="L32" s="4" t="s">
        <v>118</v>
      </c>
      <c r="M32" s="7" t="s">
        <v>119</v>
      </c>
      <c r="N32" s="8" t="s">
        <v>123</v>
      </c>
      <c r="O32" s="8" t="s">
        <v>121</v>
      </c>
    </row>
    <row r="33" spans="1:15" ht="120" x14ac:dyDescent="0.2">
      <c r="A33" s="3" t="s">
        <v>124</v>
      </c>
      <c r="B33" s="4" t="s">
        <v>125</v>
      </c>
      <c r="C33" s="4" t="s">
        <v>126</v>
      </c>
      <c r="D33" s="4" t="s">
        <v>127</v>
      </c>
      <c r="E33" s="5">
        <v>28</v>
      </c>
      <c r="F33" s="6">
        <v>357.31</v>
      </c>
      <c r="G33" s="6">
        <f>F33*0.15</f>
        <v>53.596499999999999</v>
      </c>
      <c r="H33" s="6">
        <f>F33*0.25</f>
        <v>89.327500000000001</v>
      </c>
      <c r="I33" s="6">
        <f>F33+(F33*0.15)+(F33*0.25)</f>
        <v>500.23399999999998</v>
      </c>
      <c r="J33" s="6">
        <f t="shared" si="0"/>
        <v>550.25740000000008</v>
      </c>
      <c r="K33" s="7"/>
      <c r="L33" s="4" t="s">
        <v>128</v>
      </c>
      <c r="M33" s="7" t="s">
        <v>129</v>
      </c>
      <c r="N33" s="8" t="s">
        <v>130</v>
      </c>
      <c r="O33" s="8" t="s">
        <v>131</v>
      </c>
    </row>
    <row r="34" spans="1:15" ht="90" x14ac:dyDescent="0.2">
      <c r="A34" s="3" t="s">
        <v>132</v>
      </c>
      <c r="B34" s="4" t="s">
        <v>132</v>
      </c>
      <c r="C34" s="4" t="s">
        <v>133</v>
      </c>
      <c r="D34" s="4" t="s">
        <v>134</v>
      </c>
      <c r="E34" s="5">
        <v>50</v>
      </c>
      <c r="F34" s="6">
        <v>228.82</v>
      </c>
      <c r="G34" s="6">
        <f>F34*0.15</f>
        <v>34.323</v>
      </c>
      <c r="H34" s="6">
        <f>F34*0.25</f>
        <v>57.204999999999998</v>
      </c>
      <c r="I34" s="6">
        <f>F34+(F34*0.15)+(F34*0.25)</f>
        <v>320.34799999999996</v>
      </c>
      <c r="J34" s="6">
        <f t="shared" si="0"/>
        <v>352.38279999999997</v>
      </c>
      <c r="K34" s="7"/>
      <c r="L34" s="4" t="s">
        <v>135</v>
      </c>
      <c r="M34" s="7" t="s">
        <v>136</v>
      </c>
      <c r="N34" s="8" t="s">
        <v>137</v>
      </c>
      <c r="O34" s="8" t="s">
        <v>138</v>
      </c>
    </row>
    <row r="35" spans="1:15" ht="135" x14ac:dyDescent="0.2">
      <c r="A35" s="3" t="s">
        <v>139</v>
      </c>
      <c r="B35" s="4" t="s">
        <v>139</v>
      </c>
      <c r="C35" s="4" t="s">
        <v>140</v>
      </c>
      <c r="D35" s="4" t="s">
        <v>141</v>
      </c>
      <c r="E35" s="5">
        <v>30</v>
      </c>
      <c r="F35" s="6">
        <v>27.83</v>
      </c>
      <c r="G35" s="6">
        <f>F35*0.18</f>
        <v>5.0093999999999994</v>
      </c>
      <c r="H35" s="6">
        <f>F35*0.31</f>
        <v>8.6273</v>
      </c>
      <c r="I35" s="6">
        <f>F35+(F35*0.18)+(F35*0.31)</f>
        <v>41.466699999999996</v>
      </c>
      <c r="J35" s="6">
        <f t="shared" si="0"/>
        <v>45.613369999999996</v>
      </c>
      <c r="K35" s="7"/>
      <c r="L35" s="4" t="s">
        <v>142</v>
      </c>
      <c r="M35" s="7" t="s">
        <v>143</v>
      </c>
      <c r="N35" s="8" t="s">
        <v>144</v>
      </c>
      <c r="O35" s="8" t="s">
        <v>145</v>
      </c>
    </row>
    <row r="36" spans="1:15" ht="135" x14ac:dyDescent="0.2">
      <c r="A36" s="3" t="s">
        <v>146</v>
      </c>
      <c r="B36" s="4" t="s">
        <v>147</v>
      </c>
      <c r="C36" s="4" t="s">
        <v>148</v>
      </c>
      <c r="D36" s="4" t="s">
        <v>149</v>
      </c>
      <c r="E36" s="5">
        <v>60</v>
      </c>
      <c r="F36" s="6">
        <v>5183.62</v>
      </c>
      <c r="G36" s="6">
        <f>F36*0.12</f>
        <v>622.03440000000001</v>
      </c>
      <c r="H36" s="6">
        <f>F36*0.18</f>
        <v>933.05159999999989</v>
      </c>
      <c r="I36" s="6">
        <f>F36+(F36*0.12)+(F36*0.18)</f>
        <v>6738.7059999999992</v>
      </c>
      <c r="J36" s="6">
        <f t="shared" si="0"/>
        <v>7412.5765999999994</v>
      </c>
      <c r="K36" s="7"/>
      <c r="L36" s="4" t="s">
        <v>150</v>
      </c>
      <c r="M36" s="7" t="s">
        <v>151</v>
      </c>
      <c r="N36" s="8" t="s">
        <v>152</v>
      </c>
      <c r="O36" s="8" t="s">
        <v>153</v>
      </c>
    </row>
    <row r="37" spans="1:15" ht="165" x14ac:dyDescent="0.2">
      <c r="A37" s="3" t="s">
        <v>154</v>
      </c>
      <c r="B37" s="4" t="s">
        <v>154</v>
      </c>
      <c r="C37" s="4" t="s">
        <v>155</v>
      </c>
      <c r="D37" s="4" t="s">
        <v>156</v>
      </c>
      <c r="E37" s="5">
        <v>5</v>
      </c>
      <c r="F37" s="6">
        <v>90</v>
      </c>
      <c r="G37" s="6">
        <f>F37*0.15</f>
        <v>13.5</v>
      </c>
      <c r="H37" s="6">
        <f>F37*0.25</f>
        <v>22.5</v>
      </c>
      <c r="I37" s="6">
        <f>F37+(F37*0.15)+(F37*0.25)</f>
        <v>126</v>
      </c>
      <c r="J37" s="6">
        <f t="shared" si="0"/>
        <v>138.60000000000002</v>
      </c>
      <c r="K37" s="7"/>
      <c r="L37" s="4" t="s">
        <v>157</v>
      </c>
      <c r="M37" s="7" t="s">
        <v>158</v>
      </c>
      <c r="N37" s="8" t="s">
        <v>159</v>
      </c>
      <c r="O37" s="8" t="s">
        <v>160</v>
      </c>
    </row>
    <row r="38" spans="1:15" ht="165" x14ac:dyDescent="0.2">
      <c r="A38" s="3" t="s">
        <v>154</v>
      </c>
      <c r="B38" s="4" t="s">
        <v>154</v>
      </c>
      <c r="C38" s="4" t="s">
        <v>161</v>
      </c>
      <c r="D38" s="4" t="s">
        <v>156</v>
      </c>
      <c r="E38" s="5">
        <v>10</v>
      </c>
      <c r="F38" s="6">
        <v>180</v>
      </c>
      <c r="G38" s="6">
        <f>F38*0.15</f>
        <v>27</v>
      </c>
      <c r="H38" s="6">
        <f>F38*0.25</f>
        <v>45</v>
      </c>
      <c r="I38" s="6">
        <f>F38+(F38*0.15)+(F38*0.25)</f>
        <v>252</v>
      </c>
      <c r="J38" s="6">
        <f t="shared" si="0"/>
        <v>277.20000000000005</v>
      </c>
      <c r="K38" s="7"/>
      <c r="L38" s="4" t="s">
        <v>157</v>
      </c>
      <c r="M38" s="7" t="s">
        <v>158</v>
      </c>
      <c r="N38" s="8" t="s">
        <v>162</v>
      </c>
      <c r="O38" s="8" t="s">
        <v>160</v>
      </c>
    </row>
    <row r="39" spans="1:15" ht="105" x14ac:dyDescent="0.2">
      <c r="A39" s="3" t="s">
        <v>154</v>
      </c>
      <c r="B39" s="4" t="s">
        <v>154</v>
      </c>
      <c r="C39" s="4" t="s">
        <v>163</v>
      </c>
      <c r="D39" s="4" t="s">
        <v>156</v>
      </c>
      <c r="E39" s="5">
        <v>250</v>
      </c>
      <c r="F39" s="6">
        <v>4500</v>
      </c>
      <c r="G39" s="6">
        <f>F39*0.12</f>
        <v>540</v>
      </c>
      <c r="H39" s="6">
        <f>F39*0.18</f>
        <v>810</v>
      </c>
      <c r="I39" s="6">
        <f>F39+(F39*0.12)+(F39*0.18)</f>
        <v>5850</v>
      </c>
      <c r="J39" s="6">
        <f t="shared" si="0"/>
        <v>6435.0000000000009</v>
      </c>
      <c r="K39" s="7"/>
      <c r="L39" s="4" t="s">
        <v>157</v>
      </c>
      <c r="M39" s="7" t="s">
        <v>158</v>
      </c>
      <c r="N39" s="8" t="s">
        <v>164</v>
      </c>
      <c r="O39" s="8" t="s">
        <v>160</v>
      </c>
    </row>
    <row r="40" spans="1:15" ht="105" x14ac:dyDescent="0.2">
      <c r="A40" s="3" t="s">
        <v>154</v>
      </c>
      <c r="B40" s="4" t="s">
        <v>154</v>
      </c>
      <c r="C40" s="4" t="s">
        <v>165</v>
      </c>
      <c r="D40" s="4" t="s">
        <v>156</v>
      </c>
      <c r="E40" s="5">
        <v>500</v>
      </c>
      <c r="F40" s="6">
        <v>9000</v>
      </c>
      <c r="G40" s="6">
        <f>F40*0.12</f>
        <v>1080</v>
      </c>
      <c r="H40" s="6">
        <f>F40*0.18</f>
        <v>1620</v>
      </c>
      <c r="I40" s="6">
        <f>F40+(F40*0.12)+(F40*0.18)</f>
        <v>11700</v>
      </c>
      <c r="J40" s="6">
        <f t="shared" si="0"/>
        <v>12870.000000000002</v>
      </c>
      <c r="K40" s="7"/>
      <c r="L40" s="4" t="s">
        <v>157</v>
      </c>
      <c r="M40" s="7" t="s">
        <v>158</v>
      </c>
      <c r="N40" s="8" t="s">
        <v>166</v>
      </c>
      <c r="O40" s="8" t="s">
        <v>160</v>
      </c>
    </row>
    <row r="41" spans="1:15" ht="150" x14ac:dyDescent="0.2">
      <c r="A41" s="3" t="s">
        <v>167</v>
      </c>
      <c r="B41" s="4" t="s">
        <v>167</v>
      </c>
      <c r="C41" s="4" t="s">
        <v>168</v>
      </c>
      <c r="D41" s="4" t="s">
        <v>169</v>
      </c>
      <c r="E41" s="5">
        <v>30</v>
      </c>
      <c r="F41" s="6">
        <v>3145.92</v>
      </c>
      <c r="G41" s="6">
        <f>F41*0.12</f>
        <v>377.5104</v>
      </c>
      <c r="H41" s="6">
        <f>F41*0.18</f>
        <v>566.26559999999995</v>
      </c>
      <c r="I41" s="6">
        <f>F41+(F41*0.12)+(F41*0.18)</f>
        <v>4089.6959999999999</v>
      </c>
      <c r="J41" s="6">
        <f t="shared" si="0"/>
        <v>4498.6656000000003</v>
      </c>
      <c r="K41" s="7"/>
      <c r="L41" s="4" t="s">
        <v>170</v>
      </c>
      <c r="M41" s="7" t="s">
        <v>171</v>
      </c>
      <c r="N41" s="8" t="s">
        <v>172</v>
      </c>
      <c r="O41" s="8" t="s">
        <v>173</v>
      </c>
    </row>
    <row r="42" spans="1:15" ht="150" x14ac:dyDescent="0.2">
      <c r="A42" s="3" t="s">
        <v>167</v>
      </c>
      <c r="B42" s="4" t="s">
        <v>167</v>
      </c>
      <c r="C42" s="4" t="s">
        <v>174</v>
      </c>
      <c r="D42" s="4" t="s">
        <v>169</v>
      </c>
      <c r="E42" s="5">
        <v>60</v>
      </c>
      <c r="F42" s="6">
        <v>6291.84</v>
      </c>
      <c r="G42" s="6">
        <f>F42*0.12</f>
        <v>755.02080000000001</v>
      </c>
      <c r="H42" s="6">
        <f>F42*0.18</f>
        <v>1132.5311999999999</v>
      </c>
      <c r="I42" s="6">
        <f>F42+(F42*0.12)+(F42*0.18)</f>
        <v>8179.3919999999998</v>
      </c>
      <c r="J42" s="6">
        <f t="shared" si="0"/>
        <v>8997.3312000000005</v>
      </c>
      <c r="K42" s="7"/>
      <c r="L42" s="4" t="s">
        <v>170</v>
      </c>
      <c r="M42" s="7" t="s">
        <v>171</v>
      </c>
      <c r="N42" s="8" t="s">
        <v>175</v>
      </c>
      <c r="O42" s="8" t="s">
        <v>173</v>
      </c>
    </row>
    <row r="43" spans="1:15" ht="150" x14ac:dyDescent="0.2">
      <c r="A43" s="3" t="s">
        <v>167</v>
      </c>
      <c r="B43" s="4" t="s">
        <v>167</v>
      </c>
      <c r="C43" s="4" t="s">
        <v>176</v>
      </c>
      <c r="D43" s="4" t="s">
        <v>169</v>
      </c>
      <c r="E43" s="5">
        <v>90</v>
      </c>
      <c r="F43" s="6">
        <v>9437.76</v>
      </c>
      <c r="G43" s="6">
        <f>F43*0.12</f>
        <v>1132.5311999999999</v>
      </c>
      <c r="H43" s="6">
        <f>F43*0.18</f>
        <v>1698.7968000000001</v>
      </c>
      <c r="I43" s="6">
        <f>F43+(F43*0.12)+(F43*0.18)</f>
        <v>12269.088</v>
      </c>
      <c r="J43" s="6">
        <f t="shared" si="0"/>
        <v>13495.996800000001</v>
      </c>
      <c r="K43" s="7"/>
      <c r="L43" s="4" t="s">
        <v>170</v>
      </c>
      <c r="M43" s="7" t="s">
        <v>171</v>
      </c>
      <c r="N43" s="8" t="s">
        <v>177</v>
      </c>
      <c r="O43" s="8" t="s">
        <v>173</v>
      </c>
    </row>
    <row r="44" spans="1:15" ht="75" x14ac:dyDescent="0.2">
      <c r="A44" s="3" t="s">
        <v>178</v>
      </c>
      <c r="B44" s="4" t="s">
        <v>179</v>
      </c>
      <c r="C44" s="4" t="s">
        <v>180</v>
      </c>
      <c r="D44" s="4" t="s">
        <v>117</v>
      </c>
      <c r="E44" s="5">
        <v>100</v>
      </c>
      <c r="F44" s="6">
        <v>36.520000000000003</v>
      </c>
      <c r="G44" s="6">
        <f>F44*0.18</f>
        <v>6.5735999999999999</v>
      </c>
      <c r="H44" s="6">
        <f>F44*0.31</f>
        <v>11.321200000000001</v>
      </c>
      <c r="I44" s="6">
        <f>F44+(F44*0.18)+(F44*0.31)</f>
        <v>54.4148</v>
      </c>
      <c r="J44" s="6">
        <f t="shared" si="0"/>
        <v>59.856280000000005</v>
      </c>
      <c r="K44" s="7"/>
      <c r="L44" s="4" t="s">
        <v>181</v>
      </c>
      <c r="M44" s="7" t="s">
        <v>182</v>
      </c>
      <c r="N44" s="8" t="s">
        <v>183</v>
      </c>
      <c r="O44" s="8" t="s">
        <v>184</v>
      </c>
    </row>
    <row r="45" spans="1:15" ht="180" x14ac:dyDescent="0.2">
      <c r="A45" s="3" t="s">
        <v>185</v>
      </c>
      <c r="B45" s="4" t="s">
        <v>185</v>
      </c>
      <c r="C45" s="4" t="s">
        <v>186</v>
      </c>
      <c r="D45" s="4" t="s">
        <v>187</v>
      </c>
      <c r="E45" s="5">
        <v>60</v>
      </c>
      <c r="F45" s="6">
        <v>47.42</v>
      </c>
      <c r="G45" s="6">
        <f>F45*0.18</f>
        <v>8.5356000000000005</v>
      </c>
      <c r="H45" s="6">
        <f>F45*0.31</f>
        <v>14.700200000000001</v>
      </c>
      <c r="I45" s="6">
        <f>F45+(F45*0.18)+(F45*0.31)</f>
        <v>70.655799999999999</v>
      </c>
      <c r="J45" s="6">
        <f t="shared" si="0"/>
        <v>77.721380000000011</v>
      </c>
      <c r="K45" s="7"/>
      <c r="L45" s="4" t="s">
        <v>188</v>
      </c>
      <c r="M45" s="7" t="s">
        <v>189</v>
      </c>
      <c r="N45" s="8" t="s">
        <v>190</v>
      </c>
      <c r="O45" s="8" t="s">
        <v>191</v>
      </c>
    </row>
    <row r="46" spans="1:15" ht="105" x14ac:dyDescent="0.2">
      <c r="A46" s="3" t="s">
        <v>192</v>
      </c>
      <c r="B46" s="4" t="s">
        <v>193</v>
      </c>
      <c r="C46" s="4" t="s">
        <v>194</v>
      </c>
      <c r="D46" s="4" t="s">
        <v>195</v>
      </c>
      <c r="E46" s="5">
        <v>1</v>
      </c>
      <c r="F46" s="6">
        <v>15.54</v>
      </c>
      <c r="G46" s="6">
        <f>F46*0.18</f>
        <v>2.7971999999999997</v>
      </c>
      <c r="H46" s="6">
        <f>F46*0.31</f>
        <v>4.8174000000000001</v>
      </c>
      <c r="I46" s="6">
        <f>F46+(F46*0.18)+(F46*0.31)</f>
        <v>23.154599999999999</v>
      </c>
      <c r="J46" s="6">
        <f t="shared" si="0"/>
        <v>25.47006</v>
      </c>
      <c r="K46" s="7"/>
      <c r="L46" s="4" t="s">
        <v>196</v>
      </c>
      <c r="M46" s="7" t="s">
        <v>197</v>
      </c>
      <c r="N46" s="8" t="s">
        <v>198</v>
      </c>
      <c r="O46" s="8" t="s">
        <v>199</v>
      </c>
    </row>
    <row r="47" spans="1:15" ht="195" x14ac:dyDescent="0.2">
      <c r="A47" s="3" t="s">
        <v>200</v>
      </c>
      <c r="B47" s="4" t="s">
        <v>201</v>
      </c>
      <c r="C47" s="4" t="s">
        <v>202</v>
      </c>
      <c r="D47" s="4" t="s">
        <v>203</v>
      </c>
      <c r="E47" s="5">
        <v>1</v>
      </c>
      <c r="F47" s="6">
        <v>182.23</v>
      </c>
      <c r="G47" s="6">
        <f>F47*0.15</f>
        <v>27.334499999999998</v>
      </c>
      <c r="H47" s="6">
        <f>F47*0.25</f>
        <v>45.557499999999997</v>
      </c>
      <c r="I47" s="6">
        <f>F47+(F47*0.15)+(F47*0.25)</f>
        <v>255.12199999999999</v>
      </c>
      <c r="J47" s="6">
        <f t="shared" si="0"/>
        <v>280.63420000000002</v>
      </c>
      <c r="K47" s="7"/>
      <c r="L47" s="4" t="s">
        <v>204</v>
      </c>
      <c r="M47" s="7" t="s">
        <v>205</v>
      </c>
      <c r="N47" s="8" t="s">
        <v>206</v>
      </c>
      <c r="O47" s="8" t="s">
        <v>207</v>
      </c>
    </row>
    <row r="48" spans="1:15" ht="195" x14ac:dyDescent="0.2">
      <c r="A48" s="3" t="s">
        <v>200</v>
      </c>
      <c r="B48" s="4" t="s">
        <v>201</v>
      </c>
      <c r="C48" s="4" t="s">
        <v>208</v>
      </c>
      <c r="D48" s="4" t="s">
        <v>203</v>
      </c>
      <c r="E48" s="5">
        <v>5</v>
      </c>
      <c r="F48" s="6">
        <v>508.83</v>
      </c>
      <c r="G48" s="6"/>
      <c r="H48" s="6"/>
      <c r="I48" s="6"/>
      <c r="J48" s="6"/>
      <c r="K48" s="7"/>
      <c r="L48" s="4" t="s">
        <v>204</v>
      </c>
      <c r="M48" s="7" t="s">
        <v>205</v>
      </c>
      <c r="N48" s="8" t="s">
        <v>209</v>
      </c>
      <c r="O48" s="8" t="s">
        <v>207</v>
      </c>
    </row>
    <row r="49" spans="1:15" ht="150" x14ac:dyDescent="0.2">
      <c r="A49" s="3" t="s">
        <v>210</v>
      </c>
      <c r="B49" s="4" t="s">
        <v>211</v>
      </c>
      <c r="C49" s="4" t="s">
        <v>212</v>
      </c>
      <c r="D49" s="4" t="s">
        <v>213</v>
      </c>
      <c r="E49" s="5">
        <v>1</v>
      </c>
      <c r="F49" s="6">
        <v>93.51</v>
      </c>
      <c r="G49" s="6">
        <f>F49*0.15</f>
        <v>14.0265</v>
      </c>
      <c r="H49" s="6">
        <f>F49*0.25</f>
        <v>23.377500000000001</v>
      </c>
      <c r="I49" s="6">
        <f>F49+(F49*0.15)+(F49*0.25)</f>
        <v>130.91400000000002</v>
      </c>
      <c r="J49" s="6">
        <f>I49*1.1</f>
        <v>144.00540000000004</v>
      </c>
      <c r="K49" s="7"/>
      <c r="L49" s="4" t="s">
        <v>214</v>
      </c>
      <c r="M49" s="7" t="s">
        <v>215</v>
      </c>
      <c r="N49" s="8" t="s">
        <v>216</v>
      </c>
      <c r="O49" s="8" t="s">
        <v>217</v>
      </c>
    </row>
    <row r="50" spans="1:15" ht="90" x14ac:dyDescent="0.2">
      <c r="A50" s="3" t="s">
        <v>218</v>
      </c>
      <c r="B50" s="4" t="s">
        <v>219</v>
      </c>
      <c r="C50" s="4" t="s">
        <v>220</v>
      </c>
      <c r="D50" s="4" t="s">
        <v>221</v>
      </c>
      <c r="E50" s="5">
        <v>1</v>
      </c>
      <c r="F50" s="6">
        <v>6518.5</v>
      </c>
      <c r="G50" s="6">
        <f>F50*0.12</f>
        <v>782.22</v>
      </c>
      <c r="H50" s="6">
        <f>F50*0.18</f>
        <v>1173.33</v>
      </c>
      <c r="I50" s="6">
        <f>F50+(F50*0.12)+(F50*0.18)</f>
        <v>8474.0499999999993</v>
      </c>
      <c r="J50" s="6">
        <f>I50*1.1</f>
        <v>9321.4549999999999</v>
      </c>
      <c r="K50" s="7"/>
      <c r="L50" s="4" t="s">
        <v>222</v>
      </c>
      <c r="M50" s="7" t="s">
        <v>223</v>
      </c>
      <c r="N50" s="8" t="s">
        <v>224</v>
      </c>
      <c r="O50" s="8" t="s">
        <v>225</v>
      </c>
    </row>
    <row r="51" spans="1:15" ht="90" x14ac:dyDescent="0.2">
      <c r="A51" s="3" t="s">
        <v>226</v>
      </c>
      <c r="B51" s="4" t="s">
        <v>226</v>
      </c>
      <c r="C51" s="4" t="s">
        <v>227</v>
      </c>
      <c r="D51" s="4" t="s">
        <v>47</v>
      </c>
      <c r="E51" s="5">
        <v>20</v>
      </c>
      <c r="F51" s="6">
        <v>61.6</v>
      </c>
      <c r="G51" s="9">
        <f>F51*0.15</f>
        <v>9.24</v>
      </c>
      <c r="H51" s="6">
        <f>F51*0.25</f>
        <v>15.4</v>
      </c>
      <c r="I51" s="6">
        <f>F51+(F51*0.15)+(F51*0.25)</f>
        <v>86.240000000000009</v>
      </c>
      <c r="J51" s="6">
        <f>I51*1.1</f>
        <v>94.864000000000019</v>
      </c>
      <c r="K51" s="7"/>
      <c r="L51" s="4" t="s">
        <v>228</v>
      </c>
      <c r="M51" s="7" t="s">
        <v>229</v>
      </c>
      <c r="N51" s="8" t="s">
        <v>230</v>
      </c>
      <c r="O51" s="8" t="s">
        <v>231</v>
      </c>
    </row>
    <row r="52" spans="1:15" ht="285" x14ac:dyDescent="0.2">
      <c r="A52" s="3" t="s">
        <v>232</v>
      </c>
      <c r="B52" s="4" t="s">
        <v>232</v>
      </c>
      <c r="C52" s="4" t="s">
        <v>233</v>
      </c>
      <c r="D52" s="4" t="s">
        <v>234</v>
      </c>
      <c r="E52" s="5">
        <v>10</v>
      </c>
      <c r="F52" s="6">
        <v>1297.5</v>
      </c>
      <c r="G52" s="6">
        <f>F52*0.12</f>
        <v>155.69999999999999</v>
      </c>
      <c r="H52" s="6">
        <f>F52*0.18</f>
        <v>233.54999999999998</v>
      </c>
      <c r="I52" s="6">
        <f>F52+(F52*0.12)+(F52*0.18)</f>
        <v>1686.75</v>
      </c>
      <c r="J52" s="6">
        <f>I52*1.1</f>
        <v>1855.4250000000002</v>
      </c>
      <c r="K52" s="7"/>
      <c r="L52" s="4" t="s">
        <v>235</v>
      </c>
      <c r="M52" s="7" t="s">
        <v>236</v>
      </c>
      <c r="N52" s="8" t="s">
        <v>237</v>
      </c>
      <c r="O52" s="8" t="s">
        <v>238</v>
      </c>
    </row>
    <row r="53" spans="1:15" ht="195" x14ac:dyDescent="0.2">
      <c r="A53" s="3" t="s">
        <v>239</v>
      </c>
      <c r="B53" s="4" t="s">
        <v>240</v>
      </c>
      <c r="C53" s="4" t="s">
        <v>241</v>
      </c>
      <c r="D53" s="4" t="s">
        <v>242</v>
      </c>
      <c r="E53" s="5">
        <v>10</v>
      </c>
      <c r="F53" s="6">
        <v>260.8</v>
      </c>
      <c r="G53" s="6">
        <f>F53*0.15</f>
        <v>39.119999999999997</v>
      </c>
      <c r="H53" s="6">
        <f>F53*0.25</f>
        <v>65.2</v>
      </c>
      <c r="I53" s="6">
        <f>F53+(F53*0.15)+(F53*0.25)</f>
        <v>365.12</v>
      </c>
      <c r="J53" s="6">
        <f>I53*1.1</f>
        <v>401.63200000000006</v>
      </c>
      <c r="K53" s="7"/>
      <c r="L53" s="4" t="s">
        <v>243</v>
      </c>
      <c r="M53" s="7" t="s">
        <v>244</v>
      </c>
      <c r="N53" s="8" t="s">
        <v>245</v>
      </c>
      <c r="O53" s="8" t="s">
        <v>246</v>
      </c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01-09.11.18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Забаев Александр Вл.</dc:creator>
  <cp:lastModifiedBy>Administrator</cp:lastModifiedBy>
  <dcterms:created xsi:type="dcterms:W3CDTF">2018-11-15T09:32:54Z</dcterms:created>
  <dcterms:modified xsi:type="dcterms:W3CDTF">2018-11-15T12:22:00Z</dcterms:modified>
</cp:coreProperties>
</file>