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525" tabRatio="480"/>
  </bookViews>
  <sheets>
    <sheet name="01-11.11.2019" sheetId="3" r:id="rId1"/>
  </sheets>
  <calcPr calcId="191029"/>
  <fileRecoveryPr autoRecover="0"/>
</workbook>
</file>

<file path=xl/calcChain.xml><?xml version="1.0" encoding="utf-8"?>
<calcChain xmlns="http://schemas.openxmlformats.org/spreadsheetml/2006/main">
  <c r="H47" i="3" l="1"/>
  <c r="I47" i="3"/>
  <c r="J47" i="3"/>
  <c r="K47" i="3"/>
  <c r="H42" i="3"/>
  <c r="I42" i="3"/>
  <c r="J42" i="3"/>
  <c r="K42" i="3"/>
  <c r="H26" i="3"/>
  <c r="I26" i="3"/>
  <c r="J26" i="3"/>
  <c r="K26" i="3"/>
  <c r="H27" i="3"/>
  <c r="I27" i="3"/>
  <c r="J27" i="3"/>
  <c r="K27" i="3"/>
  <c r="H48" i="3"/>
  <c r="I48" i="3"/>
  <c r="J48" i="3"/>
  <c r="K48" i="3"/>
  <c r="H28" i="3"/>
  <c r="I28" i="3"/>
  <c r="J28" i="3"/>
  <c r="K28" i="3"/>
  <c r="H29" i="3"/>
  <c r="I29" i="3"/>
  <c r="J29" i="3"/>
  <c r="K29" i="3"/>
  <c r="H43" i="3"/>
  <c r="I43" i="3"/>
  <c r="J43" i="3"/>
  <c r="K43" i="3"/>
  <c r="H44" i="3"/>
  <c r="I44" i="3"/>
  <c r="J44" i="3"/>
  <c r="K44" i="3"/>
  <c r="H38" i="3"/>
  <c r="I38" i="3"/>
  <c r="J38" i="3"/>
  <c r="K38" i="3"/>
  <c r="H33" i="3"/>
  <c r="I33" i="3"/>
  <c r="J33" i="3"/>
  <c r="K33" i="3"/>
  <c r="H39" i="3"/>
  <c r="I39" i="3"/>
  <c r="J39" i="3"/>
  <c r="K39" i="3"/>
  <c r="H40" i="3"/>
  <c r="I40" i="3"/>
  <c r="J40" i="3"/>
  <c r="K40" i="3"/>
  <c r="J32" i="3"/>
  <c r="K32" i="3"/>
  <c r="I32" i="3"/>
  <c r="H32" i="3"/>
  <c r="H6" i="3"/>
  <c r="I6" i="3"/>
  <c r="J6" i="3"/>
  <c r="K6" i="3"/>
  <c r="H31" i="3"/>
  <c r="I31" i="3"/>
  <c r="J31" i="3"/>
  <c r="K31" i="3"/>
  <c r="H8" i="3"/>
  <c r="I8" i="3"/>
  <c r="J8" i="3"/>
  <c r="K8" i="3"/>
  <c r="H3" i="3"/>
  <c r="I3" i="3"/>
  <c r="J3" i="3"/>
  <c r="K3" i="3"/>
  <c r="H4" i="3"/>
  <c r="I4" i="3"/>
  <c r="J4" i="3"/>
  <c r="K4" i="3"/>
  <c r="H49" i="3"/>
  <c r="I49" i="3"/>
  <c r="J49" i="3"/>
  <c r="K49" i="3"/>
  <c r="H45" i="3"/>
  <c r="I45" i="3"/>
  <c r="J45" i="3"/>
  <c r="K45" i="3"/>
  <c r="H22" i="3"/>
  <c r="I22" i="3"/>
  <c r="J22" i="3"/>
  <c r="K22" i="3"/>
  <c r="H7" i="3"/>
  <c r="I7" i="3"/>
  <c r="J7" i="3"/>
  <c r="K7" i="3"/>
  <c r="H46" i="3"/>
  <c r="I46" i="3"/>
  <c r="J46" i="3"/>
  <c r="K46" i="3"/>
  <c r="H23" i="3"/>
  <c r="I23" i="3"/>
  <c r="J23" i="3"/>
  <c r="K23" i="3"/>
  <c r="H24" i="3"/>
  <c r="I24" i="3"/>
  <c r="J24" i="3"/>
  <c r="K24" i="3"/>
  <c r="H25" i="3"/>
  <c r="I25" i="3"/>
  <c r="J25" i="3"/>
  <c r="K25" i="3"/>
  <c r="J41" i="3"/>
  <c r="K41" i="3"/>
  <c r="I41" i="3"/>
  <c r="H41" i="3"/>
  <c r="H10" i="3"/>
  <c r="I10" i="3"/>
  <c r="J10" i="3"/>
  <c r="K10" i="3"/>
  <c r="H11" i="3"/>
  <c r="I11" i="3"/>
  <c r="J11" i="3"/>
  <c r="K11" i="3"/>
  <c r="H5" i="3"/>
  <c r="I5" i="3"/>
  <c r="J5" i="3"/>
  <c r="K5" i="3"/>
  <c r="H34" i="3"/>
  <c r="I34" i="3"/>
  <c r="J34" i="3"/>
  <c r="K34" i="3"/>
  <c r="H35" i="3"/>
  <c r="I35" i="3"/>
  <c r="J35" i="3"/>
  <c r="K35" i="3"/>
  <c r="H14" i="3"/>
  <c r="I14" i="3"/>
  <c r="J14" i="3"/>
  <c r="K14" i="3"/>
  <c r="H12" i="3"/>
  <c r="I12" i="3"/>
  <c r="J12" i="3"/>
  <c r="K12" i="3"/>
  <c r="H15" i="3"/>
  <c r="I15" i="3"/>
  <c r="J15" i="3"/>
  <c r="K15" i="3"/>
  <c r="H30" i="3"/>
  <c r="I30" i="3"/>
  <c r="J30" i="3"/>
  <c r="K30" i="3"/>
  <c r="H36" i="3"/>
  <c r="I36" i="3"/>
  <c r="J36" i="3"/>
  <c r="K36" i="3"/>
  <c r="H37" i="3"/>
  <c r="I37" i="3"/>
  <c r="J37" i="3"/>
  <c r="K37" i="3"/>
  <c r="H13" i="3"/>
  <c r="I13" i="3"/>
  <c r="J13" i="3"/>
  <c r="K13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0" i="3"/>
  <c r="I20" i="3"/>
  <c r="J20" i="3"/>
  <c r="K20" i="3"/>
  <c r="H21" i="3"/>
  <c r="I21" i="3"/>
  <c r="J21" i="3"/>
  <c r="K21" i="3"/>
  <c r="J9" i="3"/>
  <c r="K9" i="3"/>
  <c r="I9" i="3"/>
  <c r="H9" i="3"/>
</calcChain>
</file>

<file path=xl/sharedStrings.xml><?xml version="1.0" encoding="utf-8"?>
<sst xmlns="http://schemas.openxmlformats.org/spreadsheetml/2006/main" count="384" uniqueCount="184">
  <si>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</si>
  <si>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</si>
  <si>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</si>
  <si>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</si>
  <si>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</si>
  <si>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</si>
  <si>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</si>
  <si>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</si>
  <si>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</si>
  <si>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</si>
  <si>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</si>
  <si>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Бифидобактерии бифидум</t>
  </si>
  <si>
    <t>Бифидумбактерин форте</t>
  </si>
  <si>
    <t>Пробифор</t>
  </si>
  <si>
    <t>Декстроза</t>
  </si>
  <si>
    <t>Глюкоза</t>
  </si>
  <si>
    <t>ЛСР-008111/08</t>
  </si>
  <si>
    <t>Глицин</t>
  </si>
  <si>
    <t>Дротаверин</t>
  </si>
  <si>
    <t>Дротаверин-УБФ</t>
  </si>
  <si>
    <t>Р N002247/01</t>
  </si>
  <si>
    <t>Пентаглобин</t>
  </si>
  <si>
    <t>П N011843/01</t>
  </si>
  <si>
    <t>4036124480103</t>
  </si>
  <si>
    <t>4036124481001</t>
  </si>
  <si>
    <t>4036124480509</t>
  </si>
  <si>
    <t>Парацетамол</t>
  </si>
  <si>
    <t>Преднизолон</t>
  </si>
  <si>
    <t>Пропранолол</t>
  </si>
  <si>
    <t>Анаприлин</t>
  </si>
  <si>
    <t>ЛСР-005891/08</t>
  </si>
  <si>
    <t>Топирамат</t>
  </si>
  <si>
    <t>Рингер</t>
  </si>
  <si>
    <t>Ипратропия бромид+Фенотерол</t>
  </si>
  <si>
    <t>Гликлазид</t>
  </si>
  <si>
    <t>ЛСР-007830/08</t>
  </si>
  <si>
    <t>4600561030483</t>
  </si>
  <si>
    <t>4600561030506</t>
  </si>
  <si>
    <t>ЛС-002558</t>
  </si>
  <si>
    <t>4600561030476</t>
  </si>
  <si>
    <t>4600561030469</t>
  </si>
  <si>
    <t>Парацетамол-УБФ</t>
  </si>
  <si>
    <t>Р N002526/01</t>
  </si>
  <si>
    <t>4603276006835</t>
  </si>
  <si>
    <t>Амоксициллин+Клавулановая кислота</t>
  </si>
  <si>
    <t>4603179003597</t>
  </si>
  <si>
    <t>4607100621409</t>
  </si>
  <si>
    <t>4607100621416</t>
  </si>
  <si>
    <t>4607100621447</t>
  </si>
  <si>
    <t>4607100621454</t>
  </si>
  <si>
    <t>4607100621423</t>
  </si>
  <si>
    <t>4607100621478</t>
  </si>
  <si>
    <t>4607100621461</t>
  </si>
  <si>
    <t>4607100621430</t>
  </si>
  <si>
    <t>ЛСР-004922/08</t>
  </si>
  <si>
    <t>14607100621314</t>
  </si>
  <si>
    <t>14607100621147</t>
  </si>
  <si>
    <t>14607100621130</t>
  </si>
  <si>
    <t>14607100621321</t>
  </si>
  <si>
    <t>4607100621041</t>
  </si>
  <si>
    <t>4607100621065</t>
  </si>
  <si>
    <t>4607100621058</t>
  </si>
  <si>
    <t>4607100621072</t>
  </si>
  <si>
    <t>ЛП-001472</t>
  </si>
  <si>
    <t>4603179004136</t>
  </si>
  <si>
    <t>4603179004303</t>
  </si>
  <si>
    <t>4603179004310</t>
  </si>
  <si>
    <t>Инсулин гларгин</t>
  </si>
  <si>
    <t>B05BA03</t>
  </si>
  <si>
    <t>J01CR02</t>
  </si>
  <si>
    <t>N03AX11</t>
  </si>
  <si>
    <t>A10BB09</t>
  </si>
  <si>
    <t>N02BE01</t>
  </si>
  <si>
    <t>R03AL01</t>
  </si>
  <si>
    <t>N06BX</t>
  </si>
  <si>
    <t>C07AA05</t>
  </si>
  <si>
    <t>A03AD02</t>
  </si>
  <si>
    <t>капсулы, 5 доз, 30 шт. - банки полимерные (1)  - пачки картонные</t>
  </si>
  <si>
    <t>A07FA</t>
  </si>
  <si>
    <t>капсулы, 5 доз, 10 шт. - банки полимерные (1)  - пачки картонные</t>
  </si>
  <si>
    <t>J06BA02</t>
  </si>
  <si>
    <t>4600561030513</t>
  </si>
  <si>
    <t>таблетки, 40 мг, 10 шт. - упаковки ячейковые контурные (5)  - пачки картонные</t>
  </si>
  <si>
    <t>таблетки, 500 мг, 10 шт. - упаковки ячейковые контурные (5)  - пачки картонные</t>
  </si>
  <si>
    <t>капсулы, 500 млн.КОЕ, 10 шт. - банки полимерные (1)  - пачки картонные</t>
  </si>
  <si>
    <t>A10AE04</t>
  </si>
  <si>
    <t>таблетки с пролонгированным высвобождением, 60 мг, 15 шт. - упаковки ячейковые контурные (2)  - пачки картонные</t>
  </si>
  <si>
    <t>таблетки, 5 мг, 10 шт. - упаковки ячейковые контурные (10)  - пачки картонные</t>
  </si>
  <si>
    <t>раствор для ингаляций, 0.25 мг/мл+0.5 мг/мл, 20 мл - флакон (1)  - пачка картонная</t>
  </si>
  <si>
    <t>раствор для инфузий, 50 мг/мл, 50 мл - флаконы (1)  - пачки картонные</t>
  </si>
  <si>
    <t>Иммуноглобулин человека нормальный [IgG+IgM+IgA]</t>
  </si>
  <si>
    <t>таблетки, 500 мг, 10 шт. - упаковки ячейковые контурные (4)  - пачки картонные</t>
  </si>
  <si>
    <t>раствор для инфузий, 50 мг/мл, 100 мл - флаконы (1)  - пачки картонные</t>
  </si>
  <si>
    <t xml:space="preserve">Вл.Вып.к.Перв.Уп.Втор.Уп.Пр.Общество с ограниченной ответственностью  "Авексима Сибирь", Россия (4205051780); </t>
  </si>
  <si>
    <t>капсулы, 500 млн.КОЕ, 18 шт. - банки полимерные (1)  - пачки картонные</t>
  </si>
  <si>
    <t>капсулы, 500 млн.КОЕ, 30 шт. - банки полимерные (1)  - пачки картонные</t>
  </si>
  <si>
    <t xml:space="preserve">Вл.Вып.к.Перв.Уп.Втор.Уп.Пр.Открытое Акционерное Общество "Уралбиофарм", Россия (6661000152); </t>
  </si>
  <si>
    <t>S01BA04</t>
  </si>
  <si>
    <t>раствор для инфузий, 500 мл - контейнеры (12)  - ящики картонные (для стационаров)</t>
  </si>
  <si>
    <t xml:space="preserve">Вл.Вып.к.Перв.Уп.Втор.Уп.Пр.Акционерное общество "АЛСИ Фарма" (АО "АЛСИ Фарма"), Россия (7701162179); </t>
  </si>
  <si>
    <t>ЛП-004480</t>
  </si>
  <si>
    <t>4660041590012</t>
  </si>
  <si>
    <t>4660041590029</t>
  </si>
  <si>
    <t>Инспиракс</t>
  </si>
  <si>
    <t>таблетки, 40 мг, 10 шт. - упаковки ячейковые контурные (5)  - пачки  картонные</t>
  </si>
  <si>
    <t>таблетки, покрытые пленочной оболочкой, 50 мг, 10 шт. - упаковки ячейковые контурные (3)  - пачки картонные</t>
  </si>
  <si>
    <t>Топирамат-АЛСИ</t>
  </si>
  <si>
    <t>раствор для инфузий, 250 мл - контейнеры (24)  - ящики картонные (для стационаров)</t>
  </si>
  <si>
    <t xml:space="preserve">Вл.Вып.к.Перв.Уп.Втор.Уп.Пр.Акционерное общество "ВЕРТЕКС" (АО "ВЕРТЕКС"), Россия (7810180435); </t>
  </si>
  <si>
    <t>ЛП-005086</t>
  </si>
  <si>
    <t>4610004581366</t>
  </si>
  <si>
    <t xml:space="preserve">Вл.Вып.к.Перв.Уп.Втор.Уп.Пр.Акционерное общество "Биннофарм" (АО "Биннофарм"), Россия (7735518627); </t>
  </si>
  <si>
    <t xml:space="preserve">Вл.Вып.к.Перв.Уп.Втор.Уп.Пр.АО "Производственная фармацевтическая компания Обновление" (АО "ПФК Обновление"), Россия (5408151534); </t>
  </si>
  <si>
    <t xml:space="preserve">Вл.Вып.к.Перв.Уп.Втор.Уп.Пр.Закрытое акционерное общество "Фармацевтическая фирма "ЛЕККО", Россия (3321005528); </t>
  </si>
  <si>
    <t xml:space="preserve">Вл.Общество с ограниченной ответственностью "АВАН" (ООО "АВАН"), Россия (7708610831); Вып.к.Перв.Уп.Втор.Уп.Пр.Акционерное общество "Партнер" (АО "Партнер"), Россия (7706027230); </t>
  </si>
  <si>
    <t xml:space="preserve">Вл.Открытое акционерное общество "Авексима", Россия (7714856826); Вып.к.Перв.Уп.Втор.Уп.Пр.ОАО "Ирбитский химфармзавод", Россия (6611000252); </t>
  </si>
  <si>
    <t>раствор для подкожного введения, 100 ЕД/мл, 3 мл - картриджи (5)  - пачка картонная</t>
  </si>
  <si>
    <t>раствор для подкожного введения, 100 ЕД/мл, 3 мл - картридж (1)  - пачка картонная</t>
  </si>
  <si>
    <t xml:space="preserve">Вл.ООО "ЭНДОДЖЕНИКС", Россия (7713758174); Вып.к.Перв.Уп.Втор.Уп.Пр.Ган энд Ли Фармасьютикалс, Китай (91110000102382249M); </t>
  </si>
  <si>
    <t>01.11.2019 20-4-4115284-изм</t>
  </si>
  <si>
    <t>01.11.2019 20-4-4109100-изм</t>
  </si>
  <si>
    <t>01.11.2019 20-4-4109101-изм</t>
  </si>
  <si>
    <t>01.11.2019 744/20-19</t>
  </si>
  <si>
    <t>таблетки, покрытые пленочной оболочкой, 500 мг+125 мг, 7 шт. - упаковки ячейковые контурные (2)  - пачки картонные</t>
  </si>
  <si>
    <t>ЛП-005707</t>
  </si>
  <si>
    <t>01.11.2019 745/20-19</t>
  </si>
  <si>
    <t>4603671003620</t>
  </si>
  <si>
    <t>таблетки, покрытые пленочной оболочкой, 875 мг+125 мг, 7 шт. - упаковки ячейковые контурные (2)  - пачки картонные</t>
  </si>
  <si>
    <t>4603671003637</t>
  </si>
  <si>
    <t xml:space="preserve">Вл.Вып.к.Биотест Фарма ГмбХ, Германия (35 225 02016 - K01); Перв.Уп.Втор.Уп.Пр.Биотест АГ, Германия (35 225 02008 - K01); </t>
  </si>
  <si>
    <t>01.11.2019 20-4-4117255-изм</t>
  </si>
  <si>
    <t>раствор для инфузий, 50 мг/мл, 10 мл - флаконы (1)  - пачки картонные</t>
  </si>
  <si>
    <t>раствор для инфузий, 400 мл - контейнеры (15)  - ящики картонные (для стационаров)</t>
  </si>
  <si>
    <t>01.11.2019 20-4-4118413-изм</t>
  </si>
  <si>
    <t>раствор для инфузий, 200 мл - контейнеры (30)  - ящики картонные (для стационаров)</t>
  </si>
  <si>
    <t>раствор для инфузий, 10%, 500 мл - контейнеры полимерные (1)  - пакеты полиэтиленовые</t>
  </si>
  <si>
    <t>01.11.2019 20-4-4118092-изм</t>
  </si>
  <si>
    <t>раствор для инфузий, 5%, 500 мл - контейнеры полимерные (1)  - пакеты полиэтиленовые</t>
  </si>
  <si>
    <t>раствор для инфузий, 10%, 250 мл - контейнеры полимерные (1)  - пакеты полиэтиленовые</t>
  </si>
  <si>
    <t>раствор для инфузий, 5%, 250 мл - контейнеры полимерные (1)  - пакеты полиэтиленовые</t>
  </si>
  <si>
    <t>раствор для инфузий, 5%, 400 мл - контейнеры полимерные (15)  - ящики картонные</t>
  </si>
  <si>
    <t>раствор для инфузий, 10%, 400 мл - контейнеры полимерные (1)  - пакеты полиэтиленовые</t>
  </si>
  <si>
    <t>раствор для инфузий, 5%, 400 мл - контейнеры полимерные (1)  - пакеты полиэтиленовые</t>
  </si>
  <si>
    <t>раствор для инфузий, 10%, 200 мл - контейнеры полимерные (1)  - пакеты полиэтиленовые</t>
  </si>
  <si>
    <t>раствор для инфузий, 10%, 500 мл - контейнеры полимерные (12)  - ящики картонные</t>
  </si>
  <si>
    <t>14607100621055</t>
  </si>
  <si>
    <t>раствор для инфузий, 10%, 400 мл - контейнеры полимерные (15)  - ящики картонные</t>
  </si>
  <si>
    <t>раствор для инфузий, 10%, 250 мл - контейнеры полимерные (24)  - ящики картонные</t>
  </si>
  <si>
    <t>14607100621062</t>
  </si>
  <si>
    <t>раствор для инфузий, 10%, 200 мл - контейнеры полимерные (30)  - ящики картонные</t>
  </si>
  <si>
    <t>раствор для инфузий, 5%, 200 мл - контейнеры полимерные (1)  - пакеты полиэтиленовые</t>
  </si>
  <si>
    <t>14607100621079</t>
  </si>
  <si>
    <t>раствор для инфузий, 5%, 250 мл - контейнеры полимерные (24)  - ящики картонные</t>
  </si>
  <si>
    <t>14607100621048</t>
  </si>
  <si>
    <t>раствор для инфузий, 5%, 200 мл - контейнеры полимерные (30)  - ящики картонные</t>
  </si>
  <si>
    <t>Гликлазид МВ - ВЕРТЕКС</t>
  </si>
  <si>
    <t>ЛП-005762</t>
  </si>
  <si>
    <t>06.11.2019 746/20-19</t>
  </si>
  <si>
    <t>4670033320824</t>
  </si>
  <si>
    <t>06.11.2019 747/20-19</t>
  </si>
  <si>
    <t>06.11.2019 748/20-19</t>
  </si>
  <si>
    <t>ЛП-005606</t>
  </si>
  <si>
    <t>06.11.2019 749/20-19</t>
  </si>
  <si>
    <t>4607011635458</t>
  </si>
  <si>
    <t>таблетки защечные и подъязычные, 100 мг, 14 шт. - упаковки ячейковые контурные (4)  - пачки картонные</t>
  </si>
  <si>
    <t>ЛП-005638</t>
  </si>
  <si>
    <t>06.11.2019 750/20-19</t>
  </si>
  <si>
    <t>4603988016801</t>
  </si>
  <si>
    <t>таблетки защечные и подъязычные, 100 мг, 14 шт. - упаковки ячейковые контурные (2)  - пачки картонные</t>
  </si>
  <si>
    <t>4603988016795</t>
  </si>
  <si>
    <t>таблетки защечные и подъязычные, 100 мг, 10 шт. - упаковки ячейковые контурные (5)  - пачки картонные</t>
  </si>
  <si>
    <t>4603988016788</t>
  </si>
  <si>
    <t>таблетки защечные и подъязычные, 100 мг, 10 шт. - упаковки ячейковые контурные (3)  - пачки картонные</t>
  </si>
  <si>
    <t>4603988016771</t>
  </si>
  <si>
    <t>таблетки защечные и подъязычные, 100 мг, 10 шт. - упаковки ячейковые контурные (2)  - пачки картонные</t>
  </si>
  <si>
    <t>4603988016764</t>
  </si>
  <si>
    <t>06.11.2019 751/20-19</t>
  </si>
  <si>
    <t>06.11.2019 752/20-19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</si>
  <si>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</si>
  <si>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</si>
  <si>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</si>
  <si>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</si>
  <si>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розничных  цен  на лекарственные препараты, включенные в перечень жизненно необходимых и важнейших лекарственных препаратов  по Ивановской области (дополнение 01.11-10.11.2019)</t>
  </si>
  <si>
    <t>Амоксициллин
+Клавулановая кислота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</si>
</sst>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1" formatCode="[$-10419]###\ ###"/>
    <numFmt numFmtId="192" formatCode="[$-10419]###\ ###\ ##0.00"/>
  </numFmts>
  <fonts count="9" x14ac:knownFonts="1">
    <font>
      <sz val="10"/>
      <name val="Arial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191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192" fontId="2" fillId="0" borderId="1" xfId="0" applyNumberFormat="1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right" vertical="top" wrapText="1"/>
    </xf>
    <xf numFmtId="2" fontId="6" fillId="0" borderId="3" xfId="0" applyNumberFormat="1" applyFont="1" applyBorder="1" applyAlignment="1">
      <alignment horizontal="right" vertical="top"/>
    </xf>
    <xf numFmtId="2" fontId="7" fillId="0" borderId="3" xfId="1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view="pageBreakPreview" zoomScale="70" zoomScaleNormal="70" zoomScaleSheetLayoutView="70" workbookViewId="0">
      <selection activeCell="F5" sqref="F5"/>
    </sheetView>
  </sheetViews>
  <sheetFormatPr defaultRowHeight="12.75" x14ac:dyDescent="0.2"/>
  <cols>
    <col min="1" max="1" width="18.140625" customWidth="1"/>
    <col min="2" max="2" width="16" customWidth="1"/>
    <col min="3" max="3" width="23.85546875" customWidth="1"/>
    <col min="4" max="4" width="36.85546875" customWidth="1"/>
    <col min="7" max="7" width="11.28515625" customWidth="1"/>
    <col min="8" max="8" width="10.85546875" customWidth="1"/>
    <col min="9" max="9" width="10.140625" customWidth="1"/>
    <col min="10" max="11" width="11.140625" customWidth="1"/>
    <col min="14" max="14" width="12.140625" customWidth="1"/>
  </cols>
  <sheetData>
    <row r="1" spans="1:15" ht="43.5" customHeight="1" x14ac:dyDescent="0.25">
      <c r="A1" s="12" t="s">
        <v>182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14.7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8" t="s">
        <v>178</v>
      </c>
      <c r="I2" s="8" t="s">
        <v>179</v>
      </c>
      <c r="J2" s="8" t="s">
        <v>180</v>
      </c>
      <c r="K2" s="8" t="s">
        <v>181</v>
      </c>
      <c r="L2" s="1" t="s">
        <v>7</v>
      </c>
      <c r="M2" s="1" t="s">
        <v>8</v>
      </c>
      <c r="N2" s="1" t="s">
        <v>9</v>
      </c>
      <c r="O2" s="1" t="s">
        <v>10</v>
      </c>
    </row>
    <row r="3" spans="1:15" ht="90" x14ac:dyDescent="0.2">
      <c r="A3" s="2" t="s">
        <v>183</v>
      </c>
      <c r="B3" s="3" t="s">
        <v>44</v>
      </c>
      <c r="C3" s="3" t="s">
        <v>127</v>
      </c>
      <c r="D3" s="3" t="s">
        <v>113</v>
      </c>
      <c r="E3" s="3" t="s">
        <v>69</v>
      </c>
      <c r="F3" s="4">
        <v>14</v>
      </c>
      <c r="G3" s="5">
        <v>240.64</v>
      </c>
      <c r="H3" s="11">
        <f>G3*0.15</f>
        <v>36.095999999999997</v>
      </c>
      <c r="I3" s="10">
        <f>G3*0.25</f>
        <v>60.16</v>
      </c>
      <c r="J3" s="10">
        <f>G3+(G3*0.15)+(G3*0.25)</f>
        <v>336.89599999999996</v>
      </c>
      <c r="K3" s="10">
        <f t="shared" ref="K3:K49" si="0">J3*1.1</f>
        <v>370.5856</v>
      </c>
      <c r="L3" s="6"/>
      <c r="M3" s="3" t="s">
        <v>124</v>
      </c>
      <c r="N3" s="6" t="s">
        <v>125</v>
      </c>
      <c r="O3" s="7" t="s">
        <v>128</v>
      </c>
    </row>
    <row r="4" spans="1:15" ht="90" x14ac:dyDescent="0.2">
      <c r="A4" s="2" t="s">
        <v>183</v>
      </c>
      <c r="B4" s="3" t="s">
        <v>44</v>
      </c>
      <c r="C4" s="3" t="s">
        <v>123</v>
      </c>
      <c r="D4" s="3" t="s">
        <v>113</v>
      </c>
      <c r="E4" s="3" t="s">
        <v>69</v>
      </c>
      <c r="F4" s="4">
        <v>14</v>
      </c>
      <c r="G4" s="5">
        <v>247.96</v>
      </c>
      <c r="H4" s="11">
        <f>G4*0.15</f>
        <v>37.194000000000003</v>
      </c>
      <c r="I4" s="10">
        <f>G4*0.25</f>
        <v>61.99</v>
      </c>
      <c r="J4" s="10">
        <f>G4+(G4*0.15)+(G4*0.25)</f>
        <v>347.14400000000001</v>
      </c>
      <c r="K4" s="10">
        <f t="shared" si="0"/>
        <v>381.85840000000002</v>
      </c>
      <c r="L4" s="6"/>
      <c r="M4" s="3" t="s">
        <v>124</v>
      </c>
      <c r="N4" s="6" t="s">
        <v>125</v>
      </c>
      <c r="O4" s="7" t="s">
        <v>126</v>
      </c>
    </row>
    <row r="5" spans="1:15" ht="75" x14ac:dyDescent="0.2">
      <c r="A5" s="2" t="s">
        <v>28</v>
      </c>
      <c r="B5" s="3" t="s">
        <v>29</v>
      </c>
      <c r="C5" s="3" t="s">
        <v>82</v>
      </c>
      <c r="D5" s="3" t="s">
        <v>115</v>
      </c>
      <c r="E5" s="3" t="s">
        <v>75</v>
      </c>
      <c r="F5" s="4">
        <v>50</v>
      </c>
      <c r="G5" s="5">
        <v>19.78</v>
      </c>
      <c r="H5" s="9">
        <f>G5*0.18</f>
        <v>3.5604</v>
      </c>
      <c r="I5" s="10">
        <f>G5*0.31</f>
        <v>6.1318000000000001</v>
      </c>
      <c r="J5" s="10">
        <f>G5+(G5*0.18)+(G5*0.31)</f>
        <v>29.472200000000001</v>
      </c>
      <c r="K5" s="10">
        <f t="shared" si="0"/>
        <v>32.419420000000002</v>
      </c>
      <c r="L5" s="6"/>
      <c r="M5" s="3" t="s">
        <v>30</v>
      </c>
      <c r="N5" s="6" t="s">
        <v>177</v>
      </c>
      <c r="O5" s="7" t="s">
        <v>43</v>
      </c>
    </row>
    <row r="6" spans="1:15" ht="90" x14ac:dyDescent="0.2">
      <c r="A6" s="2" t="s">
        <v>11</v>
      </c>
      <c r="B6" s="3" t="s">
        <v>12</v>
      </c>
      <c r="C6" s="3" t="s">
        <v>79</v>
      </c>
      <c r="D6" s="3" t="s">
        <v>114</v>
      </c>
      <c r="E6" s="3" t="s">
        <v>78</v>
      </c>
      <c r="F6" s="4">
        <v>10</v>
      </c>
      <c r="G6" s="5">
        <v>140.88999999999999</v>
      </c>
      <c r="H6" s="11">
        <f>G6*0.15</f>
        <v>21.133499999999998</v>
      </c>
      <c r="I6" s="10">
        <f>G6*0.25</f>
        <v>35.222499999999997</v>
      </c>
      <c r="J6" s="10">
        <f>G6+(G6*0.15)+(G6*0.25)</f>
        <v>197.24599999999998</v>
      </c>
      <c r="K6" s="10">
        <f t="shared" si="0"/>
        <v>216.97059999999999</v>
      </c>
      <c r="L6" s="6"/>
      <c r="M6" s="3" t="s">
        <v>35</v>
      </c>
      <c r="N6" s="6" t="s">
        <v>120</v>
      </c>
      <c r="O6" s="7" t="s">
        <v>36</v>
      </c>
    </row>
    <row r="7" spans="1:15" ht="90" x14ac:dyDescent="0.2">
      <c r="A7" s="2" t="s">
        <v>11</v>
      </c>
      <c r="B7" s="3" t="s">
        <v>12</v>
      </c>
      <c r="C7" s="3" t="s">
        <v>77</v>
      </c>
      <c r="D7" s="3" t="s">
        <v>114</v>
      </c>
      <c r="E7" s="3" t="s">
        <v>78</v>
      </c>
      <c r="F7" s="4">
        <v>30</v>
      </c>
      <c r="G7" s="5">
        <v>376.35</v>
      </c>
      <c r="H7" s="11">
        <f>G7*0.15</f>
        <v>56.452500000000001</v>
      </c>
      <c r="I7" s="10">
        <f>G7*0.25</f>
        <v>94.087500000000006</v>
      </c>
      <c r="J7" s="10">
        <f>G7+(G7*0.15)+(G7*0.25)</f>
        <v>526.89</v>
      </c>
      <c r="K7" s="10">
        <f t="shared" si="0"/>
        <v>579.57900000000006</v>
      </c>
      <c r="L7" s="6"/>
      <c r="M7" s="3" t="s">
        <v>35</v>
      </c>
      <c r="N7" s="6" t="s">
        <v>120</v>
      </c>
      <c r="O7" s="7" t="s">
        <v>37</v>
      </c>
    </row>
    <row r="8" spans="1:15" ht="90" x14ac:dyDescent="0.2">
      <c r="A8" s="2" t="s">
        <v>34</v>
      </c>
      <c r="B8" s="3" t="s">
        <v>155</v>
      </c>
      <c r="C8" s="3" t="s">
        <v>86</v>
      </c>
      <c r="D8" s="3" t="s">
        <v>108</v>
      </c>
      <c r="E8" s="3" t="s">
        <v>71</v>
      </c>
      <c r="F8" s="4">
        <v>30</v>
      </c>
      <c r="G8" s="5">
        <v>213.77</v>
      </c>
      <c r="H8" s="11">
        <f>G8*0.15</f>
        <v>32.0655</v>
      </c>
      <c r="I8" s="10">
        <f>G8*0.25</f>
        <v>53.442500000000003</v>
      </c>
      <c r="J8" s="10">
        <f>G8+(G8*0.15)+(G8*0.25)</f>
        <v>299.27800000000002</v>
      </c>
      <c r="K8" s="10">
        <f t="shared" si="0"/>
        <v>329.20580000000007</v>
      </c>
      <c r="L8" s="6"/>
      <c r="M8" s="3" t="s">
        <v>156</v>
      </c>
      <c r="N8" s="6" t="s">
        <v>157</v>
      </c>
      <c r="O8" s="7" t="s">
        <v>158</v>
      </c>
    </row>
    <row r="9" spans="1:15" ht="75" x14ac:dyDescent="0.2">
      <c r="A9" s="2" t="s">
        <v>17</v>
      </c>
      <c r="B9" s="3" t="s">
        <v>17</v>
      </c>
      <c r="C9" s="3" t="s">
        <v>174</v>
      </c>
      <c r="D9" s="3" t="s">
        <v>112</v>
      </c>
      <c r="E9" s="3" t="s">
        <v>74</v>
      </c>
      <c r="F9" s="4">
        <v>20</v>
      </c>
      <c r="G9" s="5">
        <v>9.9700000000000006</v>
      </c>
      <c r="H9" s="9">
        <f t="shared" ref="H9:H21" si="1">G9*0.18</f>
        <v>1.7946</v>
      </c>
      <c r="I9" s="10">
        <f t="shared" ref="I9:I21" si="2">G9*0.31</f>
        <v>3.0907</v>
      </c>
      <c r="J9" s="10">
        <f t="shared" ref="J9:J21" si="3">G9+(G9*0.18)+(G9*0.31)</f>
        <v>14.855300000000002</v>
      </c>
      <c r="K9" s="10">
        <f t="shared" si="0"/>
        <v>16.340830000000004</v>
      </c>
      <c r="L9" s="6"/>
      <c r="M9" s="3" t="s">
        <v>165</v>
      </c>
      <c r="N9" s="6" t="s">
        <v>166</v>
      </c>
      <c r="O9" s="7" t="s">
        <v>175</v>
      </c>
    </row>
    <row r="10" spans="1:15" ht="75" x14ac:dyDescent="0.2">
      <c r="A10" s="2" t="s">
        <v>17</v>
      </c>
      <c r="B10" s="3" t="s">
        <v>17</v>
      </c>
      <c r="C10" s="3" t="s">
        <v>168</v>
      </c>
      <c r="D10" s="3" t="s">
        <v>112</v>
      </c>
      <c r="E10" s="3" t="s">
        <v>74</v>
      </c>
      <c r="F10" s="4">
        <v>28</v>
      </c>
      <c r="G10" s="5">
        <v>13.94</v>
      </c>
      <c r="H10" s="9">
        <f t="shared" si="1"/>
        <v>2.5091999999999999</v>
      </c>
      <c r="I10" s="10">
        <f t="shared" si="2"/>
        <v>4.3213999999999997</v>
      </c>
      <c r="J10" s="10">
        <f t="shared" si="3"/>
        <v>20.770599999999998</v>
      </c>
      <c r="K10" s="10">
        <f t="shared" si="0"/>
        <v>22.847660000000001</v>
      </c>
      <c r="L10" s="6"/>
      <c r="M10" s="3" t="s">
        <v>165</v>
      </c>
      <c r="N10" s="6" t="s">
        <v>166</v>
      </c>
      <c r="O10" s="7" t="s">
        <v>169</v>
      </c>
    </row>
    <row r="11" spans="1:15" ht="75" x14ac:dyDescent="0.2">
      <c r="A11" s="2" t="s">
        <v>17</v>
      </c>
      <c r="B11" s="3" t="s">
        <v>17</v>
      </c>
      <c r="C11" s="3" t="s">
        <v>172</v>
      </c>
      <c r="D11" s="3" t="s">
        <v>112</v>
      </c>
      <c r="E11" s="3" t="s">
        <v>74</v>
      </c>
      <c r="F11" s="4">
        <v>30</v>
      </c>
      <c r="G11" s="5">
        <v>14.95</v>
      </c>
      <c r="H11" s="9">
        <f t="shared" si="1"/>
        <v>2.6909999999999998</v>
      </c>
      <c r="I11" s="10">
        <f t="shared" si="2"/>
        <v>4.6345000000000001</v>
      </c>
      <c r="J11" s="10">
        <f t="shared" si="3"/>
        <v>22.275499999999997</v>
      </c>
      <c r="K11" s="10">
        <f t="shared" si="0"/>
        <v>24.503049999999998</v>
      </c>
      <c r="L11" s="6"/>
      <c r="M11" s="3" t="s">
        <v>165</v>
      </c>
      <c r="N11" s="6" t="s">
        <v>166</v>
      </c>
      <c r="O11" s="7" t="s">
        <v>173</v>
      </c>
    </row>
    <row r="12" spans="1:15" ht="75" x14ac:dyDescent="0.2">
      <c r="A12" s="2" t="s">
        <v>17</v>
      </c>
      <c r="B12" s="3" t="s">
        <v>17</v>
      </c>
      <c r="C12" s="3" t="s">
        <v>170</v>
      </c>
      <c r="D12" s="3" t="s">
        <v>112</v>
      </c>
      <c r="E12" s="3" t="s">
        <v>74</v>
      </c>
      <c r="F12" s="4">
        <v>50</v>
      </c>
      <c r="G12" s="5">
        <v>24.92</v>
      </c>
      <c r="H12" s="9">
        <f t="shared" si="1"/>
        <v>4.4855999999999998</v>
      </c>
      <c r="I12" s="10">
        <f t="shared" si="2"/>
        <v>7.7252000000000001</v>
      </c>
      <c r="J12" s="10">
        <f t="shared" si="3"/>
        <v>37.130800000000001</v>
      </c>
      <c r="K12" s="10">
        <f t="shared" si="0"/>
        <v>40.843880000000006</v>
      </c>
      <c r="L12" s="6"/>
      <c r="M12" s="3" t="s">
        <v>165</v>
      </c>
      <c r="N12" s="6" t="s">
        <v>166</v>
      </c>
      <c r="O12" s="7" t="s">
        <v>171</v>
      </c>
    </row>
    <row r="13" spans="1:15" ht="75" x14ac:dyDescent="0.2">
      <c r="A13" s="2" t="s">
        <v>17</v>
      </c>
      <c r="B13" s="3" t="s">
        <v>17</v>
      </c>
      <c r="C13" s="3" t="s">
        <v>164</v>
      </c>
      <c r="D13" s="3" t="s">
        <v>112</v>
      </c>
      <c r="E13" s="3" t="s">
        <v>74</v>
      </c>
      <c r="F13" s="4">
        <v>56</v>
      </c>
      <c r="G13" s="5">
        <v>26.88</v>
      </c>
      <c r="H13" s="9">
        <f t="shared" si="1"/>
        <v>4.8384</v>
      </c>
      <c r="I13" s="10">
        <f t="shared" si="2"/>
        <v>8.3327999999999989</v>
      </c>
      <c r="J13" s="10">
        <f t="shared" si="3"/>
        <v>40.051199999999994</v>
      </c>
      <c r="K13" s="10">
        <f t="shared" si="0"/>
        <v>44.056319999999999</v>
      </c>
      <c r="L13" s="6"/>
      <c r="M13" s="3" t="s">
        <v>165</v>
      </c>
      <c r="N13" s="6" t="s">
        <v>166</v>
      </c>
      <c r="O13" s="7" t="s">
        <v>167</v>
      </c>
    </row>
    <row r="14" spans="1:15" ht="90" x14ac:dyDescent="0.2">
      <c r="A14" s="2" t="s">
        <v>14</v>
      </c>
      <c r="B14" s="3" t="s">
        <v>15</v>
      </c>
      <c r="C14" s="3" t="s">
        <v>150</v>
      </c>
      <c r="D14" s="3" t="s">
        <v>93</v>
      </c>
      <c r="E14" s="3" t="s">
        <v>68</v>
      </c>
      <c r="F14" s="4">
        <v>1</v>
      </c>
      <c r="G14" s="5">
        <v>24.8</v>
      </c>
      <c r="H14" s="9">
        <f t="shared" si="1"/>
        <v>4.4639999999999995</v>
      </c>
      <c r="I14" s="10">
        <f t="shared" si="2"/>
        <v>7.6879999999999997</v>
      </c>
      <c r="J14" s="10">
        <f t="shared" si="3"/>
        <v>36.951999999999998</v>
      </c>
      <c r="K14" s="10">
        <f t="shared" si="0"/>
        <v>40.647199999999998</v>
      </c>
      <c r="L14" s="6"/>
      <c r="M14" s="3" t="s">
        <v>16</v>
      </c>
      <c r="N14" s="6" t="s">
        <v>136</v>
      </c>
      <c r="O14" s="7" t="s">
        <v>46</v>
      </c>
    </row>
    <row r="15" spans="1:15" ht="90" x14ac:dyDescent="0.2">
      <c r="A15" s="2" t="s">
        <v>14</v>
      </c>
      <c r="B15" s="3" t="s">
        <v>15</v>
      </c>
      <c r="C15" s="3" t="s">
        <v>143</v>
      </c>
      <c r="D15" s="3" t="s">
        <v>93</v>
      </c>
      <c r="E15" s="3" t="s">
        <v>68</v>
      </c>
      <c r="F15" s="4">
        <v>1</v>
      </c>
      <c r="G15" s="5">
        <v>25.28</v>
      </c>
      <c r="H15" s="9">
        <f t="shared" si="1"/>
        <v>4.5503999999999998</v>
      </c>
      <c r="I15" s="10">
        <f t="shared" si="2"/>
        <v>7.8368000000000002</v>
      </c>
      <c r="J15" s="10">
        <f t="shared" si="3"/>
        <v>37.667200000000001</v>
      </c>
      <c r="K15" s="10">
        <f t="shared" si="0"/>
        <v>41.433920000000008</v>
      </c>
      <c r="L15" s="6"/>
      <c r="M15" s="3" t="s">
        <v>16</v>
      </c>
      <c r="N15" s="6" t="s">
        <v>136</v>
      </c>
      <c r="O15" s="7" t="s">
        <v>48</v>
      </c>
    </row>
    <row r="16" spans="1:15" ht="90" x14ac:dyDescent="0.2">
      <c r="A16" s="2" t="s">
        <v>14</v>
      </c>
      <c r="B16" s="3" t="s">
        <v>15</v>
      </c>
      <c r="C16" s="3" t="s">
        <v>142</v>
      </c>
      <c r="D16" s="3" t="s">
        <v>93</v>
      </c>
      <c r="E16" s="3" t="s">
        <v>68</v>
      </c>
      <c r="F16" s="4">
        <v>1</v>
      </c>
      <c r="G16" s="5">
        <v>29.82</v>
      </c>
      <c r="H16" s="9">
        <f t="shared" si="1"/>
        <v>5.3675999999999995</v>
      </c>
      <c r="I16" s="10">
        <f t="shared" si="2"/>
        <v>9.2441999999999993</v>
      </c>
      <c r="J16" s="10">
        <f t="shared" si="3"/>
        <v>44.431800000000003</v>
      </c>
      <c r="K16" s="10">
        <f t="shared" si="0"/>
        <v>48.874980000000008</v>
      </c>
      <c r="L16" s="6"/>
      <c r="M16" s="3" t="s">
        <v>16</v>
      </c>
      <c r="N16" s="6" t="s">
        <v>136</v>
      </c>
      <c r="O16" s="7" t="s">
        <v>50</v>
      </c>
    </row>
    <row r="17" spans="1:15" ht="90" x14ac:dyDescent="0.2">
      <c r="A17" s="2" t="s">
        <v>14</v>
      </c>
      <c r="B17" s="3" t="s">
        <v>15</v>
      </c>
      <c r="C17" s="3" t="s">
        <v>141</v>
      </c>
      <c r="D17" s="3" t="s">
        <v>93</v>
      </c>
      <c r="E17" s="3" t="s">
        <v>68</v>
      </c>
      <c r="F17" s="4">
        <v>1</v>
      </c>
      <c r="G17" s="5">
        <v>31.6</v>
      </c>
      <c r="H17" s="9">
        <f t="shared" si="1"/>
        <v>5.6879999999999997</v>
      </c>
      <c r="I17" s="10">
        <f t="shared" si="2"/>
        <v>9.7960000000000012</v>
      </c>
      <c r="J17" s="10">
        <f t="shared" si="3"/>
        <v>47.084000000000003</v>
      </c>
      <c r="K17" s="10">
        <f t="shared" si="0"/>
        <v>51.792400000000008</v>
      </c>
      <c r="L17" s="6"/>
      <c r="M17" s="3" t="s">
        <v>16</v>
      </c>
      <c r="N17" s="6" t="s">
        <v>136</v>
      </c>
      <c r="O17" s="7" t="s">
        <v>52</v>
      </c>
    </row>
    <row r="18" spans="1:15" ht="90" x14ac:dyDescent="0.2">
      <c r="A18" s="2" t="s">
        <v>14</v>
      </c>
      <c r="B18" s="3" t="s">
        <v>15</v>
      </c>
      <c r="C18" s="3" t="s">
        <v>139</v>
      </c>
      <c r="D18" s="3" t="s">
        <v>93</v>
      </c>
      <c r="E18" s="3" t="s">
        <v>68</v>
      </c>
      <c r="F18" s="4">
        <v>1</v>
      </c>
      <c r="G18" s="5">
        <v>32.35</v>
      </c>
      <c r="H18" s="9">
        <f t="shared" si="1"/>
        <v>5.8230000000000004</v>
      </c>
      <c r="I18" s="10">
        <f t="shared" si="2"/>
        <v>10.028500000000001</v>
      </c>
      <c r="J18" s="10">
        <f t="shared" si="3"/>
        <v>48.201500000000003</v>
      </c>
      <c r="K18" s="10">
        <f t="shared" si="0"/>
        <v>53.021650000000008</v>
      </c>
      <c r="L18" s="6"/>
      <c r="M18" s="3" t="s">
        <v>16</v>
      </c>
      <c r="N18" s="6" t="s">
        <v>136</v>
      </c>
      <c r="O18" s="7" t="s">
        <v>59</v>
      </c>
    </row>
    <row r="19" spans="1:15" ht="90" x14ac:dyDescent="0.2">
      <c r="A19" s="2" t="s">
        <v>14</v>
      </c>
      <c r="B19" s="3" t="s">
        <v>15</v>
      </c>
      <c r="C19" s="3" t="s">
        <v>137</v>
      </c>
      <c r="D19" s="3" t="s">
        <v>93</v>
      </c>
      <c r="E19" s="3" t="s">
        <v>68</v>
      </c>
      <c r="F19" s="4">
        <v>1</v>
      </c>
      <c r="G19" s="5">
        <v>32.83</v>
      </c>
      <c r="H19" s="9">
        <f t="shared" si="1"/>
        <v>5.9093999999999998</v>
      </c>
      <c r="I19" s="10">
        <f t="shared" si="2"/>
        <v>10.177299999999999</v>
      </c>
      <c r="J19" s="10">
        <f t="shared" si="3"/>
        <v>48.916699999999992</v>
      </c>
      <c r="K19" s="10">
        <f t="shared" si="0"/>
        <v>53.808369999999996</v>
      </c>
      <c r="L19" s="6"/>
      <c r="M19" s="3" t="s">
        <v>16</v>
      </c>
      <c r="N19" s="6" t="s">
        <v>136</v>
      </c>
      <c r="O19" s="7" t="s">
        <v>61</v>
      </c>
    </row>
    <row r="20" spans="1:15" ht="90" x14ac:dyDescent="0.2">
      <c r="A20" s="2" t="s">
        <v>14</v>
      </c>
      <c r="B20" s="3" t="s">
        <v>15</v>
      </c>
      <c r="C20" s="3" t="s">
        <v>138</v>
      </c>
      <c r="D20" s="3" t="s">
        <v>93</v>
      </c>
      <c r="E20" s="3" t="s">
        <v>68</v>
      </c>
      <c r="F20" s="4">
        <v>1</v>
      </c>
      <c r="G20" s="5">
        <v>41.1</v>
      </c>
      <c r="H20" s="9">
        <f t="shared" si="1"/>
        <v>7.3979999999999997</v>
      </c>
      <c r="I20" s="10">
        <f t="shared" si="2"/>
        <v>12.741</v>
      </c>
      <c r="J20" s="10">
        <f t="shared" si="3"/>
        <v>61.239000000000004</v>
      </c>
      <c r="K20" s="10">
        <f t="shared" si="0"/>
        <v>67.36290000000001</v>
      </c>
      <c r="L20" s="6"/>
      <c r="M20" s="3" t="s">
        <v>16</v>
      </c>
      <c r="N20" s="6" t="s">
        <v>136</v>
      </c>
      <c r="O20" s="7" t="s">
        <v>60</v>
      </c>
    </row>
    <row r="21" spans="1:15" ht="90" x14ac:dyDescent="0.2">
      <c r="A21" s="2" t="s">
        <v>14</v>
      </c>
      <c r="B21" s="3" t="s">
        <v>15</v>
      </c>
      <c r="C21" s="3" t="s">
        <v>135</v>
      </c>
      <c r="D21" s="3" t="s">
        <v>93</v>
      </c>
      <c r="E21" s="3" t="s">
        <v>68</v>
      </c>
      <c r="F21" s="4">
        <v>1</v>
      </c>
      <c r="G21" s="5">
        <v>41.19</v>
      </c>
      <c r="H21" s="9">
        <f t="shared" si="1"/>
        <v>7.4141999999999992</v>
      </c>
      <c r="I21" s="10">
        <f t="shared" si="2"/>
        <v>12.768899999999999</v>
      </c>
      <c r="J21" s="10">
        <f t="shared" si="3"/>
        <v>61.373099999999994</v>
      </c>
      <c r="K21" s="10">
        <f t="shared" si="0"/>
        <v>67.510409999999993</v>
      </c>
      <c r="L21" s="6"/>
      <c r="M21" s="3" t="s">
        <v>16</v>
      </c>
      <c r="N21" s="6" t="s">
        <v>136</v>
      </c>
      <c r="O21" s="7" t="s">
        <v>62</v>
      </c>
    </row>
    <row r="22" spans="1:15" ht="75" x14ac:dyDescent="0.2">
      <c r="A22" s="2" t="s">
        <v>14</v>
      </c>
      <c r="B22" s="3" t="s">
        <v>15</v>
      </c>
      <c r="C22" s="3" t="s">
        <v>144</v>
      </c>
      <c r="D22" s="3" t="s">
        <v>93</v>
      </c>
      <c r="E22" s="3" t="s">
        <v>68</v>
      </c>
      <c r="F22" s="4">
        <v>12</v>
      </c>
      <c r="G22" s="5">
        <v>367.38</v>
      </c>
      <c r="H22" s="11">
        <f>G22*0.15</f>
        <v>55.106999999999999</v>
      </c>
      <c r="I22" s="10">
        <f>G22*0.25</f>
        <v>91.844999999999999</v>
      </c>
      <c r="J22" s="10">
        <f>G22+(G22*0.15)+(G22*0.25)</f>
        <v>514.33199999999999</v>
      </c>
      <c r="K22" s="10">
        <f t="shared" si="0"/>
        <v>565.76520000000005</v>
      </c>
      <c r="L22" s="6"/>
      <c r="M22" s="3" t="s">
        <v>16</v>
      </c>
      <c r="N22" s="6" t="s">
        <v>136</v>
      </c>
      <c r="O22" s="7" t="s">
        <v>145</v>
      </c>
    </row>
    <row r="23" spans="1:15" ht="75" x14ac:dyDescent="0.2">
      <c r="A23" s="2" t="s">
        <v>14</v>
      </c>
      <c r="B23" s="3" t="s">
        <v>15</v>
      </c>
      <c r="C23" s="3" t="s">
        <v>144</v>
      </c>
      <c r="D23" s="3" t="s">
        <v>93</v>
      </c>
      <c r="E23" s="3" t="s">
        <v>68</v>
      </c>
      <c r="F23" s="4">
        <v>12</v>
      </c>
      <c r="G23" s="5">
        <v>396.07</v>
      </c>
      <c r="H23" s="11">
        <f>G23*0.15</f>
        <v>59.410499999999999</v>
      </c>
      <c r="I23" s="10">
        <f>G23*0.25</f>
        <v>99.017499999999998</v>
      </c>
      <c r="J23" s="10">
        <f>G23+(G23*0.15)+(G23*0.25)</f>
        <v>554.49800000000005</v>
      </c>
      <c r="K23" s="10">
        <f t="shared" si="0"/>
        <v>609.94780000000014</v>
      </c>
      <c r="L23" s="6"/>
      <c r="M23" s="3" t="s">
        <v>16</v>
      </c>
      <c r="N23" s="6" t="s">
        <v>136</v>
      </c>
      <c r="O23" s="7" t="s">
        <v>151</v>
      </c>
    </row>
    <row r="24" spans="1:15" ht="75" x14ac:dyDescent="0.2">
      <c r="A24" s="2" t="s">
        <v>14</v>
      </c>
      <c r="B24" s="3" t="s">
        <v>15</v>
      </c>
      <c r="C24" s="3" t="s">
        <v>140</v>
      </c>
      <c r="D24" s="3" t="s">
        <v>93</v>
      </c>
      <c r="E24" s="3" t="s">
        <v>68</v>
      </c>
      <c r="F24" s="4">
        <v>15</v>
      </c>
      <c r="G24" s="5">
        <v>447.3</v>
      </c>
      <c r="H24" s="11">
        <f>G24*0.15</f>
        <v>67.094999999999999</v>
      </c>
      <c r="I24" s="10">
        <f>G24*0.25</f>
        <v>111.825</v>
      </c>
      <c r="J24" s="10">
        <f>G24+(G24*0.15)+(G24*0.25)</f>
        <v>626.22</v>
      </c>
      <c r="K24" s="10">
        <f t="shared" si="0"/>
        <v>688.8420000000001</v>
      </c>
      <c r="L24" s="6"/>
      <c r="M24" s="3" t="s">
        <v>16</v>
      </c>
      <c r="N24" s="6" t="s">
        <v>136</v>
      </c>
      <c r="O24" s="7" t="s">
        <v>53</v>
      </c>
    </row>
    <row r="25" spans="1:15" ht="75" x14ac:dyDescent="0.2">
      <c r="A25" s="2" t="s">
        <v>14</v>
      </c>
      <c r="B25" s="3" t="s">
        <v>15</v>
      </c>
      <c r="C25" s="3" t="s">
        <v>146</v>
      </c>
      <c r="D25" s="3" t="s">
        <v>93</v>
      </c>
      <c r="E25" s="3" t="s">
        <v>68</v>
      </c>
      <c r="F25" s="4">
        <v>15</v>
      </c>
      <c r="G25" s="5">
        <v>474</v>
      </c>
      <c r="H25" s="11">
        <f>G25*0.15</f>
        <v>71.099999999999994</v>
      </c>
      <c r="I25" s="10">
        <f>G25*0.25</f>
        <v>118.5</v>
      </c>
      <c r="J25" s="10">
        <f>G25+(G25*0.15)+(G25*0.25)</f>
        <v>663.6</v>
      </c>
      <c r="K25" s="10">
        <f t="shared" si="0"/>
        <v>729.96</v>
      </c>
      <c r="L25" s="6"/>
      <c r="M25" s="3" t="s">
        <v>16</v>
      </c>
      <c r="N25" s="6" t="s">
        <v>136</v>
      </c>
      <c r="O25" s="7" t="s">
        <v>51</v>
      </c>
    </row>
    <row r="26" spans="1:15" ht="75" x14ac:dyDescent="0.2">
      <c r="A26" s="2" t="s">
        <v>14</v>
      </c>
      <c r="B26" s="3" t="s">
        <v>15</v>
      </c>
      <c r="C26" s="3" t="s">
        <v>152</v>
      </c>
      <c r="D26" s="3" t="s">
        <v>93</v>
      </c>
      <c r="E26" s="3" t="s">
        <v>68</v>
      </c>
      <c r="F26" s="4">
        <v>24</v>
      </c>
      <c r="G26" s="5">
        <v>656.62</v>
      </c>
      <c r="H26" s="11">
        <f>G26*0.12</f>
        <v>78.794399999999996</v>
      </c>
      <c r="I26" s="10">
        <f>G26*0.18</f>
        <v>118.19159999999999</v>
      </c>
      <c r="J26" s="10">
        <f>G26+(G26*0.12)+(G26*0.18)</f>
        <v>853.60599999999999</v>
      </c>
      <c r="K26" s="10">
        <f t="shared" si="0"/>
        <v>938.96660000000008</v>
      </c>
      <c r="L26" s="6"/>
      <c r="M26" s="3" t="s">
        <v>16</v>
      </c>
      <c r="N26" s="6" t="s">
        <v>136</v>
      </c>
      <c r="O26" s="7" t="s">
        <v>153</v>
      </c>
    </row>
    <row r="27" spans="1:15" ht="75" x14ac:dyDescent="0.2">
      <c r="A27" s="2" t="s">
        <v>14</v>
      </c>
      <c r="B27" s="3" t="s">
        <v>15</v>
      </c>
      <c r="C27" s="3" t="s">
        <v>147</v>
      </c>
      <c r="D27" s="3" t="s">
        <v>93</v>
      </c>
      <c r="E27" s="3" t="s">
        <v>68</v>
      </c>
      <c r="F27" s="4">
        <v>24</v>
      </c>
      <c r="G27" s="5">
        <v>675.14</v>
      </c>
      <c r="H27" s="11">
        <f>G27*0.12</f>
        <v>81.016799999999989</v>
      </c>
      <c r="I27" s="10">
        <f>G27*0.18</f>
        <v>121.5252</v>
      </c>
      <c r="J27" s="10">
        <f>G27+(G27*0.12)+(G27*0.18)</f>
        <v>877.68200000000002</v>
      </c>
      <c r="K27" s="10">
        <f t="shared" si="0"/>
        <v>965.45020000000011</v>
      </c>
      <c r="L27" s="6"/>
      <c r="M27" s="3" t="s">
        <v>16</v>
      </c>
      <c r="N27" s="6" t="s">
        <v>136</v>
      </c>
      <c r="O27" s="7" t="s">
        <v>148</v>
      </c>
    </row>
    <row r="28" spans="1:15" ht="75" x14ac:dyDescent="0.2">
      <c r="A28" s="2" t="s">
        <v>14</v>
      </c>
      <c r="B28" s="3" t="s">
        <v>15</v>
      </c>
      <c r="C28" s="3" t="s">
        <v>154</v>
      </c>
      <c r="D28" s="3" t="s">
        <v>93</v>
      </c>
      <c r="E28" s="3" t="s">
        <v>68</v>
      </c>
      <c r="F28" s="4">
        <v>30</v>
      </c>
      <c r="G28" s="5">
        <v>744</v>
      </c>
      <c r="H28" s="11">
        <f>G28*0.12</f>
        <v>89.28</v>
      </c>
      <c r="I28" s="10">
        <f>G28*0.18</f>
        <v>133.91999999999999</v>
      </c>
      <c r="J28" s="10">
        <f>G28+(G28*0.12)+(G28*0.18)</f>
        <v>967.19999999999993</v>
      </c>
      <c r="K28" s="10">
        <f t="shared" si="0"/>
        <v>1063.92</v>
      </c>
      <c r="L28" s="6"/>
      <c r="M28" s="3" t="s">
        <v>16</v>
      </c>
      <c r="N28" s="6" t="s">
        <v>136</v>
      </c>
      <c r="O28" s="7" t="s">
        <v>47</v>
      </c>
    </row>
    <row r="29" spans="1:15" ht="75" x14ac:dyDescent="0.2">
      <c r="A29" s="2" t="s">
        <v>14</v>
      </c>
      <c r="B29" s="3" t="s">
        <v>15</v>
      </c>
      <c r="C29" s="3" t="s">
        <v>149</v>
      </c>
      <c r="D29" s="3" t="s">
        <v>93</v>
      </c>
      <c r="E29" s="3" t="s">
        <v>68</v>
      </c>
      <c r="F29" s="4">
        <v>30</v>
      </c>
      <c r="G29" s="5">
        <v>758.4</v>
      </c>
      <c r="H29" s="11">
        <f>G29*0.12</f>
        <v>91.007999999999996</v>
      </c>
      <c r="I29" s="10">
        <f>G29*0.18</f>
        <v>136.512</v>
      </c>
      <c r="J29" s="10">
        <f>G29+(G29*0.12)+(G29*0.18)</f>
        <v>985.92000000000007</v>
      </c>
      <c r="K29" s="10">
        <f t="shared" si="0"/>
        <v>1084.5120000000002</v>
      </c>
      <c r="L29" s="6"/>
      <c r="M29" s="3" t="s">
        <v>16</v>
      </c>
      <c r="N29" s="6" t="s">
        <v>136</v>
      </c>
      <c r="O29" s="7" t="s">
        <v>49</v>
      </c>
    </row>
    <row r="30" spans="1:15" ht="60" x14ac:dyDescent="0.2">
      <c r="A30" s="2" t="s">
        <v>18</v>
      </c>
      <c r="B30" s="3" t="s">
        <v>19</v>
      </c>
      <c r="C30" s="3" t="s">
        <v>104</v>
      </c>
      <c r="D30" s="3" t="s">
        <v>96</v>
      </c>
      <c r="E30" s="3" t="s">
        <v>76</v>
      </c>
      <c r="F30" s="4">
        <v>50</v>
      </c>
      <c r="G30" s="5">
        <v>26.17</v>
      </c>
      <c r="H30" s="9">
        <f>G30*0.18</f>
        <v>4.7106000000000003</v>
      </c>
      <c r="I30" s="10">
        <f>G30*0.31</f>
        <v>8.1127000000000002</v>
      </c>
      <c r="J30" s="10">
        <f>G30+(G30*0.18)+(G30*0.31)</f>
        <v>38.993300000000005</v>
      </c>
      <c r="K30" s="10">
        <f t="shared" si="0"/>
        <v>42.892630000000011</v>
      </c>
      <c r="L30" s="6"/>
      <c r="M30" s="3" t="s">
        <v>20</v>
      </c>
      <c r="N30" s="6" t="s">
        <v>160</v>
      </c>
      <c r="O30" s="7" t="s">
        <v>45</v>
      </c>
    </row>
    <row r="31" spans="1:15" ht="60" x14ac:dyDescent="0.2">
      <c r="A31" s="2" t="s">
        <v>33</v>
      </c>
      <c r="B31" s="3" t="s">
        <v>103</v>
      </c>
      <c r="C31" s="3" t="s">
        <v>88</v>
      </c>
      <c r="D31" s="3" t="s">
        <v>111</v>
      </c>
      <c r="E31" s="3" t="s">
        <v>73</v>
      </c>
      <c r="F31" s="4">
        <v>1</v>
      </c>
      <c r="G31" s="5">
        <v>189.83</v>
      </c>
      <c r="H31" s="11">
        <f>G31*0.15</f>
        <v>28.474500000000003</v>
      </c>
      <c r="I31" s="10">
        <f>G31*0.25</f>
        <v>47.457500000000003</v>
      </c>
      <c r="J31" s="10">
        <f>G31+(G31*0.15)+(G31*0.25)</f>
        <v>265.762</v>
      </c>
      <c r="K31" s="10">
        <f t="shared" si="0"/>
        <v>292.33820000000003</v>
      </c>
      <c r="L31" s="6"/>
      <c r="M31" s="3" t="s">
        <v>109</v>
      </c>
      <c r="N31" s="6" t="s">
        <v>176</v>
      </c>
      <c r="O31" s="7" t="s">
        <v>110</v>
      </c>
    </row>
    <row r="32" spans="1:15" ht="75" x14ac:dyDescent="0.2">
      <c r="A32" s="2" t="s">
        <v>67</v>
      </c>
      <c r="B32" s="3" t="s">
        <v>67</v>
      </c>
      <c r="C32" s="3" t="s">
        <v>117</v>
      </c>
      <c r="D32" s="3" t="s">
        <v>118</v>
      </c>
      <c r="E32" s="3" t="s">
        <v>85</v>
      </c>
      <c r="F32" s="4">
        <v>1</v>
      </c>
      <c r="G32" s="5">
        <v>546.41999999999996</v>
      </c>
      <c r="H32" s="11">
        <f>G32*0.12</f>
        <v>65.570399999999992</v>
      </c>
      <c r="I32" s="10">
        <f>G32*0.18</f>
        <v>98.355599999999995</v>
      </c>
      <c r="J32" s="10">
        <f>G32+(G32*0.12)+(G32*0.18)</f>
        <v>710.34599999999989</v>
      </c>
      <c r="K32" s="10">
        <f t="shared" si="0"/>
        <v>781.38059999999996</v>
      </c>
      <c r="L32" s="6"/>
      <c r="M32" s="3" t="s">
        <v>100</v>
      </c>
      <c r="N32" s="6" t="s">
        <v>119</v>
      </c>
      <c r="O32" s="7" t="s">
        <v>101</v>
      </c>
    </row>
    <row r="33" spans="1:15" ht="75" x14ac:dyDescent="0.2">
      <c r="A33" s="2" t="s">
        <v>67</v>
      </c>
      <c r="B33" s="3" t="s">
        <v>67</v>
      </c>
      <c r="C33" s="3" t="s">
        <v>116</v>
      </c>
      <c r="D33" s="3" t="s">
        <v>118</v>
      </c>
      <c r="E33" s="3" t="s">
        <v>85</v>
      </c>
      <c r="F33" s="4">
        <v>5</v>
      </c>
      <c r="G33" s="5">
        <v>2732.1</v>
      </c>
      <c r="H33" s="11">
        <f>G33*0.12</f>
        <v>327.85199999999998</v>
      </c>
      <c r="I33" s="10">
        <f>G33*0.18</f>
        <v>491.77799999999996</v>
      </c>
      <c r="J33" s="10">
        <f>G33+(G33*0.12)+(G33*0.18)</f>
        <v>3551.7299999999996</v>
      </c>
      <c r="K33" s="10">
        <f t="shared" si="0"/>
        <v>3906.9029999999998</v>
      </c>
      <c r="L33" s="6"/>
      <c r="M33" s="3" t="s">
        <v>100</v>
      </c>
      <c r="N33" s="6" t="s">
        <v>119</v>
      </c>
      <c r="O33" s="7" t="s">
        <v>102</v>
      </c>
    </row>
    <row r="34" spans="1:15" ht="60" x14ac:dyDescent="0.2">
      <c r="A34" s="2" t="s">
        <v>26</v>
      </c>
      <c r="B34" s="3" t="s">
        <v>41</v>
      </c>
      <c r="C34" s="3" t="s">
        <v>91</v>
      </c>
      <c r="D34" s="3" t="s">
        <v>96</v>
      </c>
      <c r="E34" s="3" t="s">
        <v>72</v>
      </c>
      <c r="F34" s="4">
        <v>40</v>
      </c>
      <c r="G34" s="5">
        <v>21.16</v>
      </c>
      <c r="H34" s="9">
        <f>G34*0.18</f>
        <v>3.8087999999999997</v>
      </c>
      <c r="I34" s="10">
        <f>G34*0.31</f>
        <v>6.5595999999999997</v>
      </c>
      <c r="J34" s="10">
        <f>G34+(G34*0.18)+(G34*0.31)</f>
        <v>31.528400000000001</v>
      </c>
      <c r="K34" s="10">
        <f t="shared" si="0"/>
        <v>34.681240000000003</v>
      </c>
      <c r="L34" s="6"/>
      <c r="M34" s="3" t="s">
        <v>42</v>
      </c>
      <c r="N34" s="6" t="s">
        <v>122</v>
      </c>
      <c r="O34" s="7" t="s">
        <v>65</v>
      </c>
    </row>
    <row r="35" spans="1:15" ht="60" x14ac:dyDescent="0.2">
      <c r="A35" s="2" t="s">
        <v>26</v>
      </c>
      <c r="B35" s="3" t="s">
        <v>41</v>
      </c>
      <c r="C35" s="3" t="s">
        <v>91</v>
      </c>
      <c r="D35" s="3" t="s">
        <v>96</v>
      </c>
      <c r="E35" s="3" t="s">
        <v>72</v>
      </c>
      <c r="F35" s="4">
        <v>40</v>
      </c>
      <c r="G35" s="5">
        <v>21.16</v>
      </c>
      <c r="H35" s="9">
        <f>G35*0.18</f>
        <v>3.8087999999999997</v>
      </c>
      <c r="I35" s="10">
        <f>G35*0.31</f>
        <v>6.5595999999999997</v>
      </c>
      <c r="J35" s="10">
        <f>G35+(G35*0.18)+(G35*0.31)</f>
        <v>31.528400000000001</v>
      </c>
      <c r="K35" s="10">
        <f t="shared" si="0"/>
        <v>34.681240000000003</v>
      </c>
      <c r="L35" s="6"/>
      <c r="M35" s="3" t="s">
        <v>42</v>
      </c>
      <c r="N35" s="6" t="s">
        <v>122</v>
      </c>
      <c r="O35" s="7" t="s">
        <v>65</v>
      </c>
    </row>
    <row r="36" spans="1:15" ht="60" x14ac:dyDescent="0.2">
      <c r="A36" s="2" t="s">
        <v>26</v>
      </c>
      <c r="B36" s="3" t="s">
        <v>41</v>
      </c>
      <c r="C36" s="3" t="s">
        <v>83</v>
      </c>
      <c r="D36" s="3" t="s">
        <v>96</v>
      </c>
      <c r="E36" s="3" t="s">
        <v>72</v>
      </c>
      <c r="F36" s="4">
        <v>50</v>
      </c>
      <c r="G36" s="5">
        <v>26.46</v>
      </c>
      <c r="H36" s="9">
        <f>G36*0.18</f>
        <v>4.7628000000000004</v>
      </c>
      <c r="I36" s="10">
        <f>G36*0.31</f>
        <v>8.2026000000000003</v>
      </c>
      <c r="J36" s="10">
        <f>G36+(G36*0.18)+(G36*0.31)</f>
        <v>39.425399999999996</v>
      </c>
      <c r="K36" s="10">
        <f t="shared" si="0"/>
        <v>43.367939999999997</v>
      </c>
      <c r="L36" s="6"/>
      <c r="M36" s="3" t="s">
        <v>42</v>
      </c>
      <c r="N36" s="6" t="s">
        <v>122</v>
      </c>
      <c r="O36" s="7" t="s">
        <v>66</v>
      </c>
    </row>
    <row r="37" spans="1:15" ht="60" x14ac:dyDescent="0.2">
      <c r="A37" s="2" t="s">
        <v>26</v>
      </c>
      <c r="B37" s="3" t="s">
        <v>41</v>
      </c>
      <c r="C37" s="3" t="s">
        <v>83</v>
      </c>
      <c r="D37" s="3" t="s">
        <v>96</v>
      </c>
      <c r="E37" s="3" t="s">
        <v>72</v>
      </c>
      <c r="F37" s="4">
        <v>50</v>
      </c>
      <c r="G37" s="5">
        <v>26.46</v>
      </c>
      <c r="H37" s="9">
        <f>G37*0.18</f>
        <v>4.7628000000000004</v>
      </c>
      <c r="I37" s="10">
        <f>G37*0.31</f>
        <v>8.2026000000000003</v>
      </c>
      <c r="J37" s="10">
        <f>G37+(G37*0.18)+(G37*0.31)</f>
        <v>39.425399999999996</v>
      </c>
      <c r="K37" s="10">
        <f t="shared" si="0"/>
        <v>43.367939999999997</v>
      </c>
      <c r="L37" s="6"/>
      <c r="M37" s="3" t="s">
        <v>42</v>
      </c>
      <c r="N37" s="6" t="s">
        <v>122</v>
      </c>
      <c r="O37" s="7" t="s">
        <v>66</v>
      </c>
    </row>
    <row r="38" spans="1:15" ht="60" x14ac:dyDescent="0.2">
      <c r="A38" s="2" t="s">
        <v>90</v>
      </c>
      <c r="B38" s="3" t="s">
        <v>21</v>
      </c>
      <c r="C38" s="3" t="s">
        <v>131</v>
      </c>
      <c r="D38" s="3" t="s">
        <v>129</v>
      </c>
      <c r="E38" s="3" t="s">
        <v>80</v>
      </c>
      <c r="F38" s="4">
        <v>1</v>
      </c>
      <c r="G38" s="5">
        <v>2202.04</v>
      </c>
      <c r="H38" s="11">
        <f>G38*0.12</f>
        <v>264.2448</v>
      </c>
      <c r="I38" s="10">
        <f>G38*0.18</f>
        <v>396.36719999999997</v>
      </c>
      <c r="J38" s="10">
        <f>G38+(G38*0.12)+(G38*0.18)</f>
        <v>2862.652</v>
      </c>
      <c r="K38" s="10">
        <f t="shared" si="0"/>
        <v>3148.9172000000003</v>
      </c>
      <c r="L38" s="6"/>
      <c r="M38" s="3" t="s">
        <v>22</v>
      </c>
      <c r="N38" s="6" t="s">
        <v>130</v>
      </c>
      <c r="O38" s="7" t="s">
        <v>23</v>
      </c>
    </row>
    <row r="39" spans="1:15" ht="60" x14ac:dyDescent="0.2">
      <c r="A39" s="2" t="s">
        <v>90</v>
      </c>
      <c r="B39" s="3" t="s">
        <v>21</v>
      </c>
      <c r="C39" s="3" t="s">
        <v>89</v>
      </c>
      <c r="D39" s="3" t="s">
        <v>129</v>
      </c>
      <c r="E39" s="3" t="s">
        <v>80</v>
      </c>
      <c r="F39" s="4">
        <v>1</v>
      </c>
      <c r="G39" s="5">
        <v>9964.7000000000007</v>
      </c>
      <c r="H39" s="11">
        <f>G39*0.12</f>
        <v>1195.7640000000001</v>
      </c>
      <c r="I39" s="10">
        <f>G39*0.18</f>
        <v>1793.646</v>
      </c>
      <c r="J39" s="10">
        <f>G39+(G39*0.12)+(G39*0.18)</f>
        <v>12954.11</v>
      </c>
      <c r="K39" s="10">
        <f t="shared" si="0"/>
        <v>14249.521000000002</v>
      </c>
      <c r="L39" s="6"/>
      <c r="M39" s="3" t="s">
        <v>22</v>
      </c>
      <c r="N39" s="6" t="s">
        <v>130</v>
      </c>
      <c r="O39" s="7" t="s">
        <v>25</v>
      </c>
    </row>
    <row r="40" spans="1:15" ht="60" x14ac:dyDescent="0.2">
      <c r="A40" s="2" t="s">
        <v>90</v>
      </c>
      <c r="B40" s="3" t="s">
        <v>21</v>
      </c>
      <c r="C40" s="3" t="s">
        <v>92</v>
      </c>
      <c r="D40" s="3" t="s">
        <v>129</v>
      </c>
      <c r="E40" s="3" t="s">
        <v>80</v>
      </c>
      <c r="F40" s="4">
        <v>1</v>
      </c>
      <c r="G40" s="5">
        <v>19781.37</v>
      </c>
      <c r="H40" s="11">
        <f>G40*0.12</f>
        <v>2373.7643999999996</v>
      </c>
      <c r="I40" s="10">
        <f>G40*0.18</f>
        <v>3560.6465999999996</v>
      </c>
      <c r="J40" s="10">
        <f>G40+(G40*0.12)+(G40*0.18)</f>
        <v>25715.780999999999</v>
      </c>
      <c r="K40" s="10">
        <f t="shared" si="0"/>
        <v>28287.359100000001</v>
      </c>
      <c r="L40" s="6"/>
      <c r="M40" s="3" t="s">
        <v>22</v>
      </c>
      <c r="N40" s="6" t="s">
        <v>130</v>
      </c>
      <c r="O40" s="7" t="s">
        <v>24</v>
      </c>
    </row>
    <row r="41" spans="1:15" ht="60" x14ac:dyDescent="0.2">
      <c r="A41" s="2" t="s">
        <v>27</v>
      </c>
      <c r="B41" s="3" t="s">
        <v>27</v>
      </c>
      <c r="C41" s="3" t="s">
        <v>87</v>
      </c>
      <c r="D41" s="3" t="s">
        <v>96</v>
      </c>
      <c r="E41" s="3" t="s">
        <v>97</v>
      </c>
      <c r="F41" s="4">
        <v>100</v>
      </c>
      <c r="G41" s="5">
        <v>51.72</v>
      </c>
      <c r="H41" s="11">
        <f>G41*0.15</f>
        <v>7.7579999999999991</v>
      </c>
      <c r="I41" s="10">
        <f>G41*0.25</f>
        <v>12.93</v>
      </c>
      <c r="J41" s="10">
        <f>G41+(G41*0.15)+(G41*0.25)</f>
        <v>72.407999999999987</v>
      </c>
      <c r="K41" s="10">
        <f t="shared" si="0"/>
        <v>79.648799999999994</v>
      </c>
      <c r="L41" s="6"/>
      <c r="M41" s="3" t="s">
        <v>63</v>
      </c>
      <c r="N41" s="6" t="s">
        <v>159</v>
      </c>
      <c r="O41" s="7" t="s">
        <v>64</v>
      </c>
    </row>
    <row r="42" spans="1:15" ht="90" x14ac:dyDescent="0.2">
      <c r="A42" s="2" t="s">
        <v>11</v>
      </c>
      <c r="B42" s="3" t="s">
        <v>13</v>
      </c>
      <c r="C42" s="3" t="s">
        <v>84</v>
      </c>
      <c r="D42" s="3" t="s">
        <v>114</v>
      </c>
      <c r="E42" s="3" t="s">
        <v>78</v>
      </c>
      <c r="F42" s="4">
        <v>10</v>
      </c>
      <c r="G42" s="5">
        <v>629.79</v>
      </c>
      <c r="H42" s="11">
        <f>G42*0.12</f>
        <v>75.574799999999996</v>
      </c>
      <c r="I42" s="10">
        <f>G42*0.18</f>
        <v>113.36219999999999</v>
      </c>
      <c r="J42" s="10">
        <f>G42+(G42*0.12)+(G42*0.18)</f>
        <v>818.72699999999998</v>
      </c>
      <c r="K42" s="10">
        <f t="shared" si="0"/>
        <v>900.5997000000001</v>
      </c>
      <c r="L42" s="6"/>
      <c r="M42" s="3" t="s">
        <v>38</v>
      </c>
      <c r="N42" s="6" t="s">
        <v>121</v>
      </c>
      <c r="O42" s="7" t="s">
        <v>40</v>
      </c>
    </row>
    <row r="43" spans="1:15" ht="90" x14ac:dyDescent="0.2">
      <c r="A43" s="2" t="s">
        <v>11</v>
      </c>
      <c r="B43" s="3" t="s">
        <v>13</v>
      </c>
      <c r="C43" s="3" t="s">
        <v>94</v>
      </c>
      <c r="D43" s="3" t="s">
        <v>114</v>
      </c>
      <c r="E43" s="3" t="s">
        <v>78</v>
      </c>
      <c r="F43" s="4">
        <v>18</v>
      </c>
      <c r="G43" s="5">
        <v>1120.58</v>
      </c>
      <c r="H43" s="11">
        <f>G43*0.12</f>
        <v>134.46959999999999</v>
      </c>
      <c r="I43" s="10">
        <f>G43*0.18</f>
        <v>201.70439999999999</v>
      </c>
      <c r="J43" s="10">
        <f>G43+(G43*0.12)+(G43*0.18)</f>
        <v>1456.7539999999999</v>
      </c>
      <c r="K43" s="10">
        <f t="shared" si="0"/>
        <v>1602.4294</v>
      </c>
      <c r="L43" s="6"/>
      <c r="M43" s="3" t="s">
        <v>38</v>
      </c>
      <c r="N43" s="6" t="s">
        <v>121</v>
      </c>
      <c r="O43" s="7" t="s">
        <v>39</v>
      </c>
    </row>
    <row r="44" spans="1:15" ht="90" x14ac:dyDescent="0.2">
      <c r="A44" s="2" t="s">
        <v>11</v>
      </c>
      <c r="B44" s="3" t="s">
        <v>13</v>
      </c>
      <c r="C44" s="3" t="s">
        <v>95</v>
      </c>
      <c r="D44" s="3" t="s">
        <v>114</v>
      </c>
      <c r="E44" s="3" t="s">
        <v>78</v>
      </c>
      <c r="F44" s="4">
        <v>30</v>
      </c>
      <c r="G44" s="5">
        <v>1767.25</v>
      </c>
      <c r="H44" s="11">
        <f>G44*0.12</f>
        <v>212.07</v>
      </c>
      <c r="I44" s="10">
        <f>G44*0.18</f>
        <v>318.10499999999996</v>
      </c>
      <c r="J44" s="10">
        <f>G44+(G44*0.12)+(G44*0.18)</f>
        <v>2297.4249999999997</v>
      </c>
      <c r="K44" s="10">
        <f t="shared" si="0"/>
        <v>2527.1675</v>
      </c>
      <c r="L44" s="6"/>
      <c r="M44" s="3" t="s">
        <v>38</v>
      </c>
      <c r="N44" s="6" t="s">
        <v>121</v>
      </c>
      <c r="O44" s="7" t="s">
        <v>81</v>
      </c>
    </row>
    <row r="45" spans="1:15" ht="60" x14ac:dyDescent="0.2">
      <c r="A45" s="2"/>
      <c r="B45" s="3" t="s">
        <v>32</v>
      </c>
      <c r="C45" s="3" t="s">
        <v>98</v>
      </c>
      <c r="D45" s="3" t="s">
        <v>93</v>
      </c>
      <c r="E45" s="3"/>
      <c r="F45" s="4">
        <v>12</v>
      </c>
      <c r="G45" s="5">
        <v>348.36</v>
      </c>
      <c r="H45" s="11">
        <f>G45*0.15</f>
        <v>52.253999999999998</v>
      </c>
      <c r="I45" s="10">
        <f>G45*0.25</f>
        <v>87.09</v>
      </c>
      <c r="J45" s="10">
        <f>G45+(G45*0.15)+(G45*0.25)</f>
        <v>487.70400000000006</v>
      </c>
      <c r="K45" s="10">
        <f t="shared" si="0"/>
        <v>536.47440000000006</v>
      </c>
      <c r="L45" s="6"/>
      <c r="M45" s="3" t="s">
        <v>54</v>
      </c>
      <c r="N45" s="6" t="s">
        <v>133</v>
      </c>
      <c r="O45" s="7" t="s">
        <v>56</v>
      </c>
    </row>
    <row r="46" spans="1:15" ht="60" x14ac:dyDescent="0.2">
      <c r="A46" s="2"/>
      <c r="B46" s="3" t="s">
        <v>32</v>
      </c>
      <c r="C46" s="3" t="s">
        <v>132</v>
      </c>
      <c r="D46" s="3" t="s">
        <v>93</v>
      </c>
      <c r="E46" s="3"/>
      <c r="F46" s="4">
        <v>15</v>
      </c>
      <c r="G46" s="5">
        <v>382.8</v>
      </c>
      <c r="H46" s="11">
        <f>G46*0.15</f>
        <v>57.42</v>
      </c>
      <c r="I46" s="10">
        <f>G46*0.25</f>
        <v>95.7</v>
      </c>
      <c r="J46" s="10">
        <f>G46+(G46*0.15)+(G46*0.25)</f>
        <v>535.92000000000007</v>
      </c>
      <c r="K46" s="10">
        <f t="shared" si="0"/>
        <v>589.51200000000017</v>
      </c>
      <c r="L46" s="6"/>
      <c r="M46" s="3" t="s">
        <v>54</v>
      </c>
      <c r="N46" s="6" t="s">
        <v>133</v>
      </c>
      <c r="O46" s="7" t="s">
        <v>58</v>
      </c>
    </row>
    <row r="47" spans="1:15" ht="60" x14ac:dyDescent="0.2">
      <c r="A47" s="2"/>
      <c r="B47" s="3" t="s">
        <v>32</v>
      </c>
      <c r="C47" s="3" t="s">
        <v>107</v>
      </c>
      <c r="D47" s="3" t="s">
        <v>93</v>
      </c>
      <c r="E47" s="3"/>
      <c r="F47" s="4">
        <v>24</v>
      </c>
      <c r="G47" s="5">
        <v>599.52</v>
      </c>
      <c r="H47" s="11">
        <f>G47*0.12</f>
        <v>71.942399999999992</v>
      </c>
      <c r="I47" s="10">
        <f>G47*0.18</f>
        <v>107.91359999999999</v>
      </c>
      <c r="J47" s="10">
        <f>G47+(G47*0.12)+(G47*0.18)</f>
        <v>779.37599999999998</v>
      </c>
      <c r="K47" s="10">
        <f t="shared" si="0"/>
        <v>857.31360000000006</v>
      </c>
      <c r="L47" s="6"/>
      <c r="M47" s="3" t="s">
        <v>54</v>
      </c>
      <c r="N47" s="6" t="s">
        <v>133</v>
      </c>
      <c r="O47" s="7" t="s">
        <v>57</v>
      </c>
    </row>
    <row r="48" spans="1:15" ht="60" x14ac:dyDescent="0.2">
      <c r="A48" s="2"/>
      <c r="B48" s="3" t="s">
        <v>32</v>
      </c>
      <c r="C48" s="3" t="s">
        <v>134</v>
      </c>
      <c r="D48" s="3" t="s">
        <v>93</v>
      </c>
      <c r="E48" s="3"/>
      <c r="F48" s="4">
        <v>30</v>
      </c>
      <c r="G48" s="5">
        <v>702</v>
      </c>
      <c r="H48" s="11">
        <f>G48*0.12</f>
        <v>84.24</v>
      </c>
      <c r="I48" s="10">
        <f>G48*0.18</f>
        <v>126.36</v>
      </c>
      <c r="J48" s="10">
        <f>G48+(G48*0.12)+(G48*0.18)</f>
        <v>912.6</v>
      </c>
      <c r="K48" s="10">
        <f t="shared" si="0"/>
        <v>1003.8600000000001</v>
      </c>
      <c r="L48" s="6"/>
      <c r="M48" s="3" t="s">
        <v>54</v>
      </c>
      <c r="N48" s="6" t="s">
        <v>133</v>
      </c>
      <c r="O48" s="7" t="s">
        <v>55</v>
      </c>
    </row>
    <row r="49" spans="1:15" ht="75" x14ac:dyDescent="0.2">
      <c r="A49" s="2" t="s">
        <v>31</v>
      </c>
      <c r="B49" s="3" t="s">
        <v>106</v>
      </c>
      <c r="C49" s="3" t="s">
        <v>105</v>
      </c>
      <c r="D49" s="3" t="s">
        <v>99</v>
      </c>
      <c r="E49" s="3" t="s">
        <v>70</v>
      </c>
      <c r="F49" s="4">
        <v>30</v>
      </c>
      <c r="G49" s="5">
        <v>255</v>
      </c>
      <c r="H49" s="11">
        <f>G49*0.15</f>
        <v>38.25</v>
      </c>
      <c r="I49" s="10">
        <f>G49*0.25</f>
        <v>63.75</v>
      </c>
      <c r="J49" s="10">
        <f>G49+(G49*0.15)+(G49*0.25)</f>
        <v>357</v>
      </c>
      <c r="K49" s="10">
        <f t="shared" si="0"/>
        <v>392.70000000000005</v>
      </c>
      <c r="L49" s="6"/>
      <c r="M49" s="3" t="s">
        <v>161</v>
      </c>
      <c r="N49" s="6" t="s">
        <v>162</v>
      </c>
      <c r="O49" s="7" t="s">
        <v>163</v>
      </c>
    </row>
  </sheetData>
  <mergeCells count="1">
    <mergeCell ref="A1:O1"/>
  </mergeCells>
  <pageMargins left="0.7" right="0.7" top="0.75" bottom="0.75" header="0.3" footer="0.3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01-11.11.2019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2019-11-09T13:43:56Z</dcterms:created>
  <dcterms:modified xsi:type="dcterms:W3CDTF">2019-11-11T14:05:32Z</dcterms:modified>
</cp:coreProperties>
</file>