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10305"/>
  </bookViews>
  <sheets>
    <sheet name="Реестр цен 13.10.2019" sheetId="4" r:id="rId1"/>
  </sheets>
  <calcPr calcId="191029"/>
  <fileRecoveryPr autoRecover="0"/>
</workbook>
</file>

<file path=xl/calcChain.xml><?xml version="1.0" encoding="utf-8"?>
<calcChain xmlns="http://schemas.openxmlformats.org/spreadsheetml/2006/main">
  <c r="H37" i="4" l="1"/>
  <c r="I37" i="4"/>
  <c r="J37" i="4"/>
  <c r="K37" i="4"/>
  <c r="H85" i="4"/>
  <c r="I85" i="4"/>
  <c r="J85" i="4"/>
  <c r="K85" i="4"/>
  <c r="H58" i="4"/>
  <c r="I58" i="4"/>
  <c r="J58" i="4"/>
  <c r="K58" i="4"/>
  <c r="H59" i="4"/>
  <c r="I59" i="4"/>
  <c r="J59" i="4"/>
  <c r="K59" i="4"/>
  <c r="H60" i="4"/>
  <c r="I60" i="4"/>
  <c r="J60" i="4"/>
  <c r="K60" i="4"/>
  <c r="H67" i="4"/>
  <c r="I67" i="4"/>
  <c r="J67" i="4"/>
  <c r="K67" i="4"/>
  <c r="H71" i="4"/>
  <c r="I71" i="4"/>
  <c r="J71" i="4"/>
  <c r="K71" i="4"/>
  <c r="H72" i="4"/>
  <c r="I72" i="4"/>
  <c r="J72" i="4"/>
  <c r="K72" i="4"/>
  <c r="H73" i="4"/>
  <c r="I73" i="4"/>
  <c r="J73" i="4"/>
  <c r="K73" i="4"/>
  <c r="H68" i="4"/>
  <c r="I68" i="4"/>
  <c r="J68" i="4"/>
  <c r="K68" i="4"/>
  <c r="H52" i="4"/>
  <c r="I52" i="4"/>
  <c r="J52" i="4"/>
  <c r="K52" i="4"/>
  <c r="H35" i="4"/>
  <c r="I35" i="4"/>
  <c r="J35" i="4"/>
  <c r="K35" i="4"/>
  <c r="H29" i="4"/>
  <c r="I29" i="4"/>
  <c r="J29" i="4"/>
  <c r="K29" i="4"/>
  <c r="H40" i="4"/>
  <c r="I40" i="4"/>
  <c r="J40" i="4"/>
  <c r="K40" i="4"/>
  <c r="H41" i="4"/>
  <c r="I41" i="4"/>
  <c r="J41" i="4"/>
  <c r="K41" i="4"/>
  <c r="H42" i="4"/>
  <c r="I42" i="4"/>
  <c r="J42" i="4"/>
  <c r="K42" i="4"/>
  <c r="H43" i="4"/>
  <c r="I43" i="4"/>
  <c r="J43" i="4"/>
  <c r="K43" i="4"/>
  <c r="H38" i="4"/>
  <c r="I38" i="4"/>
  <c r="J38" i="4"/>
  <c r="K38" i="4"/>
  <c r="H53" i="4"/>
  <c r="I53" i="4"/>
  <c r="J53" i="4"/>
  <c r="K53" i="4"/>
  <c r="H51" i="4"/>
  <c r="I51" i="4"/>
  <c r="J51" i="4"/>
  <c r="K51" i="4"/>
  <c r="H54" i="4"/>
  <c r="I54" i="4"/>
  <c r="J54" i="4"/>
  <c r="K54" i="4"/>
  <c r="H39" i="4"/>
  <c r="I39" i="4"/>
  <c r="J39" i="4"/>
  <c r="K39" i="4"/>
  <c r="H23" i="4"/>
  <c r="I23" i="4"/>
  <c r="J23" i="4"/>
  <c r="K23" i="4"/>
  <c r="H30" i="4"/>
  <c r="I30" i="4"/>
  <c r="J30" i="4"/>
  <c r="K30" i="4"/>
  <c r="H31" i="4"/>
  <c r="I31" i="4"/>
  <c r="J31" i="4"/>
  <c r="K31" i="4"/>
  <c r="H74" i="4"/>
  <c r="I74" i="4"/>
  <c r="J74" i="4"/>
  <c r="K74" i="4"/>
  <c r="H44" i="4"/>
  <c r="I44" i="4"/>
  <c r="J44" i="4"/>
  <c r="K44" i="4"/>
  <c r="H45" i="4"/>
  <c r="I45" i="4"/>
  <c r="J45" i="4"/>
  <c r="K45" i="4"/>
  <c r="H46" i="4"/>
  <c r="I46" i="4"/>
  <c r="J46" i="4"/>
  <c r="K46" i="4"/>
  <c r="H47" i="4"/>
  <c r="I47" i="4"/>
  <c r="J47" i="4"/>
  <c r="K47" i="4"/>
  <c r="H48" i="4"/>
  <c r="I48" i="4"/>
  <c r="J48" i="4"/>
  <c r="K48" i="4"/>
  <c r="H49" i="4"/>
  <c r="I49" i="4"/>
  <c r="J49" i="4"/>
  <c r="K49" i="4"/>
  <c r="H50" i="4"/>
  <c r="I50" i="4"/>
  <c r="J50" i="4"/>
  <c r="K50" i="4"/>
  <c r="H81" i="4"/>
  <c r="I81" i="4"/>
  <c r="J81" i="4"/>
  <c r="K81" i="4"/>
  <c r="H69" i="4"/>
  <c r="I69" i="4"/>
  <c r="J69" i="4"/>
  <c r="K69" i="4"/>
  <c r="H32" i="4"/>
  <c r="I32" i="4"/>
  <c r="J32" i="4"/>
  <c r="K32" i="4"/>
  <c r="H33" i="4"/>
  <c r="I33" i="4"/>
  <c r="J33" i="4"/>
  <c r="K33" i="4"/>
  <c r="H24" i="4"/>
  <c r="I24" i="4"/>
  <c r="J24" i="4"/>
  <c r="K24" i="4"/>
  <c r="H20" i="4"/>
  <c r="I20" i="4"/>
  <c r="J20" i="4"/>
  <c r="K20" i="4"/>
  <c r="H63" i="4"/>
  <c r="I63" i="4"/>
  <c r="J63" i="4"/>
  <c r="K63" i="4"/>
  <c r="H12" i="4"/>
  <c r="I12" i="4"/>
  <c r="J12" i="4"/>
  <c r="K12" i="4"/>
  <c r="H13" i="4"/>
  <c r="I13" i="4"/>
  <c r="J13" i="4"/>
  <c r="K13" i="4"/>
  <c r="H14" i="4"/>
  <c r="I14" i="4"/>
  <c r="J14" i="4"/>
  <c r="K14" i="4"/>
  <c r="H15" i="4"/>
  <c r="I15" i="4"/>
  <c r="J15" i="4"/>
  <c r="K15" i="4"/>
  <c r="H64" i="4"/>
  <c r="I64" i="4"/>
  <c r="J64" i="4"/>
  <c r="K64" i="4"/>
  <c r="H16" i="4"/>
  <c r="I16" i="4"/>
  <c r="J16" i="4"/>
  <c r="K16" i="4"/>
  <c r="H17" i="4"/>
  <c r="I17" i="4"/>
  <c r="J17" i="4"/>
  <c r="K17" i="4"/>
  <c r="H65" i="4"/>
  <c r="I65" i="4"/>
  <c r="J65" i="4"/>
  <c r="K65" i="4"/>
  <c r="J34" i="4"/>
  <c r="K34" i="4"/>
  <c r="I34" i="4"/>
  <c r="H34" i="4"/>
  <c r="H80" i="4"/>
  <c r="I80" i="4"/>
  <c r="J80" i="4"/>
  <c r="K80" i="4"/>
  <c r="H21" i="4"/>
  <c r="I21" i="4"/>
  <c r="J21" i="4"/>
  <c r="K21" i="4"/>
  <c r="H10" i="4"/>
  <c r="I10" i="4"/>
  <c r="J10" i="4"/>
  <c r="K10" i="4"/>
  <c r="H75" i="4"/>
  <c r="I75" i="4"/>
  <c r="J75" i="4"/>
  <c r="K75" i="4"/>
  <c r="H76" i="4"/>
  <c r="I76" i="4"/>
  <c r="J76" i="4"/>
  <c r="K76" i="4"/>
  <c r="H22" i="4"/>
  <c r="I22" i="4"/>
  <c r="J22" i="4"/>
  <c r="K22" i="4"/>
  <c r="H25" i="4"/>
  <c r="I25" i="4"/>
  <c r="J25" i="4"/>
  <c r="K25" i="4"/>
  <c r="H18" i="4"/>
  <c r="I18" i="4"/>
  <c r="J18" i="4"/>
  <c r="K18" i="4"/>
  <c r="H11" i="4"/>
  <c r="I11" i="4"/>
  <c r="J11" i="4"/>
  <c r="K11" i="4"/>
  <c r="H61" i="4"/>
  <c r="I61" i="4"/>
  <c r="J61" i="4"/>
  <c r="K61" i="4"/>
  <c r="H77" i="4"/>
  <c r="I77" i="4"/>
  <c r="J77" i="4"/>
  <c r="K77" i="4"/>
  <c r="H78" i="4"/>
  <c r="I78" i="4"/>
  <c r="J78" i="4"/>
  <c r="K78" i="4"/>
  <c r="H26" i="4"/>
  <c r="I26" i="4"/>
  <c r="J26" i="4"/>
  <c r="K26" i="4"/>
  <c r="H27" i="4"/>
  <c r="I27" i="4"/>
  <c r="J27" i="4"/>
  <c r="K27" i="4"/>
  <c r="H70" i="4"/>
  <c r="I70" i="4"/>
  <c r="J70" i="4"/>
  <c r="K70" i="4"/>
  <c r="H82" i="4"/>
  <c r="I82" i="4"/>
  <c r="J82" i="4"/>
  <c r="K82" i="4"/>
  <c r="H19" i="4"/>
  <c r="I19" i="4"/>
  <c r="J19" i="4"/>
  <c r="K19" i="4"/>
  <c r="H62" i="4"/>
  <c r="I62" i="4"/>
  <c r="J62" i="4"/>
  <c r="K62" i="4"/>
  <c r="H83" i="4"/>
  <c r="I83" i="4"/>
  <c r="J83" i="4"/>
  <c r="K83" i="4"/>
  <c r="H55" i="4"/>
  <c r="I55" i="4"/>
  <c r="J55" i="4"/>
  <c r="K55" i="4"/>
  <c r="H56" i="4"/>
  <c r="I56" i="4"/>
  <c r="J56" i="4"/>
  <c r="K56" i="4"/>
  <c r="H57" i="4"/>
  <c r="I57" i="4"/>
  <c r="J57" i="4"/>
  <c r="K57" i="4"/>
  <c r="H84" i="4"/>
  <c r="I84" i="4"/>
  <c r="J84" i="4"/>
  <c r="K84" i="4"/>
  <c r="H79" i="4"/>
  <c r="I79" i="4"/>
  <c r="J79" i="4"/>
  <c r="K79" i="4"/>
  <c r="J7" i="4"/>
  <c r="K7" i="4"/>
  <c r="I7" i="4"/>
  <c r="H7" i="4"/>
  <c r="H9" i="4"/>
  <c r="I9" i="4"/>
  <c r="J9" i="4"/>
  <c r="K9" i="4"/>
  <c r="H8" i="4"/>
  <c r="I8" i="4"/>
  <c r="J8" i="4"/>
  <c r="K8" i="4"/>
  <c r="H66" i="4"/>
  <c r="I66" i="4"/>
  <c r="J66" i="4"/>
  <c r="K66" i="4"/>
  <c r="H6" i="4"/>
  <c r="I6" i="4"/>
  <c r="J6" i="4"/>
  <c r="K6" i="4"/>
  <c r="H28" i="4"/>
  <c r="I28" i="4"/>
  <c r="J28" i="4"/>
  <c r="K28" i="4"/>
  <c r="H36" i="4"/>
  <c r="I36" i="4"/>
  <c r="J36" i="4"/>
  <c r="K36" i="4"/>
  <c r="J5" i="4"/>
  <c r="K5" i="4"/>
  <c r="I5" i="4"/>
  <c r="H5" i="4"/>
</calcChain>
</file>

<file path=xl/sharedStrings.xml><?xml version="1.0" encoding="utf-8"?>
<sst xmlns="http://schemas.openxmlformats.org/spreadsheetml/2006/main" count="661" uniqueCount="373">
  <si>
    <t xml:space="preserve">Вл.Общество с ограниченной ответственностью ''Б-ФАРМ'' (ООО ''Б-ФАРМ''), Россия (5032209300); Вып.к.Перв.Уп.Втор.Уп.Пр.Федеральное государственное бюджетное научное учреждение "Федеральный научный центр исследований и разработки иммунобиологических препаратов им. М. П. Чумакова РАН" (ФГБНУ "ФНЦИРИП им. Чумакова РАН"), Россия (7751023847);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</si>
  <si>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</si>
  <si>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</si>
  <si>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</si>
  <si>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</si>
  <si>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</si>
  <si>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</si>
  <si>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</si>
  <si>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</si>
  <si>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</si>
  <si>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</si>
  <si>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</si>
  <si>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Моксонидин</t>
  </si>
  <si>
    <t>таблетки покрытые пленочной оболочкой, 0.3 мг, 10 шт. - упаковки ячейковые контурные (3)  - пачки картонные</t>
  </si>
  <si>
    <t>C02AC05</t>
  </si>
  <si>
    <t>Азоксимера бромид</t>
  </si>
  <si>
    <t>Полиоксидоний</t>
  </si>
  <si>
    <t>Р N002935/02</t>
  </si>
  <si>
    <t>Амикацин</t>
  </si>
  <si>
    <t>ЛС-000772</t>
  </si>
  <si>
    <t>4602521001052</t>
  </si>
  <si>
    <t>Амитриптилин</t>
  </si>
  <si>
    <t>ЛС-001144</t>
  </si>
  <si>
    <t>Амоксициллин+[Клавулановая кислота]</t>
  </si>
  <si>
    <t>Флемоклав Солютаб</t>
  </si>
  <si>
    <t>П N016067/01</t>
  </si>
  <si>
    <t>4607098450012</t>
  </si>
  <si>
    <t>4606556000431</t>
  </si>
  <si>
    <t>4607098450036</t>
  </si>
  <si>
    <t>4606556000448</t>
  </si>
  <si>
    <t>4607098450050</t>
  </si>
  <si>
    <t>4606556000455</t>
  </si>
  <si>
    <t>Атенолол</t>
  </si>
  <si>
    <t>Атенолол-УБФ</t>
  </si>
  <si>
    <t>Бисопролол</t>
  </si>
  <si>
    <t>Бортезомиб</t>
  </si>
  <si>
    <t>Ванкомицин</t>
  </si>
  <si>
    <t>Глибенкламид</t>
  </si>
  <si>
    <t>Доксициклин</t>
  </si>
  <si>
    <t>Изониазид</t>
  </si>
  <si>
    <t>Р N001995/01</t>
  </si>
  <si>
    <t>4602884002055</t>
  </si>
  <si>
    <t>Иринотекан</t>
  </si>
  <si>
    <t>Кампто ЦС</t>
  </si>
  <si>
    <t>П N014718/01</t>
  </si>
  <si>
    <t>9316795007034</t>
  </si>
  <si>
    <t>9316795007010</t>
  </si>
  <si>
    <t>9316795007027</t>
  </si>
  <si>
    <t>Капецитабин</t>
  </si>
  <si>
    <t>Кселода</t>
  </si>
  <si>
    <t>П N016022/01</t>
  </si>
  <si>
    <t>4601907002270</t>
  </si>
  <si>
    <t>4601907002287</t>
  </si>
  <si>
    <t>Карбамазепин</t>
  </si>
  <si>
    <t>ЛС-001546</t>
  </si>
  <si>
    <t>4603988002194</t>
  </si>
  <si>
    <t>Клопидогрел</t>
  </si>
  <si>
    <t>Мемантин</t>
  </si>
  <si>
    <t>Перфеназин</t>
  </si>
  <si>
    <t>Этаперазин</t>
  </si>
  <si>
    <t>Р N001399/01</t>
  </si>
  <si>
    <t>4604060011349</t>
  </si>
  <si>
    <t>4604060011332</t>
  </si>
  <si>
    <t>Пирацетам</t>
  </si>
  <si>
    <t>Ропивакаин</t>
  </si>
  <si>
    <t>Флударабин</t>
  </si>
  <si>
    <t>Этанол</t>
  </si>
  <si>
    <t>Этиловый спирт</t>
  </si>
  <si>
    <t>Этилметилгидроксипиридина сукцинат</t>
  </si>
  <si>
    <t>Гозерелин</t>
  </si>
  <si>
    <t>Гликлазид</t>
  </si>
  <si>
    <t>Дорзоламид</t>
  </si>
  <si>
    <t>Р N003881/01</t>
  </si>
  <si>
    <t>4603179003061</t>
  </si>
  <si>
    <t>ЛСР-006571/09</t>
  </si>
  <si>
    <t>ЛСР-005916/08</t>
  </si>
  <si>
    <t>4606556000882</t>
  </si>
  <si>
    <t>Амоксициллин+Клавулановая кислота</t>
  </si>
  <si>
    <t>Цетуксимаб</t>
  </si>
  <si>
    <t>Эрбитукс</t>
  </si>
  <si>
    <t>ЛСР-002745/09</t>
  </si>
  <si>
    <t>4027269078942</t>
  </si>
  <si>
    <t>Эверолимус</t>
  </si>
  <si>
    <t>Сертикан</t>
  </si>
  <si>
    <t>Р N002527/01</t>
  </si>
  <si>
    <t>4603179003474</t>
  </si>
  <si>
    <t>Бисопролол-OBL</t>
  </si>
  <si>
    <t>ЛП-000903</t>
  </si>
  <si>
    <t>4605077007387</t>
  </si>
  <si>
    <t>4605077007394</t>
  </si>
  <si>
    <t>Ривароксабан</t>
  </si>
  <si>
    <t>Ксарелто</t>
  </si>
  <si>
    <t>ЛСР-009820/09</t>
  </si>
  <si>
    <t>4008500015971</t>
  </si>
  <si>
    <t>Нитизинон</t>
  </si>
  <si>
    <t>Орфадин</t>
  </si>
  <si>
    <t>ЛСР-007750/09</t>
  </si>
  <si>
    <t>7350031440157</t>
  </si>
  <si>
    <t>7350031440164</t>
  </si>
  <si>
    <t>7350031440171</t>
  </si>
  <si>
    <t>Бозентан</t>
  </si>
  <si>
    <t>L01XX32</t>
  </si>
  <si>
    <t>J01CR02</t>
  </si>
  <si>
    <t>L01BB05</t>
  </si>
  <si>
    <t>B01AC04</t>
  </si>
  <si>
    <t>A10BB09</t>
  </si>
  <si>
    <t>таблетки с пролонгированным высвобождением, 60 мг, 10 шт. - упаковки ячейковые контурные (3)  - пачки картонные</t>
  </si>
  <si>
    <t>D08AX08</t>
  </si>
  <si>
    <t>N06DX01</t>
  </si>
  <si>
    <t>таблетки покрытые пленочной оболочкой, 10 мг, 10 шт. - блистеры (3)  - пачки картонные</t>
  </si>
  <si>
    <t>N03AF01</t>
  </si>
  <si>
    <t>C07AB07</t>
  </si>
  <si>
    <t>N06BX03</t>
  </si>
  <si>
    <t>N06AA09</t>
  </si>
  <si>
    <t>таблетки, 200 мг, 10 шт. - упаковки ячейковые контурные (5)  - пачки картонные</t>
  </si>
  <si>
    <t>таблетки покрытые пленочной оболочкой, 150 мг, 10 шт. - упаковки ячейковые контурные (6)  - пачки картонные</t>
  </si>
  <si>
    <t>N07XX</t>
  </si>
  <si>
    <t>L01BC06</t>
  </si>
  <si>
    <t>J04AC01</t>
  </si>
  <si>
    <t>таблетки, 100 мг, 10 шт. - упаковки ячейковые контурные (3)  - пачки картонные</t>
  </si>
  <si>
    <t>L04AA18</t>
  </si>
  <si>
    <t>таблетки покрытые пленочной оболочкой, 500 мг, 10 шт. - упаковки ячейковые контурные (12)  - пачки картонные</t>
  </si>
  <si>
    <t>J01GB06</t>
  </si>
  <si>
    <t>J01XA01</t>
  </si>
  <si>
    <t>L02AE03</t>
  </si>
  <si>
    <t>L01XX19</t>
  </si>
  <si>
    <t>B01AF01</t>
  </si>
  <si>
    <t>лиофилизат для приготовления раствора для внутривенного введения, 50 мг,  - флаконы (5)  - пачки картонные</t>
  </si>
  <si>
    <t>лиофилизат для приготовления раствора для внутривенного введения, 50 мг,  - флаконы (1)  - пачки картонные</t>
  </si>
  <si>
    <t>A10BB01</t>
  </si>
  <si>
    <t>L03</t>
  </si>
  <si>
    <t>лиофилизат для приготовления раствора для инъекций и местного применения, 3 мг,  - флаконы (5)  - упаковки контурные ячейковые (1) - пачки картонные</t>
  </si>
  <si>
    <t>J01AA02</t>
  </si>
  <si>
    <t>капсулы, 400 мг, 10 шт. - упаковки ячейковые контурные (2)  - пачки картонные</t>
  </si>
  <si>
    <t xml:space="preserve">Вл.Вып.к.Перв.Уп.Втор.Уп.Пр.ООО "НПО Петровакс Фарм", Россия (7702302492); </t>
  </si>
  <si>
    <t>N05AB03</t>
  </si>
  <si>
    <t>C07AB03</t>
  </si>
  <si>
    <t>концентрат для приготовления раствора для инфузий, 20 мг/мл, 15 мл - флакон (1)  - пачка картонная</t>
  </si>
  <si>
    <t>таблетки, 10 мг, 10 шт - упаковки ячейковые контурные (5)  - пачки картонные</t>
  </si>
  <si>
    <t xml:space="preserve">Вл.Вып.к.Перв.Уп.Втор.Уп.Пр.ОАО "Татхимфармпрепараты", Россия; </t>
  </si>
  <si>
    <t>лиофилизат для приготовления раствора для инъекций и местного применения, 6 мг,  - флаконы (5)  - упаковки контурные ячейковые (1) - пачки картонные</t>
  </si>
  <si>
    <t>S01EC03</t>
  </si>
  <si>
    <t>C02KX01</t>
  </si>
  <si>
    <t>4607035392276</t>
  </si>
  <si>
    <t>4607035392245</t>
  </si>
  <si>
    <t>Дарбинес</t>
  </si>
  <si>
    <t xml:space="preserve">Вл.Вып.к.Перв.Уп.Втор.Уп.Пр.Открытое Акционерное Общество "Уралбиофарм", Россия (6661000152); </t>
  </si>
  <si>
    <t xml:space="preserve">Вл.Вып.к.Перв.Уп.Втор.Уп.Пр.ПАО "Биосинтез", Россия (5834001025); </t>
  </si>
  <si>
    <t>таблетки покрытые пленочной оболочкой, 5 мг, 10 шт. - контурная ячейковая  упаковка (3)  - пачка картонная</t>
  </si>
  <si>
    <t>порошок для приготовления раствора для внутривенного и внутримышечного введения, 1 г,  - флакон (1)  - пачка картонная</t>
  </si>
  <si>
    <t>Месалазин</t>
  </si>
  <si>
    <t>A07EC02</t>
  </si>
  <si>
    <t>Эволокумаб</t>
  </si>
  <si>
    <t>Репата</t>
  </si>
  <si>
    <t>раствор для подкожного введения, 140 мг/мл, 1 мл - шприц-ручки (1)  - пачки картонные</t>
  </si>
  <si>
    <t>C10AX13</t>
  </si>
  <si>
    <t>ЛП-003574</t>
  </si>
  <si>
    <t>таблетки, покрытые пленочной оболочкой, 10 мг, 10 шт. - упаковки ячейковые контурные (3)  - пачки картонные</t>
  </si>
  <si>
    <t>Кансалазин</t>
  </si>
  <si>
    <t>4606556003715</t>
  </si>
  <si>
    <t xml:space="preserve">Вл.Вып.к.Перв.Уп.Втор.Уп.Пр.Акционерное общество "АЛСИ Фарма" (АО "АЛСИ Фарма"), Россия (7701162179); </t>
  </si>
  <si>
    <t>раствор для инфузий, 5 мг/мл, 20 мл - флаконы (1)  - пачки картонные</t>
  </si>
  <si>
    <t>L01XC06</t>
  </si>
  <si>
    <t>ЛП-004757</t>
  </si>
  <si>
    <t>4602521012799</t>
  </si>
  <si>
    <t>4602521012850</t>
  </si>
  <si>
    <t>N01BB09</t>
  </si>
  <si>
    <t>таблетки покрытые пленочной оболочкой, 150 мг, 10 шт. - блистер (6)  - пачки картонные</t>
  </si>
  <si>
    <t>Амитриптилин-АЛСИ</t>
  </si>
  <si>
    <t>4607011634697</t>
  </si>
  <si>
    <t>4601907003369</t>
  </si>
  <si>
    <t>4601907003376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</si>
  <si>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</si>
  <si>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Вл.Закрытое акционерное общество "ФармФирма "Сотекс" (ЗАО "ФармФирма "Сотекс"), Россия (7715240941); Вып.к.Перв.Уп.Втор.Уп.Пр.Акционерное Общество "Рафарма" (АО "Рафарма"), Россия (4807013380); 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</si>
  <si>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</si>
  <si>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</si>
  <si>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Вл.Новартис Фарма АГ, Швейцария (CHE-106.052.527); Вып.к.Перв.Уп.Втор.Уп.Пр.Новартис Фарма Штейн АГ, Швейцария (CHE 108.644.360); </t>
  </si>
  <si>
    <t xml:space="preserve">Вл.Байер АГ, Германия (DE123659859); Вып.к.Перв.Уп.Втор.Уп.Пр.Байер АГ, Германия (DE123659859); </t>
  </si>
  <si>
    <t>таблетки диспергируемые, 100 мг, 10 шт. - упаковки ячейковые контурные (1)  - пачки картонные</t>
  </si>
  <si>
    <t>таблетки, покрытые пленочной оболочкой, 10 мг, 10 шт. - упаковки ячейковые контурные (6)  - пачки картонные</t>
  </si>
  <si>
    <t xml:space="preserve">Вл.ЗАО "Фармгид", Россия (7723706513); Вып.к.Перв.Уп.Втор.Уп.Пр.ООО "Интерфарма", Россия (7105022163); </t>
  </si>
  <si>
    <t xml:space="preserve">Вл.Амджен Европа Б.В., Нидерланды (NL804580479B01); Перв.Уп.Пр.Амджен Мэньюфэкчуринг Лимитед, Пуэрто-Рико, США (NL815398 761 B01); Вып.к.Втор.Уп.Общество с ограниченной ответственностью "Добролек" (ООО "Добролек"), Россия (7724774770); </t>
  </si>
  <si>
    <t xml:space="preserve">Вл.Акционерное общество "Фармацевтическое предприятие "Оболенское" (АО "ФП "Оболенское"), Россия (5077009710); Вып.к.Перв.Уп.Втор.Уп.Пр.Акционерное общество "Фармацевтическое предприятие "Оболенское" (АО "ФП "Оболенское"), Россия (5077009710); 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</si>
  <si>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</si>
  <si>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таблетки, покрытые пленочной оболочкой, 10 мг, 10 шт. - упаковки ячейковые контурные (9)  - пачки картонные</t>
  </si>
  <si>
    <t xml:space="preserve">Вл.Вып.к.Перв.Уп.Втор.Уп.Пр.АО "Производственная фармацевтическая компания Обновление" (АО "ПФК Обновление"), Россия (5408151534); </t>
  </si>
  <si>
    <t xml:space="preserve">Вл.Вып.к.Перв.Уп.Втор.Уп.Пр.Общество с ограниченной ответственностью "Фармакор продакшн", Россия (7802114781); </t>
  </si>
  <si>
    <t xml:space="preserve">Вл.ОАО "Ирбитский химфармзавод", Россия (6611000252); Вып.к.Перв.Уп.Втор.Уп.Пр.ОАО "Ирбитский химфармзавод", Россия (6611000252); </t>
  </si>
  <si>
    <t xml:space="preserve">Вл.Пфайзер Инк, США (13-5315170); Вып.к.Перв.Уп.Втор.Уп.Пр.Пфайзер (Перт) Пти Лтд, Австралия (32 051 824 956); </t>
  </si>
  <si>
    <t>таблетки покрытые пленочной оболочкой, 0.4 мг, 10 шт. - упаковки ячейковые контурные (3)  - пачки картонные</t>
  </si>
  <si>
    <t xml:space="preserve">Вл.Вып.к.Перв.Уп.Втор.Уп.Пр.Общество с ограниченной ответственностью "Армавирская межрайонная аптечная база" (ООО "МРАБ"), Россия (2372015339); </t>
  </si>
  <si>
    <t>раствор для наружного применения, 70%, 100 мл - флаконы (40)  - ящик картонный (для стационаров)</t>
  </si>
  <si>
    <t xml:space="preserve">Вл.Фармацевтический завод "ПОЛЬФАРМА" АО, Польша (NIP 5920202822); Вып.к.Перв.Уп.Втор.Уп.Пр.Варшавский фармацевтический завод Польфа АО, Польша (NIP 5250000481); </t>
  </si>
  <si>
    <t>таблетки, покрытые пленочной оболочкой, 125 мг, 14 шт. - упаковки ячейковые контурные (4)  - пачки картонные</t>
  </si>
  <si>
    <t>таблетки, покрытые пленочной оболочкой, 500 мг, 10 шт. - блистер (12)  - пачки картонные</t>
  </si>
  <si>
    <t>4601907003512</t>
  </si>
  <si>
    <t>таблетки, покрытые пленочной оболочкой, 150 мг, 10 шт. - блистер (6)  - пачки картонные</t>
  </si>
  <si>
    <t>4601907003444</t>
  </si>
  <si>
    <t>4601907003567</t>
  </si>
  <si>
    <t xml:space="preserve">Вл.Открытое акционерное общество "Авексима", Россия (7714856826); Вып.к.Перв.Уп.Втор.Уп.Пр.ОАО "Ирбитский химфармзавод", Россия (6611000252); </t>
  </si>
  <si>
    <t>Дор Антиглау ЭКО</t>
  </si>
  <si>
    <t>капли глазные, 20 мг/мл, 5 мл - флакон (1)  - пачка картонная</t>
  </si>
  <si>
    <t>ЛП-005289</t>
  </si>
  <si>
    <t>5903060615878</t>
  </si>
  <si>
    <t xml:space="preserve">Вл.Хетеро Лабс Лимитед, Индия (AAACH5506R); Перв.Уп.Пр.Хетеро Лабс Лимитед, Индия (AAACH5506R); Вып.к.Втор.Уп.Общество с ограниченной ответственностью "МАКИЗ-ФАРМА" (ООО "МАКИЗ-ФАРМА"), Россия (7722767217); </t>
  </si>
  <si>
    <t>МОКСОНИДИН АВЕКСИМА</t>
  </si>
  <si>
    <t>таблетки покрытые пленочной оболочкой, 0.4 мг, 10 шт. - упаковки ячейковые контурные (6)  - пачки картонные</t>
  </si>
  <si>
    <t>ЛП-005613</t>
  </si>
  <si>
    <t>02.10.2019 663/20-19</t>
  </si>
  <si>
    <t>4603276010399</t>
  </si>
  <si>
    <t>4603276010382</t>
  </si>
  <si>
    <t>таблетки покрытые пленочной оболочкой, 0.2 мг, 10 шт. - упаковки ячейковые контурные (6)  - пачки картонные</t>
  </si>
  <si>
    <t>4603276010375</t>
  </si>
  <si>
    <t>таблетки покрытые пленочной оболочкой, 0.2 мг, 10 шт. - упаковки ячейковые контурные (3)  - пачки картонные</t>
  </si>
  <si>
    <t>4603276010368</t>
  </si>
  <si>
    <t>таблетки покрытые пленочной оболочкой, 0.3 мг, 10 шт. - упаковки ячейковые контурные (6)  - пачки картонные</t>
  </si>
  <si>
    <t>4603276010450</t>
  </si>
  <si>
    <t>4603276010443</t>
  </si>
  <si>
    <t>02.10.2019 664/20-19</t>
  </si>
  <si>
    <t>раствор для инъекций, 10 мг/мл, 10 мл - ампулы с кольцом или точкой разлома (5)  - пачки картонные</t>
  </si>
  <si>
    <t>ЛП-005582</t>
  </si>
  <si>
    <t>02.10.2019 665/20-19</t>
  </si>
  <si>
    <t>4620058180057</t>
  </si>
  <si>
    <t>раствор для инъекций, 2 мг/мл, 10 мл - ампулы с кольцом или точкой разлома (5)  - пачки картонные</t>
  </si>
  <si>
    <t>4620058180026</t>
  </si>
  <si>
    <t>раствор для инъекций, 5 мг/мл, 10 мл - ампулы с кольцом или точкой разлома (5)  - пачки картонные</t>
  </si>
  <si>
    <t>4620058180033</t>
  </si>
  <si>
    <t>раствор для инъекций, 7.5 мг/мл, 10 мл - ампулы с кольцом или точкой разлома (5)  - пачки картонные</t>
  </si>
  <si>
    <t>4620058180040</t>
  </si>
  <si>
    <t>02.10.2019 666/20-19</t>
  </si>
  <si>
    <t>4605965000117</t>
  </si>
  <si>
    <t>раствор для наружного применения, 70%, 5 л - канистры (1)  / для производственных отделов аптек или стационаров /</t>
  </si>
  <si>
    <t>4605965000100</t>
  </si>
  <si>
    <t>Клопидогрел-ФПО</t>
  </si>
  <si>
    <t>таблетки, покрытые пленочной оболочкой, 75 мг, 14 шт. - контурная ячейковая упаковка (2)  - пачка картонная</t>
  </si>
  <si>
    <t>ЛП-005599</t>
  </si>
  <si>
    <t>02.10.2019 667/20-19</t>
  </si>
  <si>
    <t>4605077014323</t>
  </si>
  <si>
    <t>таблетки, покрытые пленочной оболочкой, 75 мг, 14 шт. - контурная ячейковая упаковка (6)  - пачка картонная</t>
  </si>
  <si>
    <t>4605077014330</t>
  </si>
  <si>
    <t>таблетки кишечнорастворимые, покрытые пленочной оболочкой, 500 мг, 10 шт. - упаковки ячейковые контурные (10)  - пачки картонные</t>
  </si>
  <si>
    <t xml:space="preserve">Вл.Общество с ограниченной ответственностью "Бактэр" (ООО "Бактэр"), Россия (9718001832); Вып.к.Перв.Уп.Втор.Уп.Пр.Закрытое акционерное общество "Канонфарма продакшн" (ЗАО "Канонфарма продакшн"), Россия (5050026081); </t>
  </si>
  <si>
    <t>ЛП-005595</t>
  </si>
  <si>
    <t>02.10.2019 668/20-19</t>
  </si>
  <si>
    <t>4630030920861</t>
  </si>
  <si>
    <t>таблетки кишечнорастворимые, покрытые пленочной оболочкой, 500 мг, 10 шт. - упаковки ячейковые контурные (5)  - пачки картонные</t>
  </si>
  <si>
    <t>4630030920854</t>
  </si>
  <si>
    <t>Велмиб®3.5</t>
  </si>
  <si>
    <t>лиофилизат для приготовления раствора для внутривенного и подкожного введения, 3.5 мг, 1 шт. - флакон (1)  - пачка  картонная</t>
  </si>
  <si>
    <t>ЛП-005404</t>
  </si>
  <si>
    <t>02.10.2019 669/20-19</t>
  </si>
  <si>
    <t>4610011971709</t>
  </si>
  <si>
    <t>МЕМАНТИН АВЕКСИМА</t>
  </si>
  <si>
    <t>ЛП-005615</t>
  </si>
  <si>
    <t>02.10.2019 670/20-19</t>
  </si>
  <si>
    <t>4603276010474</t>
  </si>
  <si>
    <t>4603276010481</t>
  </si>
  <si>
    <t>4603276010467</t>
  </si>
  <si>
    <t>Доксициклин Экспресс</t>
  </si>
  <si>
    <t>ЛП-005729</t>
  </si>
  <si>
    <t>02.10.2019 671/20-19</t>
  </si>
  <si>
    <t>4601669013866</t>
  </si>
  <si>
    <t>таблетки покрытые оболочкой, 10 мг, 10 шт. - контурная ячейковая упаковка (5)  - пачка картонная</t>
  </si>
  <si>
    <t>02.10.2019 672/20-19</t>
  </si>
  <si>
    <t>таблетки покрытые оболочкой, 4 мг, 10 шт. - контурная ячейковая упаковка (5)  - пачка картонная</t>
  </si>
  <si>
    <t>02.10.2019 673/20-19</t>
  </si>
  <si>
    <t xml:space="preserve">Вл.Вып.к.Перв.Уп.Втор.Уп.Пр.Мерк КГаА, Германия (DE 811850788); </t>
  </si>
  <si>
    <t>01.10.2019 20-4-4111016-изм</t>
  </si>
  <si>
    <t>порошок для приготовления раствора для инфузий и приема внутрь, 0,5 г, 0.5 г - флаконы (1)  - пачки картонные</t>
  </si>
  <si>
    <t>02.10.2019 20-4-4112124-изм</t>
  </si>
  <si>
    <t>4670005390671</t>
  </si>
  <si>
    <t>порошок для приготовления раствора для инфузий и приема внутрь, 1.0 г, 1 г - флаконы (1)  - пачки картонные</t>
  </si>
  <si>
    <t>4670005390688</t>
  </si>
  <si>
    <t>02.10.2019 20-4-4112270-изм</t>
  </si>
  <si>
    <t>01.10.2019 20-4-4111996-сниж</t>
  </si>
  <si>
    <t>4650062750434</t>
  </si>
  <si>
    <t>04.10.2019 20-4-4115266-сниж</t>
  </si>
  <si>
    <t>Лизегора</t>
  </si>
  <si>
    <t>капсулы для подкожного введения пролонгированного действия, 3.6 мг,  - шприц-аппликаторы с защитным механизмом (1)  - пачки картонные</t>
  </si>
  <si>
    <t xml:space="preserve">Вл.Альвоген ИПКо  С.а.р.л., Люксембург (LU 23609264); Вып.к.Перв.Уп.Втор.Уп.Пр.АМВ ГмбХ Арцнаймиттельверк Варнгау, Германия (DE260802693); </t>
  </si>
  <si>
    <t>ЛП-005605</t>
  </si>
  <si>
    <t>04.10.2019 674/20-19</t>
  </si>
  <si>
    <t>5450557012301</t>
  </si>
  <si>
    <t>04.10.2019 675/20-19</t>
  </si>
  <si>
    <t>04.10.2019 676/20-19</t>
  </si>
  <si>
    <t>таблетки, 1.75 мг, 20 шт. - упаковки ячейковые контурные (6)  - пачки картонные</t>
  </si>
  <si>
    <t>ЛП-005650</t>
  </si>
  <si>
    <t>04.10.2019 677/20-19</t>
  </si>
  <si>
    <t>4601669013682</t>
  </si>
  <si>
    <t>таблетки, 3.5 мг, 20 шт. - упаковки ячейковые контурные (6)  - пачки картонные</t>
  </si>
  <si>
    <t>4601669013743</t>
  </si>
  <si>
    <t>04.10.2019 678/20-19</t>
  </si>
  <si>
    <t>таблетки, покрытые пленочной оболочкой, 10 мг, 10 шт. - контурная ячейковая  упаковка (3)  - пачка картонная</t>
  </si>
  <si>
    <t>04.10.2019 679/20-19</t>
  </si>
  <si>
    <t>концентрат для приготовления раствора для инфузий, 20 мг/мл, 5 мл - флаконы темного полипропилена (1)  - пачка картонная</t>
  </si>
  <si>
    <t xml:space="preserve">Вл.Вып.к.Перв.Уп.Втор.Уп.Пр.Пфайзер (Перт) Пти Лтд, Австралия (32 051 824 956); </t>
  </si>
  <si>
    <t>07.10.2019 20-4-4115389-сниж</t>
  </si>
  <si>
    <t>концентрат для приготовления раствора для инфузий, 20 мг/мл, 2 мл - флаконы темного полипропилена (1)  - пачка картонная</t>
  </si>
  <si>
    <t>концентрат для приготовления раствора для инфузий, 20 мг/мл, 15 мл - флаконы темного полипропилена (1)  - пачка картонная</t>
  </si>
  <si>
    <t>07.10.2019 20-4-4115390-сниж</t>
  </si>
  <si>
    <t>концентрат для приготовления раствора для инфузий, 20 мг/мл, 5 мл - флакон (1)  - пачка картонная</t>
  </si>
  <si>
    <t>капсулы, 10 мг, 60 шт. - флакон (1)  - пачки картонные</t>
  </si>
  <si>
    <t xml:space="preserve">Вл.Сведиш Орфан Биовитрум Интернэшнл АБ, Швеция (SE556329562401); Вып.к.Перв.Уп.Втор.Уп.Пр.Апотэк Продукцион энд Лабораториер АБ, Швеция (SE 556758180501); </t>
  </si>
  <si>
    <t>07.10.2019 20-4-4115529-сниж</t>
  </si>
  <si>
    <t>капсулы, 5 мг, 60 шт. - флакон (1)  - пачки картонные</t>
  </si>
  <si>
    <t>капсулы, 2 мг, 60 шт. - флакон (1)  - пачки картонные</t>
  </si>
  <si>
    <t>Вазенекс</t>
  </si>
  <si>
    <t>таблетки, покрытые пленочной оболочкой, 125 мг, 70 шт. - банки (1)  - пачки картонные</t>
  </si>
  <si>
    <t>ЛП-005705</t>
  </si>
  <si>
    <t>09.10.2019 680/20-19</t>
  </si>
  <si>
    <t>4605310021637</t>
  </si>
  <si>
    <t>таблетки, покрытые пленочной оболочкой, 125 мг, 56 шт. - банки (1)  - пачки картонные</t>
  </si>
  <si>
    <t>4605310021606</t>
  </si>
  <si>
    <t>4605310021644</t>
  </si>
  <si>
    <t>таблетки, покрытые пленочной оболочкой, 62.5 мг, 70 шт. - банки (1)  - пачки картонные</t>
  </si>
  <si>
    <t>4605310021613</t>
  </si>
  <si>
    <t>таблетки, покрытые пленочной оболочкой, 62.5 мг, 56 шт. - банки (1)  - пачки картонные</t>
  </si>
  <si>
    <t>4605310021590</t>
  </si>
  <si>
    <t>таблетки, покрытые пленочной оболочкой, 62.5 мг, 14 шт. - упаковки ячейковые контурные (4)  - пачки картонные</t>
  </si>
  <si>
    <t>4605310021620</t>
  </si>
  <si>
    <t>таблетки диспергируемые, 0.25 мг, 10 шт. - блистеры (6)  - пачка  картонная</t>
  </si>
  <si>
    <t>ЛС-002281</t>
  </si>
  <si>
    <t>09.10.2019 681/20-19</t>
  </si>
  <si>
    <t>4603695000506</t>
  </si>
  <si>
    <t>Нейрокс®</t>
  </si>
  <si>
    <t>таблетки, покрытые пленочной оболочкой, 125 мг, 10 шт. - контурные ячейковые упаковки (5)  - пачки картонные</t>
  </si>
  <si>
    <t>ЛП-005670</t>
  </si>
  <si>
    <t>09.10.2019 682/20-19</t>
  </si>
  <si>
    <t>4605964007292</t>
  </si>
  <si>
    <t>таблетки, покрытые пленочной оболочкой, 125 мг, 10 шт. - контурные ячейковые упаковки (3)  - пачки картонные</t>
  </si>
  <si>
    <t>4605964007285</t>
  </si>
  <si>
    <t>09.10.2019 683/20-19</t>
  </si>
  <si>
    <t>Диабефарм® МВ</t>
  </si>
  <si>
    <t>ЛП-005359</t>
  </si>
  <si>
    <t>09.10.2019 684/20-19</t>
  </si>
  <si>
    <t>4603569722169</t>
  </si>
  <si>
    <t>раствор для инъекций, 10%, 5 мл - ампулы (5)  / в комплекте с ножом ампульным или скарификатором / - упаковка ячейковая контурная (2), пачка картонная</t>
  </si>
  <si>
    <t>09.10.2019 685/20-19</t>
  </si>
  <si>
    <t>порошок для приготовления раствора для внутривенного и внутримышечного введения, 500 мг,  - флакон (1)  - коробка картонная (для стационаров)</t>
  </si>
  <si>
    <t>09.10.2019 686/20-19</t>
  </si>
  <si>
    <t>порошок для приготовления раствора для внутривенного и внутримышечного введения, 0.25 г,  - флакон (1)  - пачка картонная</t>
  </si>
  <si>
    <t>ЛП-005675</t>
  </si>
  <si>
    <t>09.10.2019 687/20-19</t>
  </si>
  <si>
    <t>4650094092748</t>
  </si>
  <si>
    <t>4650094092731</t>
  </si>
  <si>
    <t>таблетки диспергируемые, 250 мг+62.5 мг, 4 шт. - блистер (5)  - пачки картонные</t>
  </si>
  <si>
    <t xml:space="preserve">Вл.Астеллас Фарма Юроп Б.В., Нидерланды (NL001378995B01); Перв.Уп.Пр.Астеллас Фарма Юроп Б.В., Нидерланды (NL001378995B01); Вып.к.Втор.Уп.ЗАО "ОРТАТ", Россия (4428000115); </t>
  </si>
  <si>
    <t>08.10.2019 20-4-4115627-сниж</t>
  </si>
  <si>
    <t>таблетки диспергируемые, 125 мг+31.25 мг, 4 шт. - блистер (5)  - пачка картонная</t>
  </si>
  <si>
    <t>таблетки диспергируемые, 500 мг+125 мг, 4 шт. - блистер (5)  - пачка картонная</t>
  </si>
  <si>
    <t xml:space="preserve">Вл.Астеллас Фарма Юроп Б.В., Нидерланды (NL001378995B01); Вып.к.Перв.Уп.Втор.Уп.Пр.Астеллас Фарма Юроп Б.В., Нидерланды (NL001378995B01); </t>
  </si>
  <si>
    <t>08.10.2019 20-4-4115629-сниж</t>
  </si>
  <si>
    <t>таблетки диспергируемые, 250 мг+62.5 мг, 4 шт. - блистер (5)  - пачка картонная</t>
  </si>
  <si>
    <t>таблетки покрытые пленочной оболочкой, 500 мг, 10 шт. - блистер (12)  - пачки картонные</t>
  </si>
  <si>
    <t xml:space="preserve">Вл.Ф.Хоффманн-Ля Рош Лтд., Швейцария (7-013861-02); Перв.Уп.Пр.Продуктос Рош С.А. де Ц.В., Мексика (AAAR780315FN1); Вып.к.Втор.Уп.Акционерное общество "ОРТАТ" (АО "ОРТАТ"), Россия (4428000115); </t>
  </si>
  <si>
    <t>08.10.2019 20-4-4115544-сниж</t>
  </si>
  <si>
    <t xml:space="preserve">Вл.Ф.Хоффманн-Ля Рош Лтд., Швейцария (7-013861-02); Пр.Продуктос Рош С.А. де Ц.В., Мексика (AAAR780315FN1); Вып.к.Перв.Уп.Втор.Уп.Ф.Хоффманн-Ля Рош Лтд, Швейцария (7-013861-02); </t>
  </si>
  <si>
    <t>08.10.2019 20-4-4115545-сниж</t>
  </si>
  <si>
    <t xml:space="preserve">Вл.Ф.Хоффманн-Ля Рош Лтд., Швейцария (7-013861-02); Вып.к.Пр.Продуктос Рош С.А. де Ц.В., Мексика (AAAR780315FN1); Перв.Уп.Втор.Уп.Ф.Хоффманн-Ля Рош Лтд, Швейцария (7-013861-02); </t>
  </si>
  <si>
    <t>08.10.2019 20-4-4115546-сниж</t>
  </si>
  <si>
    <t xml:space="preserve">Вл.Ф.Хоффманн-Ля Рош Лтд., Швейцария (7-013861-02); Пр.Экселла ГмбХ и Ко. КГ, Германия (221/158/06304); Перв.Уп.Ф.Хоффманн-Ля Рош Лтд, Швейцария (7-013861-02); Вып.к.Втор.Уп.Акционерное общество "ОРТАТ" (АО "ОРТАТ"), Россия (4428000115); </t>
  </si>
  <si>
    <t>08.10.2019 20-4-4115547-сниж</t>
  </si>
  <si>
    <t xml:space="preserve">Вл.Ф.Хоффманн-Ля Рош Лтд., Швейцария (7-013861-02); Пр.Шанхай Рош Фармасьютикалз Лтд., Китай (91310000607297170М); Перв.Уп.Ф.Хоффманн-Ля Рош Лтд, Швейцария (7-013861-02); Вып.к.Втор.Уп.Акционерное общество "ОРТАТ" (АО "ОРТАТ"), Россия (4428000115); </t>
  </si>
  <si>
    <t>08.10.2019 20-4-4115548-сниж</t>
  </si>
  <si>
    <t xml:space="preserve">Вл.Ф.Хоффманн-Ля Рош Лтд., Швейцария (7-013861-02); Пр.Экселла ГмбХ и Ко. КГ, Германия (221/158/06304); Вып.к.Перв.Уп.Втор.Уп.Ф.Хоффманн-Ля Рош Лтд., Швейцария (7-013861-02); </t>
  </si>
  <si>
    <t>08.10.2019 20-4-4115549-сниж</t>
  </si>
  <si>
    <t xml:space="preserve">Вл.Ф.Хоффманн-Ля Рош Лтд., Швейцария (7-013861-02); Вып.к.Перв.Уп.Втор.Уп.Пр.Продуктос Рош С.А. де Ц.В., Мексика (AAAR780315FN1); </t>
  </si>
  <si>
    <t>08.10.2019 20-4-4115550-сниж</t>
  </si>
  <si>
    <t>Предель-ная оптовая надбавка, руб</t>
  </si>
  <si>
    <t>Государственный реестр розничных  цен  на лекарственные препараты, включенные в перечень жизненно необходимых и важнейших 
лекарственных препаратов  по Ивановской области (дополнение 01.10.2019-13.10.2019)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</si>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</sst>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10" x14ac:knownFonts="1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9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right" vertical="top" wrapText="1"/>
    </xf>
    <xf numFmtId="2" fontId="6" fillId="0" borderId="3" xfId="0" applyNumberFormat="1" applyFont="1" applyBorder="1" applyAlignment="1">
      <alignment horizontal="right" vertical="top"/>
    </xf>
    <xf numFmtId="2" fontId="7" fillId="0" borderId="3" xfId="1" applyNumberFormat="1" applyFont="1" applyBorder="1" applyAlignment="1">
      <alignment horizontal="right" vertical="top" wrapText="1"/>
    </xf>
    <xf numFmtId="0" fontId="8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R85"/>
  <sheetViews>
    <sheetView tabSelected="1" topLeftCell="A7" zoomScale="80" zoomScaleNormal="80" workbookViewId="0">
      <selection activeCell="M11" sqref="M11"/>
    </sheetView>
  </sheetViews>
  <sheetFormatPr defaultRowHeight="12.75" x14ac:dyDescent="0.2"/>
  <cols>
    <col min="1" max="1" width="10.7109375" customWidth="1"/>
    <col min="2" max="2" width="11.28515625" customWidth="1"/>
    <col min="3" max="3" width="30" customWidth="1"/>
    <col min="4" max="4" width="29.85546875" customWidth="1"/>
    <col min="7" max="7" width="11.85546875" customWidth="1"/>
    <col min="8" max="8" width="10.5703125" customWidth="1"/>
    <col min="9" max="9" width="12.140625" customWidth="1"/>
    <col min="10" max="11" width="14.85546875" customWidth="1"/>
  </cols>
  <sheetData>
    <row r="2" spans="1:122" ht="40.5" customHeight="1" x14ac:dyDescent="0.2">
      <c r="A2" s="13" t="s">
        <v>369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ht="12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</row>
    <row r="4" spans="1:122" ht="76.5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8" t="s">
        <v>368</v>
      </c>
      <c r="I4" s="8" t="s">
        <v>370</v>
      </c>
      <c r="J4" s="8" t="s">
        <v>371</v>
      </c>
      <c r="K4" s="8" t="s">
        <v>372</v>
      </c>
      <c r="L4" s="1" t="s">
        <v>8</v>
      </c>
      <c r="M4" s="1" t="s">
        <v>9</v>
      </c>
      <c r="N4" s="1" t="s">
        <v>10</v>
      </c>
      <c r="O4" s="1" t="s">
        <v>11</v>
      </c>
    </row>
    <row r="5" spans="1:122" ht="75" x14ac:dyDescent="0.2">
      <c r="A5" s="2" t="s">
        <v>18</v>
      </c>
      <c r="B5" s="3" t="s">
        <v>18</v>
      </c>
      <c r="C5" s="3" t="s">
        <v>340</v>
      </c>
      <c r="D5" s="3" t="s">
        <v>172</v>
      </c>
      <c r="E5" s="3" t="s">
        <v>122</v>
      </c>
      <c r="F5" s="4">
        <v>1</v>
      </c>
      <c r="G5" s="5">
        <v>13.16</v>
      </c>
      <c r="H5" s="9">
        <f>G5*0.18</f>
        <v>2.3687999999999998</v>
      </c>
      <c r="I5" s="10">
        <f>G5*0.31</f>
        <v>4.0796000000000001</v>
      </c>
      <c r="J5" s="10">
        <f>G5+(G5*0.18)+(G5*0.31)</f>
        <v>19.6084</v>
      </c>
      <c r="K5" s="10">
        <f t="shared" ref="K5:K36" si="0">J5*1.1</f>
        <v>21.569240000000001</v>
      </c>
      <c r="L5" s="6"/>
      <c r="M5" s="3" t="s">
        <v>163</v>
      </c>
      <c r="N5" s="6" t="s">
        <v>339</v>
      </c>
      <c r="O5" s="7" t="s">
        <v>164</v>
      </c>
    </row>
    <row r="6" spans="1:122" ht="75" x14ac:dyDescent="0.2">
      <c r="A6" s="2" t="s">
        <v>18</v>
      </c>
      <c r="B6" s="3" t="s">
        <v>18</v>
      </c>
      <c r="C6" s="3" t="s">
        <v>338</v>
      </c>
      <c r="D6" s="3" t="s">
        <v>172</v>
      </c>
      <c r="E6" s="3" t="s">
        <v>122</v>
      </c>
      <c r="F6" s="4">
        <v>1</v>
      </c>
      <c r="G6" s="5">
        <v>28.9</v>
      </c>
      <c r="H6" s="9">
        <f>G6*0.18</f>
        <v>5.202</v>
      </c>
      <c r="I6" s="10">
        <f>G6*0.31</f>
        <v>8.9589999999999996</v>
      </c>
      <c r="J6" s="10">
        <f>G6+(G6*0.18)+(G6*0.31)</f>
        <v>43.060999999999993</v>
      </c>
      <c r="K6" s="10">
        <f t="shared" si="0"/>
        <v>47.367099999999994</v>
      </c>
      <c r="L6" s="6"/>
      <c r="M6" s="3" t="s">
        <v>19</v>
      </c>
      <c r="N6" s="6" t="s">
        <v>339</v>
      </c>
      <c r="O6" s="7" t="s">
        <v>20</v>
      </c>
    </row>
    <row r="7" spans="1:122" ht="75" x14ac:dyDescent="0.2">
      <c r="A7" s="2" t="s">
        <v>18</v>
      </c>
      <c r="B7" s="3" t="s">
        <v>18</v>
      </c>
      <c r="C7" s="3" t="s">
        <v>149</v>
      </c>
      <c r="D7" s="3" t="s">
        <v>172</v>
      </c>
      <c r="E7" s="3" t="s">
        <v>122</v>
      </c>
      <c r="F7" s="4">
        <v>1</v>
      </c>
      <c r="G7" s="5">
        <v>53.15</v>
      </c>
      <c r="H7" s="11">
        <f>G7*0.15</f>
        <v>7.9724999999999993</v>
      </c>
      <c r="I7" s="10">
        <f>G7*0.25</f>
        <v>13.2875</v>
      </c>
      <c r="J7" s="10">
        <f>G7+(G7*0.15)+(G7*0.25)</f>
        <v>74.41</v>
      </c>
      <c r="K7" s="10">
        <f t="shared" si="0"/>
        <v>81.850999999999999</v>
      </c>
      <c r="L7" s="6"/>
      <c r="M7" s="3" t="s">
        <v>163</v>
      </c>
      <c r="N7" s="6" t="s">
        <v>339</v>
      </c>
      <c r="O7" s="7" t="s">
        <v>165</v>
      </c>
    </row>
    <row r="8" spans="1:122" ht="60" x14ac:dyDescent="0.2">
      <c r="A8" s="2" t="s">
        <v>21</v>
      </c>
      <c r="B8" s="3" t="s">
        <v>168</v>
      </c>
      <c r="C8" s="3" t="s">
        <v>138</v>
      </c>
      <c r="D8" s="3" t="s">
        <v>160</v>
      </c>
      <c r="E8" s="3" t="s">
        <v>113</v>
      </c>
      <c r="F8" s="4">
        <v>50</v>
      </c>
      <c r="G8" s="5">
        <v>20.66</v>
      </c>
      <c r="H8" s="9">
        <f>G8*0.18</f>
        <v>3.7187999999999999</v>
      </c>
      <c r="I8" s="10">
        <f>G8*0.31</f>
        <v>6.4046000000000003</v>
      </c>
      <c r="J8" s="10">
        <f>G8+(G8*0.18)+(G8*0.31)</f>
        <v>30.7834</v>
      </c>
      <c r="K8" s="10">
        <f t="shared" si="0"/>
        <v>33.861740000000005</v>
      </c>
      <c r="L8" s="6"/>
      <c r="M8" s="3" t="s">
        <v>22</v>
      </c>
      <c r="N8" s="6" t="s">
        <v>284</v>
      </c>
      <c r="O8" s="7" t="s">
        <v>169</v>
      </c>
    </row>
    <row r="9" spans="1:122" ht="60" x14ac:dyDescent="0.2">
      <c r="A9" s="2" t="s">
        <v>32</v>
      </c>
      <c r="B9" s="3" t="s">
        <v>33</v>
      </c>
      <c r="C9" s="3" t="s">
        <v>119</v>
      </c>
      <c r="D9" s="3" t="s">
        <v>146</v>
      </c>
      <c r="E9" s="3" t="s">
        <v>136</v>
      </c>
      <c r="F9" s="4">
        <v>30</v>
      </c>
      <c r="G9" s="5">
        <v>13.29</v>
      </c>
      <c r="H9" s="9">
        <f>G9*0.18</f>
        <v>2.3921999999999999</v>
      </c>
      <c r="I9" s="10">
        <f>G9*0.31</f>
        <v>4.1198999999999995</v>
      </c>
      <c r="J9" s="10">
        <f>G9+(G9*0.18)+(G9*0.31)</f>
        <v>19.802099999999996</v>
      </c>
      <c r="K9" s="10">
        <f t="shared" si="0"/>
        <v>21.782309999999995</v>
      </c>
      <c r="L9" s="6"/>
      <c r="M9" s="3" t="s">
        <v>84</v>
      </c>
      <c r="N9" s="6" t="s">
        <v>218</v>
      </c>
      <c r="O9" s="7" t="s">
        <v>85</v>
      </c>
    </row>
    <row r="10" spans="1:122" ht="165" x14ac:dyDescent="0.2">
      <c r="A10" s="2" t="s">
        <v>34</v>
      </c>
      <c r="B10" s="3" t="s">
        <v>86</v>
      </c>
      <c r="C10" s="3" t="s">
        <v>148</v>
      </c>
      <c r="D10" s="3" t="s">
        <v>182</v>
      </c>
      <c r="E10" s="3" t="s">
        <v>111</v>
      </c>
      <c r="F10" s="4">
        <v>30</v>
      </c>
      <c r="G10" s="5">
        <v>91.3</v>
      </c>
      <c r="H10" s="11">
        <f>G10*0.15</f>
        <v>13.694999999999999</v>
      </c>
      <c r="I10" s="10">
        <f>G10*0.25</f>
        <v>22.824999999999999</v>
      </c>
      <c r="J10" s="10">
        <f>G10+(G10*0.15)+(G10*0.25)</f>
        <v>127.82</v>
      </c>
      <c r="K10" s="10">
        <f t="shared" si="0"/>
        <v>140.602</v>
      </c>
      <c r="L10" s="6"/>
      <c r="M10" s="3" t="s">
        <v>87</v>
      </c>
      <c r="N10" s="6" t="s">
        <v>291</v>
      </c>
      <c r="O10" s="7" t="s">
        <v>88</v>
      </c>
    </row>
    <row r="11" spans="1:122" ht="165" x14ac:dyDescent="0.2">
      <c r="A11" s="2" t="s">
        <v>34</v>
      </c>
      <c r="B11" s="3" t="s">
        <v>86</v>
      </c>
      <c r="C11" s="3" t="s">
        <v>292</v>
      </c>
      <c r="D11" s="3" t="s">
        <v>182</v>
      </c>
      <c r="E11" s="3" t="s">
        <v>111</v>
      </c>
      <c r="F11" s="4">
        <v>30</v>
      </c>
      <c r="G11" s="5">
        <v>156.30000000000001</v>
      </c>
      <c r="H11" s="11">
        <f>G11*0.15</f>
        <v>23.445</v>
      </c>
      <c r="I11" s="10">
        <f>G11*0.25</f>
        <v>39.075000000000003</v>
      </c>
      <c r="J11" s="10">
        <f>G11+(G11*0.15)+(G11*0.25)</f>
        <v>218.82</v>
      </c>
      <c r="K11" s="10">
        <f t="shared" si="0"/>
        <v>240.702</v>
      </c>
      <c r="L11" s="6"/>
      <c r="M11" s="3" t="s">
        <v>87</v>
      </c>
      <c r="N11" s="6" t="s">
        <v>293</v>
      </c>
      <c r="O11" s="7" t="s">
        <v>89</v>
      </c>
    </row>
    <row r="12" spans="1:122" ht="135" x14ac:dyDescent="0.2">
      <c r="A12" s="2" t="s">
        <v>100</v>
      </c>
      <c r="B12" s="3" t="s">
        <v>306</v>
      </c>
      <c r="C12" s="3" t="s">
        <v>311</v>
      </c>
      <c r="D12" s="3" t="s">
        <v>174</v>
      </c>
      <c r="E12" s="3" t="s">
        <v>142</v>
      </c>
      <c r="F12" s="4">
        <v>56</v>
      </c>
      <c r="G12" s="5">
        <v>58500</v>
      </c>
      <c r="H12" s="11">
        <f t="shared" ref="H12:H17" si="1">G12*0.12</f>
        <v>7020</v>
      </c>
      <c r="I12" s="10">
        <f t="shared" ref="I12:I17" si="2">G12*0.18</f>
        <v>10530</v>
      </c>
      <c r="J12" s="10">
        <f t="shared" ref="J12:J17" si="3">G12+(G12*0.12)+(G12*0.18)</f>
        <v>76050</v>
      </c>
      <c r="K12" s="10">
        <f t="shared" si="0"/>
        <v>83655</v>
      </c>
      <c r="L12" s="6"/>
      <c r="M12" s="3" t="s">
        <v>308</v>
      </c>
      <c r="N12" s="6" t="s">
        <v>309</v>
      </c>
      <c r="O12" s="7" t="s">
        <v>312</v>
      </c>
    </row>
    <row r="13" spans="1:122" ht="135" x14ac:dyDescent="0.2">
      <c r="A13" s="2" t="s">
        <v>100</v>
      </c>
      <c r="B13" s="3" t="s">
        <v>306</v>
      </c>
      <c r="C13" s="3" t="s">
        <v>193</v>
      </c>
      <c r="D13" s="3" t="s">
        <v>174</v>
      </c>
      <c r="E13" s="3" t="s">
        <v>142</v>
      </c>
      <c r="F13" s="4">
        <v>56</v>
      </c>
      <c r="G13" s="5">
        <v>58500</v>
      </c>
      <c r="H13" s="11">
        <f t="shared" si="1"/>
        <v>7020</v>
      </c>
      <c r="I13" s="10">
        <f t="shared" si="2"/>
        <v>10530</v>
      </c>
      <c r="J13" s="10">
        <f t="shared" si="3"/>
        <v>76050</v>
      </c>
      <c r="K13" s="10">
        <f t="shared" si="0"/>
        <v>83655</v>
      </c>
      <c r="L13" s="6"/>
      <c r="M13" s="3" t="s">
        <v>308</v>
      </c>
      <c r="N13" s="6" t="s">
        <v>309</v>
      </c>
      <c r="O13" s="7" t="s">
        <v>313</v>
      </c>
    </row>
    <row r="14" spans="1:122" ht="135" x14ac:dyDescent="0.2">
      <c r="A14" s="2" t="s">
        <v>100</v>
      </c>
      <c r="B14" s="3" t="s">
        <v>306</v>
      </c>
      <c r="C14" s="3" t="s">
        <v>316</v>
      </c>
      <c r="D14" s="3" t="s">
        <v>174</v>
      </c>
      <c r="E14" s="3" t="s">
        <v>142</v>
      </c>
      <c r="F14" s="4">
        <v>56</v>
      </c>
      <c r="G14" s="5">
        <v>58500</v>
      </c>
      <c r="H14" s="11">
        <f t="shared" si="1"/>
        <v>7020</v>
      </c>
      <c r="I14" s="10">
        <f t="shared" si="2"/>
        <v>10530</v>
      </c>
      <c r="J14" s="10">
        <f t="shared" si="3"/>
        <v>76050</v>
      </c>
      <c r="K14" s="10">
        <f t="shared" si="0"/>
        <v>83655</v>
      </c>
      <c r="L14" s="6"/>
      <c r="M14" s="3" t="s">
        <v>308</v>
      </c>
      <c r="N14" s="6" t="s">
        <v>309</v>
      </c>
      <c r="O14" s="7" t="s">
        <v>317</v>
      </c>
    </row>
    <row r="15" spans="1:122" ht="135" x14ac:dyDescent="0.2">
      <c r="A15" s="2" t="s">
        <v>100</v>
      </c>
      <c r="B15" s="3" t="s">
        <v>306</v>
      </c>
      <c r="C15" s="3" t="s">
        <v>318</v>
      </c>
      <c r="D15" s="3" t="s">
        <v>174</v>
      </c>
      <c r="E15" s="3" t="s">
        <v>142</v>
      </c>
      <c r="F15" s="4">
        <v>56</v>
      </c>
      <c r="G15" s="5">
        <v>58500</v>
      </c>
      <c r="H15" s="11">
        <f t="shared" si="1"/>
        <v>7020</v>
      </c>
      <c r="I15" s="10">
        <f t="shared" si="2"/>
        <v>10530</v>
      </c>
      <c r="J15" s="10">
        <f t="shared" si="3"/>
        <v>76050</v>
      </c>
      <c r="K15" s="10">
        <f t="shared" si="0"/>
        <v>83655</v>
      </c>
      <c r="L15" s="6"/>
      <c r="M15" s="3" t="s">
        <v>308</v>
      </c>
      <c r="N15" s="6" t="s">
        <v>309</v>
      </c>
      <c r="O15" s="7" t="s">
        <v>319</v>
      </c>
    </row>
    <row r="16" spans="1:122" ht="135" x14ac:dyDescent="0.2">
      <c r="A16" s="2" t="s">
        <v>100</v>
      </c>
      <c r="B16" s="3" t="s">
        <v>306</v>
      </c>
      <c r="C16" s="3" t="s">
        <v>307</v>
      </c>
      <c r="D16" s="3" t="s">
        <v>174</v>
      </c>
      <c r="E16" s="3" t="s">
        <v>142</v>
      </c>
      <c r="F16" s="4">
        <v>70</v>
      </c>
      <c r="G16" s="5">
        <v>73125</v>
      </c>
      <c r="H16" s="11">
        <f t="shared" si="1"/>
        <v>8775</v>
      </c>
      <c r="I16" s="10">
        <f t="shared" si="2"/>
        <v>13162.5</v>
      </c>
      <c r="J16" s="10">
        <f t="shared" si="3"/>
        <v>95062.5</v>
      </c>
      <c r="K16" s="10">
        <f t="shared" si="0"/>
        <v>104568.75000000001</v>
      </c>
      <c r="L16" s="6"/>
      <c r="M16" s="3" t="s">
        <v>308</v>
      </c>
      <c r="N16" s="6" t="s">
        <v>309</v>
      </c>
      <c r="O16" s="7" t="s">
        <v>310</v>
      </c>
    </row>
    <row r="17" spans="1:15" ht="135" x14ac:dyDescent="0.2">
      <c r="A17" s="2" t="s">
        <v>100</v>
      </c>
      <c r="B17" s="3" t="s">
        <v>306</v>
      </c>
      <c r="C17" s="3" t="s">
        <v>314</v>
      </c>
      <c r="D17" s="3" t="s">
        <v>174</v>
      </c>
      <c r="E17" s="3" t="s">
        <v>142</v>
      </c>
      <c r="F17" s="4">
        <v>70</v>
      </c>
      <c r="G17" s="5">
        <v>73125</v>
      </c>
      <c r="H17" s="11">
        <f t="shared" si="1"/>
        <v>8775</v>
      </c>
      <c r="I17" s="10">
        <f t="shared" si="2"/>
        <v>13162.5</v>
      </c>
      <c r="J17" s="10">
        <f t="shared" si="3"/>
        <v>95062.5</v>
      </c>
      <c r="K17" s="10">
        <f t="shared" si="0"/>
        <v>104568.75000000001</v>
      </c>
      <c r="L17" s="6"/>
      <c r="M17" s="3" t="s">
        <v>308</v>
      </c>
      <c r="N17" s="6" t="s">
        <v>309</v>
      </c>
      <c r="O17" s="7" t="s">
        <v>315</v>
      </c>
    </row>
    <row r="18" spans="1:15" ht="75" x14ac:dyDescent="0.2">
      <c r="A18" s="2" t="s">
        <v>36</v>
      </c>
      <c r="B18" s="3" t="s">
        <v>36</v>
      </c>
      <c r="C18" s="3" t="s">
        <v>268</v>
      </c>
      <c r="D18" s="3" t="s">
        <v>180</v>
      </c>
      <c r="E18" s="3" t="s">
        <v>123</v>
      </c>
      <c r="F18" s="4">
        <v>1</v>
      </c>
      <c r="G18" s="5">
        <v>145</v>
      </c>
      <c r="H18" s="11">
        <f>G18*0.15</f>
        <v>21.75</v>
      </c>
      <c r="I18" s="10">
        <f>G18*0.25</f>
        <v>36.25</v>
      </c>
      <c r="J18" s="10">
        <f>G18+(G18*0.15)+(G18*0.25)</f>
        <v>203</v>
      </c>
      <c r="K18" s="10">
        <f t="shared" si="0"/>
        <v>223.3</v>
      </c>
      <c r="L18" s="6"/>
      <c r="M18" s="3" t="s">
        <v>75</v>
      </c>
      <c r="N18" s="6" t="s">
        <v>269</v>
      </c>
      <c r="O18" s="7" t="s">
        <v>270</v>
      </c>
    </row>
    <row r="19" spans="1:15" ht="75" x14ac:dyDescent="0.2">
      <c r="A19" s="2" t="s">
        <v>36</v>
      </c>
      <c r="B19" s="3" t="s">
        <v>36</v>
      </c>
      <c r="C19" s="3" t="s">
        <v>271</v>
      </c>
      <c r="D19" s="3" t="s">
        <v>180</v>
      </c>
      <c r="E19" s="3" t="s">
        <v>123</v>
      </c>
      <c r="F19" s="4">
        <v>1</v>
      </c>
      <c r="G19" s="5">
        <v>270</v>
      </c>
      <c r="H19" s="11">
        <f>G19*0.15</f>
        <v>40.5</v>
      </c>
      <c r="I19" s="10">
        <f>G19*0.25</f>
        <v>67.5</v>
      </c>
      <c r="J19" s="10">
        <f>G19+(G19*0.15)+(G19*0.25)</f>
        <v>378</v>
      </c>
      <c r="K19" s="10">
        <f t="shared" si="0"/>
        <v>415.8</v>
      </c>
      <c r="L19" s="6"/>
      <c r="M19" s="3" t="s">
        <v>75</v>
      </c>
      <c r="N19" s="6" t="s">
        <v>269</v>
      </c>
      <c r="O19" s="7" t="s">
        <v>272</v>
      </c>
    </row>
    <row r="20" spans="1:15" ht="150" x14ac:dyDescent="0.2">
      <c r="A20" s="2" t="s">
        <v>35</v>
      </c>
      <c r="B20" s="3" t="s">
        <v>247</v>
      </c>
      <c r="C20" s="3" t="s">
        <v>248</v>
      </c>
      <c r="D20" s="3" t="s">
        <v>204</v>
      </c>
      <c r="E20" s="3" t="s">
        <v>101</v>
      </c>
      <c r="F20" s="4">
        <v>1</v>
      </c>
      <c r="G20" s="5">
        <v>17860.939999999999</v>
      </c>
      <c r="H20" s="11">
        <f>G20*0.12</f>
        <v>2143.3127999999997</v>
      </c>
      <c r="I20" s="10">
        <f>G20*0.18</f>
        <v>3214.9691999999995</v>
      </c>
      <c r="J20" s="10">
        <f>G20+(G20*0.12)+(G20*0.18)</f>
        <v>23219.221999999998</v>
      </c>
      <c r="K20" s="10">
        <f t="shared" si="0"/>
        <v>25541.144199999999</v>
      </c>
      <c r="L20" s="6"/>
      <c r="M20" s="3" t="s">
        <v>249</v>
      </c>
      <c r="N20" s="6" t="s">
        <v>250</v>
      </c>
      <c r="O20" s="7" t="s">
        <v>251</v>
      </c>
    </row>
    <row r="21" spans="1:15" ht="105" x14ac:dyDescent="0.2">
      <c r="A21" s="2" t="s">
        <v>37</v>
      </c>
      <c r="B21" s="3" t="s">
        <v>37</v>
      </c>
      <c r="C21" s="3" t="s">
        <v>285</v>
      </c>
      <c r="D21" s="3" t="s">
        <v>175</v>
      </c>
      <c r="E21" s="3" t="s">
        <v>129</v>
      </c>
      <c r="F21" s="4">
        <v>120</v>
      </c>
      <c r="G21" s="5">
        <v>83.37</v>
      </c>
      <c r="H21" s="11">
        <f>G21*0.15</f>
        <v>12.5055</v>
      </c>
      <c r="I21" s="10">
        <f>G21*0.25</f>
        <v>20.842500000000001</v>
      </c>
      <c r="J21" s="10">
        <f>G21+(G21*0.15)+(G21*0.25)</f>
        <v>116.718</v>
      </c>
      <c r="K21" s="10">
        <f t="shared" si="0"/>
        <v>128.38980000000001</v>
      </c>
      <c r="L21" s="6"/>
      <c r="M21" s="3" t="s">
        <v>286</v>
      </c>
      <c r="N21" s="6" t="s">
        <v>287</v>
      </c>
      <c r="O21" s="7" t="s">
        <v>288</v>
      </c>
    </row>
    <row r="22" spans="1:15" ht="105" x14ac:dyDescent="0.2">
      <c r="A22" s="2" t="s">
        <v>37</v>
      </c>
      <c r="B22" s="3" t="s">
        <v>37</v>
      </c>
      <c r="C22" s="3" t="s">
        <v>289</v>
      </c>
      <c r="D22" s="3" t="s">
        <v>175</v>
      </c>
      <c r="E22" s="3" t="s">
        <v>129</v>
      </c>
      <c r="F22" s="4">
        <v>120</v>
      </c>
      <c r="G22" s="5">
        <v>110.81</v>
      </c>
      <c r="H22" s="11">
        <f>G22*0.15</f>
        <v>16.621500000000001</v>
      </c>
      <c r="I22" s="10">
        <f>G22*0.25</f>
        <v>27.702500000000001</v>
      </c>
      <c r="J22" s="10">
        <f>G22+(G22*0.15)+(G22*0.25)</f>
        <v>155.13400000000001</v>
      </c>
      <c r="K22" s="10">
        <f t="shared" si="0"/>
        <v>170.64740000000003</v>
      </c>
      <c r="L22" s="6"/>
      <c r="M22" s="3" t="s">
        <v>286</v>
      </c>
      <c r="N22" s="6" t="s">
        <v>287</v>
      </c>
      <c r="O22" s="7" t="s">
        <v>290</v>
      </c>
    </row>
    <row r="23" spans="1:15" ht="135" x14ac:dyDescent="0.2">
      <c r="A23" s="2" t="s">
        <v>65</v>
      </c>
      <c r="B23" s="3" t="s">
        <v>145</v>
      </c>
      <c r="C23" s="3" t="s">
        <v>128</v>
      </c>
      <c r="D23" s="3" t="s">
        <v>183</v>
      </c>
      <c r="E23" s="3" t="s">
        <v>103</v>
      </c>
      <c r="F23" s="4">
        <v>1</v>
      </c>
      <c r="G23" s="5">
        <v>3750</v>
      </c>
      <c r="H23" s="11">
        <f>G23*0.12</f>
        <v>450</v>
      </c>
      <c r="I23" s="10">
        <f>G23*0.18</f>
        <v>675</v>
      </c>
      <c r="J23" s="10">
        <f>G23+(G23*0.12)+(G23*0.18)</f>
        <v>4875</v>
      </c>
      <c r="K23" s="10">
        <f t="shared" si="0"/>
        <v>5362.5</v>
      </c>
      <c r="L23" s="6"/>
      <c r="M23" s="3" t="s">
        <v>341</v>
      </c>
      <c r="N23" s="6" t="s">
        <v>342</v>
      </c>
      <c r="O23" s="7" t="s">
        <v>344</v>
      </c>
    </row>
    <row r="24" spans="1:15" ht="135" x14ac:dyDescent="0.2">
      <c r="A24" s="2" t="s">
        <v>65</v>
      </c>
      <c r="B24" s="3" t="s">
        <v>145</v>
      </c>
      <c r="C24" s="3" t="s">
        <v>127</v>
      </c>
      <c r="D24" s="3" t="s">
        <v>183</v>
      </c>
      <c r="E24" s="3" t="s">
        <v>103</v>
      </c>
      <c r="F24" s="4">
        <v>5</v>
      </c>
      <c r="G24" s="5">
        <v>15500</v>
      </c>
      <c r="H24" s="11">
        <f>G24*0.12</f>
        <v>1860</v>
      </c>
      <c r="I24" s="10">
        <f>G24*0.18</f>
        <v>2790</v>
      </c>
      <c r="J24" s="10">
        <f>G24+(G24*0.12)+(G24*0.18)</f>
        <v>20150</v>
      </c>
      <c r="K24" s="10">
        <f t="shared" si="0"/>
        <v>22165</v>
      </c>
      <c r="L24" s="6"/>
      <c r="M24" s="3" t="s">
        <v>341</v>
      </c>
      <c r="N24" s="6" t="s">
        <v>342</v>
      </c>
      <c r="O24" s="7" t="s">
        <v>343</v>
      </c>
    </row>
    <row r="25" spans="1:15" ht="75" x14ac:dyDescent="0.2">
      <c r="A25" s="2" t="s">
        <v>70</v>
      </c>
      <c r="B25" s="3" t="s">
        <v>332</v>
      </c>
      <c r="C25" s="3" t="s">
        <v>106</v>
      </c>
      <c r="D25" s="3" t="s">
        <v>186</v>
      </c>
      <c r="E25" s="3" t="s">
        <v>105</v>
      </c>
      <c r="F25" s="4">
        <v>30</v>
      </c>
      <c r="G25" s="5">
        <v>117</v>
      </c>
      <c r="H25" s="11">
        <f>G25*0.15</f>
        <v>17.55</v>
      </c>
      <c r="I25" s="10">
        <f>G25*0.25</f>
        <v>29.25</v>
      </c>
      <c r="J25" s="10">
        <f>G25+(G25*0.15)+(G25*0.25)</f>
        <v>163.80000000000001</v>
      </c>
      <c r="K25" s="10">
        <f t="shared" si="0"/>
        <v>180.18000000000004</v>
      </c>
      <c r="L25" s="6"/>
      <c r="M25" s="3" t="s">
        <v>333</v>
      </c>
      <c r="N25" s="6" t="s">
        <v>334</v>
      </c>
      <c r="O25" s="7" t="s">
        <v>335</v>
      </c>
    </row>
    <row r="26" spans="1:15" ht="105" x14ac:dyDescent="0.2">
      <c r="A26" s="2" t="s">
        <v>38</v>
      </c>
      <c r="B26" s="3" t="s">
        <v>258</v>
      </c>
      <c r="C26" s="3" t="s">
        <v>178</v>
      </c>
      <c r="D26" s="3" t="s">
        <v>175</v>
      </c>
      <c r="E26" s="3" t="s">
        <v>132</v>
      </c>
      <c r="F26" s="4">
        <v>10</v>
      </c>
      <c r="G26" s="5">
        <v>224.69</v>
      </c>
      <c r="H26" s="11">
        <f>G26*0.15</f>
        <v>33.703499999999998</v>
      </c>
      <c r="I26" s="10">
        <f>G26*0.25</f>
        <v>56.172499999999999</v>
      </c>
      <c r="J26" s="10">
        <f>G26+(G26*0.15)+(G26*0.25)</f>
        <v>314.56600000000003</v>
      </c>
      <c r="K26" s="10">
        <f t="shared" si="0"/>
        <v>346.02260000000007</v>
      </c>
      <c r="L26" s="6"/>
      <c r="M26" s="3" t="s">
        <v>259</v>
      </c>
      <c r="N26" s="6" t="s">
        <v>260</v>
      </c>
      <c r="O26" s="7" t="s">
        <v>261</v>
      </c>
    </row>
    <row r="27" spans="1:15" ht="105" x14ac:dyDescent="0.2">
      <c r="A27" s="2" t="s">
        <v>71</v>
      </c>
      <c r="B27" s="3" t="s">
        <v>200</v>
      </c>
      <c r="C27" s="3" t="s">
        <v>201</v>
      </c>
      <c r="D27" s="3" t="s">
        <v>192</v>
      </c>
      <c r="E27" s="3" t="s">
        <v>141</v>
      </c>
      <c r="F27" s="4">
        <v>1</v>
      </c>
      <c r="G27" s="5">
        <v>234.63</v>
      </c>
      <c r="H27" s="11">
        <f>G27*0.15</f>
        <v>35.194499999999998</v>
      </c>
      <c r="I27" s="10">
        <f>G27*0.25</f>
        <v>58.657499999999999</v>
      </c>
      <c r="J27" s="10">
        <f>G27+(G27*0.15)+(G27*0.25)</f>
        <v>328.48199999999997</v>
      </c>
      <c r="K27" s="10">
        <f t="shared" si="0"/>
        <v>361.33019999999999</v>
      </c>
      <c r="L27" s="6"/>
      <c r="M27" s="3" t="s">
        <v>202</v>
      </c>
      <c r="N27" s="6" t="s">
        <v>276</v>
      </c>
      <c r="O27" s="7" t="s">
        <v>203</v>
      </c>
    </row>
    <row r="28" spans="1:15" ht="90" x14ac:dyDescent="0.2">
      <c r="A28" s="2" t="s">
        <v>39</v>
      </c>
      <c r="B28" s="3" t="s">
        <v>39</v>
      </c>
      <c r="C28" s="3" t="s">
        <v>336</v>
      </c>
      <c r="D28" s="3" t="s">
        <v>147</v>
      </c>
      <c r="E28" s="3" t="s">
        <v>118</v>
      </c>
      <c r="F28" s="4">
        <v>10</v>
      </c>
      <c r="G28" s="5">
        <v>33.229999999999997</v>
      </c>
      <c r="H28" s="9">
        <f>G28*0.18</f>
        <v>5.9813999999999989</v>
      </c>
      <c r="I28" s="10">
        <f>G28*0.31</f>
        <v>10.301299999999999</v>
      </c>
      <c r="J28" s="10">
        <f>G28+(G28*0.18)+(G28*0.31)</f>
        <v>49.512699999999995</v>
      </c>
      <c r="K28" s="10">
        <f t="shared" si="0"/>
        <v>54.463969999999996</v>
      </c>
      <c r="L28" s="6"/>
      <c r="M28" s="3" t="s">
        <v>40</v>
      </c>
      <c r="N28" s="6" t="s">
        <v>337</v>
      </c>
      <c r="O28" s="7" t="s">
        <v>41</v>
      </c>
    </row>
    <row r="29" spans="1:15" ht="90" x14ac:dyDescent="0.2">
      <c r="A29" s="2" t="s">
        <v>42</v>
      </c>
      <c r="B29" s="3" t="s">
        <v>43</v>
      </c>
      <c r="C29" s="3" t="s">
        <v>297</v>
      </c>
      <c r="D29" s="3" t="s">
        <v>295</v>
      </c>
      <c r="E29" s="3" t="s">
        <v>125</v>
      </c>
      <c r="F29" s="4">
        <v>1</v>
      </c>
      <c r="G29" s="5">
        <v>1435.99</v>
      </c>
      <c r="H29" s="11">
        <f t="shared" ref="H29:H35" si="4">G29*0.12</f>
        <v>172.31879999999998</v>
      </c>
      <c r="I29" s="10">
        <f t="shared" ref="I29:I35" si="5">G29*0.18</f>
        <v>258.47820000000002</v>
      </c>
      <c r="J29" s="10">
        <f t="shared" ref="J29:J35" si="6">G29+(G29*0.12)+(G29*0.18)</f>
        <v>1866.787</v>
      </c>
      <c r="K29" s="10">
        <f t="shared" si="0"/>
        <v>2053.4657000000002</v>
      </c>
      <c r="L29" s="6"/>
      <c r="M29" s="3" t="s">
        <v>44</v>
      </c>
      <c r="N29" s="6" t="s">
        <v>296</v>
      </c>
      <c r="O29" s="7" t="s">
        <v>46</v>
      </c>
    </row>
    <row r="30" spans="1:15" ht="90" x14ac:dyDescent="0.2">
      <c r="A30" s="2" t="s">
        <v>42</v>
      </c>
      <c r="B30" s="3" t="s">
        <v>43</v>
      </c>
      <c r="C30" s="3" t="s">
        <v>294</v>
      </c>
      <c r="D30" s="3" t="s">
        <v>295</v>
      </c>
      <c r="E30" s="3" t="s">
        <v>125</v>
      </c>
      <c r="F30" s="4">
        <v>1</v>
      </c>
      <c r="G30" s="5">
        <v>4094.19</v>
      </c>
      <c r="H30" s="11">
        <f t="shared" si="4"/>
        <v>491.30279999999999</v>
      </c>
      <c r="I30" s="10">
        <f t="shared" si="5"/>
        <v>736.95420000000001</v>
      </c>
      <c r="J30" s="10">
        <f t="shared" si="6"/>
        <v>5322.4470000000001</v>
      </c>
      <c r="K30" s="10">
        <f t="shared" si="0"/>
        <v>5854.6917000000003</v>
      </c>
      <c r="L30" s="6"/>
      <c r="M30" s="3" t="s">
        <v>44</v>
      </c>
      <c r="N30" s="6" t="s">
        <v>296</v>
      </c>
      <c r="O30" s="7" t="s">
        <v>47</v>
      </c>
    </row>
    <row r="31" spans="1:15" ht="75" x14ac:dyDescent="0.2">
      <c r="A31" s="2" t="s">
        <v>42</v>
      </c>
      <c r="B31" s="3" t="s">
        <v>43</v>
      </c>
      <c r="C31" s="3" t="s">
        <v>300</v>
      </c>
      <c r="D31" s="3" t="s">
        <v>188</v>
      </c>
      <c r="E31" s="3" t="s">
        <v>125</v>
      </c>
      <c r="F31" s="4">
        <v>1</v>
      </c>
      <c r="G31" s="5">
        <v>4094.19</v>
      </c>
      <c r="H31" s="11">
        <f t="shared" si="4"/>
        <v>491.30279999999999</v>
      </c>
      <c r="I31" s="10">
        <f t="shared" si="5"/>
        <v>736.95420000000001</v>
      </c>
      <c r="J31" s="10">
        <f t="shared" si="6"/>
        <v>5322.4470000000001</v>
      </c>
      <c r="K31" s="10">
        <f t="shared" si="0"/>
        <v>5854.6917000000003</v>
      </c>
      <c r="L31" s="6"/>
      <c r="M31" s="3" t="s">
        <v>44</v>
      </c>
      <c r="N31" s="6" t="s">
        <v>299</v>
      </c>
      <c r="O31" s="7" t="s">
        <v>47</v>
      </c>
    </row>
    <row r="32" spans="1:15" ht="90" x14ac:dyDescent="0.2">
      <c r="A32" s="2" t="s">
        <v>42</v>
      </c>
      <c r="B32" s="3" t="s">
        <v>43</v>
      </c>
      <c r="C32" s="3" t="s">
        <v>298</v>
      </c>
      <c r="D32" s="3" t="s">
        <v>295</v>
      </c>
      <c r="E32" s="3" t="s">
        <v>125</v>
      </c>
      <c r="F32" s="4">
        <v>1</v>
      </c>
      <c r="G32" s="5">
        <v>12834.76</v>
      </c>
      <c r="H32" s="11">
        <f t="shared" si="4"/>
        <v>1540.1712</v>
      </c>
      <c r="I32" s="10">
        <f t="shared" si="5"/>
        <v>2310.2568000000001</v>
      </c>
      <c r="J32" s="10">
        <f t="shared" si="6"/>
        <v>16685.188000000002</v>
      </c>
      <c r="K32" s="10">
        <f t="shared" si="0"/>
        <v>18353.706800000004</v>
      </c>
      <c r="L32" s="6"/>
      <c r="M32" s="3" t="s">
        <v>44</v>
      </c>
      <c r="N32" s="6" t="s">
        <v>296</v>
      </c>
      <c r="O32" s="7" t="s">
        <v>45</v>
      </c>
    </row>
    <row r="33" spans="1:15" ht="75" x14ac:dyDescent="0.2">
      <c r="A33" s="2" t="s">
        <v>42</v>
      </c>
      <c r="B33" s="3" t="s">
        <v>43</v>
      </c>
      <c r="C33" s="3" t="s">
        <v>137</v>
      </c>
      <c r="D33" s="3" t="s">
        <v>188</v>
      </c>
      <c r="E33" s="3" t="s">
        <v>125</v>
      </c>
      <c r="F33" s="4">
        <v>1</v>
      </c>
      <c r="G33" s="5">
        <v>12834.76</v>
      </c>
      <c r="H33" s="11">
        <f t="shared" si="4"/>
        <v>1540.1712</v>
      </c>
      <c r="I33" s="10">
        <f t="shared" si="5"/>
        <v>2310.2568000000001</v>
      </c>
      <c r="J33" s="10">
        <f t="shared" si="6"/>
        <v>16685.188000000002</v>
      </c>
      <c r="K33" s="10">
        <f t="shared" si="0"/>
        <v>18353.706800000004</v>
      </c>
      <c r="L33" s="6"/>
      <c r="M33" s="3" t="s">
        <v>44</v>
      </c>
      <c r="N33" s="6" t="s">
        <v>299</v>
      </c>
      <c r="O33" s="7" t="s">
        <v>45</v>
      </c>
    </row>
    <row r="34" spans="1:15" ht="135" x14ac:dyDescent="0.2">
      <c r="A34" s="2" t="s">
        <v>150</v>
      </c>
      <c r="B34" s="3" t="s">
        <v>158</v>
      </c>
      <c r="C34" s="3" t="s">
        <v>245</v>
      </c>
      <c r="D34" s="3" t="s">
        <v>241</v>
      </c>
      <c r="E34" s="3" t="s">
        <v>151</v>
      </c>
      <c r="F34" s="4">
        <v>50</v>
      </c>
      <c r="G34" s="5">
        <v>552.64</v>
      </c>
      <c r="H34" s="11">
        <f t="shared" si="4"/>
        <v>66.316800000000001</v>
      </c>
      <c r="I34" s="10">
        <f t="shared" si="5"/>
        <v>99.475200000000001</v>
      </c>
      <c r="J34" s="10">
        <f t="shared" si="6"/>
        <v>718.4319999999999</v>
      </c>
      <c r="K34" s="10">
        <f t="shared" si="0"/>
        <v>790.27519999999993</v>
      </c>
      <c r="L34" s="6"/>
      <c r="M34" s="3" t="s">
        <v>242</v>
      </c>
      <c r="N34" s="6" t="s">
        <v>243</v>
      </c>
      <c r="O34" s="7" t="s">
        <v>246</v>
      </c>
    </row>
    <row r="35" spans="1:15" ht="135" x14ac:dyDescent="0.2">
      <c r="A35" s="2" t="s">
        <v>150</v>
      </c>
      <c r="B35" s="3" t="s">
        <v>158</v>
      </c>
      <c r="C35" s="3" t="s">
        <v>240</v>
      </c>
      <c r="D35" s="3" t="s">
        <v>241</v>
      </c>
      <c r="E35" s="3" t="s">
        <v>151</v>
      </c>
      <c r="F35" s="4">
        <v>100</v>
      </c>
      <c r="G35" s="5">
        <v>1105.28</v>
      </c>
      <c r="H35" s="11">
        <f t="shared" si="4"/>
        <v>132.6336</v>
      </c>
      <c r="I35" s="10">
        <f t="shared" si="5"/>
        <v>198.9504</v>
      </c>
      <c r="J35" s="10">
        <f t="shared" si="6"/>
        <v>1436.8639999999998</v>
      </c>
      <c r="K35" s="10">
        <f t="shared" si="0"/>
        <v>1580.5503999999999</v>
      </c>
      <c r="L35" s="6"/>
      <c r="M35" s="3" t="s">
        <v>242</v>
      </c>
      <c r="N35" s="6" t="s">
        <v>243</v>
      </c>
      <c r="O35" s="7" t="s">
        <v>244</v>
      </c>
    </row>
    <row r="36" spans="1:15" ht="90" x14ac:dyDescent="0.2">
      <c r="A36" s="2" t="s">
        <v>53</v>
      </c>
      <c r="B36" s="3" t="s">
        <v>53</v>
      </c>
      <c r="C36" s="3" t="s">
        <v>114</v>
      </c>
      <c r="D36" s="3" t="s">
        <v>185</v>
      </c>
      <c r="E36" s="3" t="s">
        <v>110</v>
      </c>
      <c r="F36" s="4">
        <v>50</v>
      </c>
      <c r="G36" s="5">
        <v>44.18</v>
      </c>
      <c r="H36" s="9">
        <f>G36*0.18</f>
        <v>7.9523999999999999</v>
      </c>
      <c r="I36" s="10">
        <f>G36*0.31</f>
        <v>13.6958</v>
      </c>
      <c r="J36" s="10">
        <f>G36+(G36*0.18)+(G36*0.31)</f>
        <v>65.828199999999995</v>
      </c>
      <c r="K36" s="10">
        <f t="shared" si="0"/>
        <v>72.411020000000008</v>
      </c>
      <c r="L36" s="6"/>
      <c r="M36" s="3" t="s">
        <v>54</v>
      </c>
      <c r="N36" s="6" t="s">
        <v>273</v>
      </c>
      <c r="O36" s="7" t="s">
        <v>55</v>
      </c>
    </row>
    <row r="37" spans="1:15" ht="165" x14ac:dyDescent="0.2">
      <c r="A37" s="2" t="s">
        <v>56</v>
      </c>
      <c r="B37" s="3" t="s">
        <v>233</v>
      </c>
      <c r="C37" s="3" t="s">
        <v>234</v>
      </c>
      <c r="D37" s="3" t="s">
        <v>182</v>
      </c>
      <c r="E37" s="3" t="s">
        <v>104</v>
      </c>
      <c r="F37" s="4">
        <v>28</v>
      </c>
      <c r="G37" s="5">
        <v>615.28</v>
      </c>
      <c r="H37" s="11">
        <f t="shared" ref="H37:H54" si="7">G37*0.12</f>
        <v>73.83359999999999</v>
      </c>
      <c r="I37" s="10">
        <f t="shared" ref="I37:I54" si="8">G37*0.18</f>
        <v>110.75039999999998</v>
      </c>
      <c r="J37" s="10">
        <f t="shared" ref="J37:J54" si="9">G37+(G37*0.12)+(G37*0.18)</f>
        <v>799.86399999999992</v>
      </c>
      <c r="K37" s="10">
        <f t="shared" ref="K37:K68" si="10">J37*1.1</f>
        <v>879.85040000000004</v>
      </c>
      <c r="L37" s="6"/>
      <c r="M37" s="3" t="s">
        <v>235</v>
      </c>
      <c r="N37" s="6" t="s">
        <v>236</v>
      </c>
      <c r="O37" s="7" t="s">
        <v>237</v>
      </c>
    </row>
    <row r="38" spans="1:15" ht="165" x14ac:dyDescent="0.2">
      <c r="A38" s="2" t="s">
        <v>56</v>
      </c>
      <c r="B38" s="3" t="s">
        <v>233</v>
      </c>
      <c r="C38" s="3" t="s">
        <v>238</v>
      </c>
      <c r="D38" s="3" t="s">
        <v>182</v>
      </c>
      <c r="E38" s="3" t="s">
        <v>104</v>
      </c>
      <c r="F38" s="4">
        <v>84</v>
      </c>
      <c r="G38" s="5">
        <v>1845.84</v>
      </c>
      <c r="H38" s="11">
        <f t="shared" si="7"/>
        <v>221.50079999999997</v>
      </c>
      <c r="I38" s="10">
        <f t="shared" si="8"/>
        <v>332.25119999999998</v>
      </c>
      <c r="J38" s="10">
        <f t="shared" si="9"/>
        <v>2399.5920000000001</v>
      </c>
      <c r="K38" s="10">
        <f t="shared" si="10"/>
        <v>2639.5512000000003</v>
      </c>
      <c r="L38" s="6"/>
      <c r="M38" s="3" t="s">
        <v>235</v>
      </c>
      <c r="N38" s="6" t="s">
        <v>236</v>
      </c>
      <c r="O38" s="7" t="s">
        <v>239</v>
      </c>
    </row>
    <row r="39" spans="1:15" ht="75" x14ac:dyDescent="0.2">
      <c r="A39" s="2" t="s">
        <v>90</v>
      </c>
      <c r="B39" s="3" t="s">
        <v>91</v>
      </c>
      <c r="C39" s="3" t="s">
        <v>109</v>
      </c>
      <c r="D39" s="3" t="s">
        <v>177</v>
      </c>
      <c r="E39" s="3" t="s">
        <v>126</v>
      </c>
      <c r="F39" s="4">
        <v>30</v>
      </c>
      <c r="G39" s="5">
        <v>2991.84</v>
      </c>
      <c r="H39" s="11">
        <f t="shared" si="7"/>
        <v>359.02080000000001</v>
      </c>
      <c r="I39" s="10">
        <f t="shared" si="8"/>
        <v>538.53120000000001</v>
      </c>
      <c r="J39" s="10">
        <f t="shared" si="9"/>
        <v>3889.3920000000003</v>
      </c>
      <c r="K39" s="10">
        <f t="shared" si="10"/>
        <v>4278.3312000000005</v>
      </c>
      <c r="L39" s="6"/>
      <c r="M39" s="3" t="s">
        <v>92</v>
      </c>
      <c r="N39" s="6" t="s">
        <v>283</v>
      </c>
      <c r="O39" s="7" t="s">
        <v>93</v>
      </c>
    </row>
    <row r="40" spans="1:15" ht="120" x14ac:dyDescent="0.2">
      <c r="A40" s="2" t="s">
        <v>48</v>
      </c>
      <c r="B40" s="3" t="s">
        <v>49</v>
      </c>
      <c r="C40" s="3" t="s">
        <v>167</v>
      </c>
      <c r="D40" s="3" t="s">
        <v>356</v>
      </c>
      <c r="E40" s="3" t="s">
        <v>117</v>
      </c>
      <c r="F40" s="4">
        <v>60</v>
      </c>
      <c r="G40" s="5">
        <v>1819.27</v>
      </c>
      <c r="H40" s="11">
        <f t="shared" si="7"/>
        <v>218.3124</v>
      </c>
      <c r="I40" s="10">
        <f t="shared" si="8"/>
        <v>327.46859999999998</v>
      </c>
      <c r="J40" s="10">
        <f t="shared" si="9"/>
        <v>2365.0509999999999</v>
      </c>
      <c r="K40" s="10">
        <f t="shared" si="10"/>
        <v>2601.5561000000002</v>
      </c>
      <c r="L40" s="6"/>
      <c r="M40" s="3" t="s">
        <v>50</v>
      </c>
      <c r="N40" s="6" t="s">
        <v>357</v>
      </c>
      <c r="O40" s="7" t="s">
        <v>51</v>
      </c>
    </row>
    <row r="41" spans="1:15" ht="120" x14ac:dyDescent="0.2">
      <c r="A41" s="2" t="s">
        <v>48</v>
      </c>
      <c r="B41" s="3" t="s">
        <v>49</v>
      </c>
      <c r="C41" s="3" t="s">
        <v>167</v>
      </c>
      <c r="D41" s="3" t="s">
        <v>358</v>
      </c>
      <c r="E41" s="3" t="s">
        <v>117</v>
      </c>
      <c r="F41" s="4">
        <v>60</v>
      </c>
      <c r="G41" s="5">
        <v>1819.27</v>
      </c>
      <c r="H41" s="11">
        <f t="shared" si="7"/>
        <v>218.3124</v>
      </c>
      <c r="I41" s="10">
        <f t="shared" si="8"/>
        <v>327.46859999999998</v>
      </c>
      <c r="J41" s="10">
        <f t="shared" si="9"/>
        <v>2365.0509999999999</v>
      </c>
      <c r="K41" s="10">
        <f t="shared" si="10"/>
        <v>2601.5561000000002</v>
      </c>
      <c r="L41" s="6"/>
      <c r="M41" s="3" t="s">
        <v>50</v>
      </c>
      <c r="N41" s="6" t="s">
        <v>359</v>
      </c>
      <c r="O41" s="7" t="s">
        <v>51</v>
      </c>
    </row>
    <row r="42" spans="1:15" ht="105" x14ac:dyDescent="0.2">
      <c r="A42" s="2" t="s">
        <v>48</v>
      </c>
      <c r="B42" s="3" t="s">
        <v>49</v>
      </c>
      <c r="C42" s="3" t="s">
        <v>196</v>
      </c>
      <c r="D42" s="3" t="s">
        <v>364</v>
      </c>
      <c r="E42" s="3" t="s">
        <v>117</v>
      </c>
      <c r="F42" s="4">
        <v>60</v>
      </c>
      <c r="G42" s="5">
        <v>1819.27</v>
      </c>
      <c r="H42" s="11">
        <f t="shared" si="7"/>
        <v>218.3124</v>
      </c>
      <c r="I42" s="10">
        <f t="shared" si="8"/>
        <v>327.46859999999998</v>
      </c>
      <c r="J42" s="10">
        <f t="shared" si="9"/>
        <v>2365.0509999999999</v>
      </c>
      <c r="K42" s="10">
        <f t="shared" si="10"/>
        <v>2601.5561000000002</v>
      </c>
      <c r="L42" s="6"/>
      <c r="M42" s="3" t="s">
        <v>50</v>
      </c>
      <c r="N42" s="6" t="s">
        <v>365</v>
      </c>
      <c r="O42" s="7" t="s">
        <v>197</v>
      </c>
    </row>
    <row r="43" spans="1:15" ht="75" x14ac:dyDescent="0.2">
      <c r="A43" s="2" t="s">
        <v>48</v>
      </c>
      <c r="B43" s="3" t="s">
        <v>49</v>
      </c>
      <c r="C43" s="3" t="s">
        <v>115</v>
      </c>
      <c r="D43" s="3" t="s">
        <v>366</v>
      </c>
      <c r="E43" s="3" t="s">
        <v>117</v>
      </c>
      <c r="F43" s="4">
        <v>60</v>
      </c>
      <c r="G43" s="5">
        <v>1819.27</v>
      </c>
      <c r="H43" s="11">
        <f t="shared" si="7"/>
        <v>218.3124</v>
      </c>
      <c r="I43" s="10">
        <f t="shared" si="8"/>
        <v>327.46859999999998</v>
      </c>
      <c r="J43" s="10">
        <f t="shared" si="9"/>
        <v>2365.0509999999999</v>
      </c>
      <c r="K43" s="10">
        <f t="shared" si="10"/>
        <v>2601.5561000000002</v>
      </c>
      <c r="L43" s="6"/>
      <c r="M43" s="3" t="s">
        <v>50</v>
      </c>
      <c r="N43" s="6" t="s">
        <v>367</v>
      </c>
      <c r="O43" s="7" t="s">
        <v>51</v>
      </c>
    </row>
    <row r="44" spans="1:15" ht="120" x14ac:dyDescent="0.2">
      <c r="A44" s="2" t="s">
        <v>48</v>
      </c>
      <c r="B44" s="3" t="s">
        <v>49</v>
      </c>
      <c r="C44" s="3" t="s">
        <v>353</v>
      </c>
      <c r="D44" s="3" t="s">
        <v>354</v>
      </c>
      <c r="E44" s="3" t="s">
        <v>117</v>
      </c>
      <c r="F44" s="4">
        <v>120</v>
      </c>
      <c r="G44" s="5">
        <v>8976.42</v>
      </c>
      <c r="H44" s="11">
        <f t="shared" si="7"/>
        <v>1077.1704</v>
      </c>
      <c r="I44" s="10">
        <f t="shared" si="8"/>
        <v>1615.7556</v>
      </c>
      <c r="J44" s="10">
        <f t="shared" si="9"/>
        <v>11669.346000000001</v>
      </c>
      <c r="K44" s="10">
        <f t="shared" si="10"/>
        <v>12836.280600000002</v>
      </c>
      <c r="L44" s="6"/>
      <c r="M44" s="3" t="s">
        <v>50</v>
      </c>
      <c r="N44" s="6" t="s">
        <v>355</v>
      </c>
      <c r="O44" s="7" t="s">
        <v>170</v>
      </c>
    </row>
    <row r="45" spans="1:15" ht="120" x14ac:dyDescent="0.2">
      <c r="A45" s="2" t="s">
        <v>48</v>
      </c>
      <c r="B45" s="3" t="s">
        <v>49</v>
      </c>
      <c r="C45" s="3" t="s">
        <v>353</v>
      </c>
      <c r="D45" s="3" t="s">
        <v>354</v>
      </c>
      <c r="E45" s="3" t="s">
        <v>117</v>
      </c>
      <c r="F45" s="4">
        <v>120</v>
      </c>
      <c r="G45" s="5">
        <v>8976.42</v>
      </c>
      <c r="H45" s="11">
        <f t="shared" si="7"/>
        <v>1077.1704</v>
      </c>
      <c r="I45" s="10">
        <f t="shared" si="8"/>
        <v>1615.7556</v>
      </c>
      <c r="J45" s="10">
        <f t="shared" si="9"/>
        <v>11669.346000000001</v>
      </c>
      <c r="K45" s="10">
        <f t="shared" si="10"/>
        <v>12836.280600000002</v>
      </c>
      <c r="L45" s="6"/>
      <c r="M45" s="3" t="s">
        <v>50</v>
      </c>
      <c r="N45" s="6" t="s">
        <v>355</v>
      </c>
      <c r="O45" s="7" t="s">
        <v>76</v>
      </c>
    </row>
    <row r="46" spans="1:15" ht="135" x14ac:dyDescent="0.2">
      <c r="A46" s="2" t="s">
        <v>48</v>
      </c>
      <c r="B46" s="3" t="s">
        <v>49</v>
      </c>
      <c r="C46" s="3" t="s">
        <v>194</v>
      </c>
      <c r="D46" s="3" t="s">
        <v>360</v>
      </c>
      <c r="E46" s="3" t="s">
        <v>117</v>
      </c>
      <c r="F46" s="4">
        <v>120</v>
      </c>
      <c r="G46" s="5">
        <v>8976.42</v>
      </c>
      <c r="H46" s="11">
        <f t="shared" si="7"/>
        <v>1077.1704</v>
      </c>
      <c r="I46" s="10">
        <f t="shared" si="8"/>
        <v>1615.7556</v>
      </c>
      <c r="J46" s="10">
        <f t="shared" si="9"/>
        <v>11669.346000000001</v>
      </c>
      <c r="K46" s="10">
        <f t="shared" si="10"/>
        <v>12836.280600000002</v>
      </c>
      <c r="L46" s="6"/>
      <c r="M46" s="3" t="s">
        <v>50</v>
      </c>
      <c r="N46" s="6" t="s">
        <v>361</v>
      </c>
      <c r="O46" s="7" t="s">
        <v>198</v>
      </c>
    </row>
    <row r="47" spans="1:15" ht="150" x14ac:dyDescent="0.2">
      <c r="A47" s="2" t="s">
        <v>48</v>
      </c>
      <c r="B47" s="3" t="s">
        <v>49</v>
      </c>
      <c r="C47" s="3" t="s">
        <v>353</v>
      </c>
      <c r="D47" s="3" t="s">
        <v>362</v>
      </c>
      <c r="E47" s="3" t="s">
        <v>117</v>
      </c>
      <c r="F47" s="4">
        <v>120</v>
      </c>
      <c r="G47" s="5">
        <v>8976.42</v>
      </c>
      <c r="H47" s="11">
        <f t="shared" si="7"/>
        <v>1077.1704</v>
      </c>
      <c r="I47" s="10">
        <f t="shared" si="8"/>
        <v>1615.7556</v>
      </c>
      <c r="J47" s="10">
        <f t="shared" si="9"/>
        <v>11669.346000000001</v>
      </c>
      <c r="K47" s="10">
        <f t="shared" si="10"/>
        <v>12836.280600000002</v>
      </c>
      <c r="L47" s="6"/>
      <c r="M47" s="3" t="s">
        <v>50</v>
      </c>
      <c r="N47" s="6" t="s">
        <v>363</v>
      </c>
      <c r="O47" s="7" t="s">
        <v>171</v>
      </c>
    </row>
    <row r="48" spans="1:15" ht="150" x14ac:dyDescent="0.2">
      <c r="A48" s="2" t="s">
        <v>48</v>
      </c>
      <c r="B48" s="3" t="s">
        <v>49</v>
      </c>
      <c r="C48" s="3" t="s">
        <v>353</v>
      </c>
      <c r="D48" s="3" t="s">
        <v>362</v>
      </c>
      <c r="E48" s="3" t="s">
        <v>117</v>
      </c>
      <c r="F48" s="4">
        <v>120</v>
      </c>
      <c r="G48" s="5">
        <v>8976.42</v>
      </c>
      <c r="H48" s="11">
        <f t="shared" si="7"/>
        <v>1077.1704</v>
      </c>
      <c r="I48" s="10">
        <f t="shared" si="8"/>
        <v>1615.7556</v>
      </c>
      <c r="J48" s="10">
        <f t="shared" si="9"/>
        <v>11669.346000000001</v>
      </c>
      <c r="K48" s="10">
        <f t="shared" si="10"/>
        <v>12836.280600000002</v>
      </c>
      <c r="L48" s="6"/>
      <c r="M48" s="3" t="s">
        <v>50</v>
      </c>
      <c r="N48" s="6" t="s">
        <v>363</v>
      </c>
      <c r="O48" s="7" t="s">
        <v>159</v>
      </c>
    </row>
    <row r="49" spans="1:15" ht="105" x14ac:dyDescent="0.2">
      <c r="A49" s="2" t="s">
        <v>48</v>
      </c>
      <c r="B49" s="3" t="s">
        <v>49</v>
      </c>
      <c r="C49" s="3" t="s">
        <v>194</v>
      </c>
      <c r="D49" s="3" t="s">
        <v>364</v>
      </c>
      <c r="E49" s="3" t="s">
        <v>117</v>
      </c>
      <c r="F49" s="4">
        <v>120</v>
      </c>
      <c r="G49" s="5">
        <v>8976.42</v>
      </c>
      <c r="H49" s="11">
        <f t="shared" si="7"/>
        <v>1077.1704</v>
      </c>
      <c r="I49" s="10">
        <f t="shared" si="8"/>
        <v>1615.7556</v>
      </c>
      <c r="J49" s="10">
        <f t="shared" si="9"/>
        <v>11669.346000000001</v>
      </c>
      <c r="K49" s="10">
        <f t="shared" si="10"/>
        <v>12836.280600000002</v>
      </c>
      <c r="L49" s="6"/>
      <c r="M49" s="3" t="s">
        <v>50</v>
      </c>
      <c r="N49" s="6" t="s">
        <v>365</v>
      </c>
      <c r="O49" s="7" t="s">
        <v>195</v>
      </c>
    </row>
    <row r="50" spans="1:15" ht="75" x14ac:dyDescent="0.2">
      <c r="A50" s="2" t="s">
        <v>48</v>
      </c>
      <c r="B50" s="3" t="s">
        <v>49</v>
      </c>
      <c r="C50" s="3" t="s">
        <v>121</v>
      </c>
      <c r="D50" s="3" t="s">
        <v>366</v>
      </c>
      <c r="E50" s="3" t="s">
        <v>117</v>
      </c>
      <c r="F50" s="4">
        <v>120</v>
      </c>
      <c r="G50" s="5">
        <v>8976.42</v>
      </c>
      <c r="H50" s="11">
        <f t="shared" si="7"/>
        <v>1077.1704</v>
      </c>
      <c r="I50" s="10">
        <f t="shared" si="8"/>
        <v>1615.7556</v>
      </c>
      <c r="J50" s="10">
        <f t="shared" si="9"/>
        <v>11669.346000000001</v>
      </c>
      <c r="K50" s="10">
        <f t="shared" si="10"/>
        <v>12836.280600000002</v>
      </c>
      <c r="L50" s="6"/>
      <c r="M50" s="3" t="s">
        <v>50</v>
      </c>
      <c r="N50" s="6" t="s">
        <v>367</v>
      </c>
      <c r="O50" s="7" t="s">
        <v>52</v>
      </c>
    </row>
    <row r="51" spans="1:15" ht="90" x14ac:dyDescent="0.2">
      <c r="A51" s="2" t="s">
        <v>69</v>
      </c>
      <c r="B51" s="3" t="s">
        <v>277</v>
      </c>
      <c r="C51" s="3" t="s">
        <v>278</v>
      </c>
      <c r="D51" s="3" t="s">
        <v>279</v>
      </c>
      <c r="E51" s="3" t="s">
        <v>124</v>
      </c>
      <c r="F51" s="4">
        <v>1</v>
      </c>
      <c r="G51" s="5">
        <v>2464.73</v>
      </c>
      <c r="H51" s="11">
        <f t="shared" si="7"/>
        <v>295.76760000000002</v>
      </c>
      <c r="I51" s="10">
        <f t="shared" si="8"/>
        <v>443.65139999999997</v>
      </c>
      <c r="J51" s="10">
        <f t="shared" si="9"/>
        <v>3204.1490000000003</v>
      </c>
      <c r="K51" s="10">
        <f t="shared" si="10"/>
        <v>3524.5639000000006</v>
      </c>
      <c r="L51" s="6"/>
      <c r="M51" s="3" t="s">
        <v>280</v>
      </c>
      <c r="N51" s="6" t="s">
        <v>281</v>
      </c>
      <c r="O51" s="7" t="s">
        <v>282</v>
      </c>
    </row>
    <row r="52" spans="1:15" ht="90" x14ac:dyDescent="0.2">
      <c r="A52" s="2" t="s">
        <v>57</v>
      </c>
      <c r="B52" s="3" t="s">
        <v>252</v>
      </c>
      <c r="C52" s="3" t="s">
        <v>157</v>
      </c>
      <c r="D52" s="3" t="s">
        <v>199</v>
      </c>
      <c r="E52" s="3" t="s">
        <v>108</v>
      </c>
      <c r="F52" s="4">
        <v>30</v>
      </c>
      <c r="G52" s="5">
        <v>1085.17</v>
      </c>
      <c r="H52" s="11">
        <f t="shared" si="7"/>
        <v>130.22040000000001</v>
      </c>
      <c r="I52" s="10">
        <f t="shared" si="8"/>
        <v>195.3306</v>
      </c>
      <c r="J52" s="10">
        <f t="shared" si="9"/>
        <v>1410.721</v>
      </c>
      <c r="K52" s="10">
        <f t="shared" si="10"/>
        <v>1551.7931000000001</v>
      </c>
      <c r="L52" s="6"/>
      <c r="M52" s="3" t="s">
        <v>253</v>
      </c>
      <c r="N52" s="6" t="s">
        <v>254</v>
      </c>
      <c r="O52" s="7" t="s">
        <v>257</v>
      </c>
    </row>
    <row r="53" spans="1:15" ht="90" x14ac:dyDescent="0.2">
      <c r="A53" s="2" t="s">
        <v>57</v>
      </c>
      <c r="B53" s="3" t="s">
        <v>252</v>
      </c>
      <c r="C53" s="3" t="s">
        <v>179</v>
      </c>
      <c r="D53" s="3" t="s">
        <v>199</v>
      </c>
      <c r="E53" s="3" t="s">
        <v>108</v>
      </c>
      <c r="F53" s="4">
        <v>60</v>
      </c>
      <c r="G53" s="5">
        <v>1989.45</v>
      </c>
      <c r="H53" s="11">
        <f t="shared" si="7"/>
        <v>238.73400000000001</v>
      </c>
      <c r="I53" s="10">
        <f t="shared" si="8"/>
        <v>358.101</v>
      </c>
      <c r="J53" s="10">
        <f t="shared" si="9"/>
        <v>2586.2850000000003</v>
      </c>
      <c r="K53" s="10">
        <f t="shared" si="10"/>
        <v>2844.9135000000006</v>
      </c>
      <c r="L53" s="6"/>
      <c r="M53" s="3" t="s">
        <v>253</v>
      </c>
      <c r="N53" s="6" t="s">
        <v>254</v>
      </c>
      <c r="O53" s="7" t="s">
        <v>256</v>
      </c>
    </row>
    <row r="54" spans="1:15" ht="90" x14ac:dyDescent="0.2">
      <c r="A54" s="2" t="s">
        <v>57</v>
      </c>
      <c r="B54" s="3" t="s">
        <v>252</v>
      </c>
      <c r="C54" s="3" t="s">
        <v>184</v>
      </c>
      <c r="D54" s="3" t="s">
        <v>199</v>
      </c>
      <c r="E54" s="3" t="s">
        <v>108</v>
      </c>
      <c r="F54" s="4">
        <v>90</v>
      </c>
      <c r="G54" s="5">
        <v>2888.21</v>
      </c>
      <c r="H54" s="11">
        <f t="shared" si="7"/>
        <v>346.58519999999999</v>
      </c>
      <c r="I54" s="10">
        <f t="shared" si="8"/>
        <v>519.87779999999998</v>
      </c>
      <c r="J54" s="10">
        <f t="shared" si="9"/>
        <v>3754.6729999999998</v>
      </c>
      <c r="K54" s="10">
        <f t="shared" si="10"/>
        <v>4130.1403</v>
      </c>
      <c r="L54" s="6"/>
      <c r="M54" s="3" t="s">
        <v>253</v>
      </c>
      <c r="N54" s="6" t="s">
        <v>254</v>
      </c>
      <c r="O54" s="7" t="s">
        <v>255</v>
      </c>
    </row>
    <row r="55" spans="1:15" ht="90" x14ac:dyDescent="0.2">
      <c r="A55" s="2" t="s">
        <v>12</v>
      </c>
      <c r="B55" s="3" t="s">
        <v>205</v>
      </c>
      <c r="C55" s="3" t="s">
        <v>213</v>
      </c>
      <c r="D55" s="3" t="s">
        <v>187</v>
      </c>
      <c r="E55" s="3" t="s">
        <v>14</v>
      </c>
      <c r="F55" s="4">
        <v>30</v>
      </c>
      <c r="G55" s="5">
        <v>321.08999999999997</v>
      </c>
      <c r="H55" s="11">
        <f>G55*0.15</f>
        <v>48.163499999999992</v>
      </c>
      <c r="I55" s="10">
        <f>G55*0.25</f>
        <v>80.272499999999994</v>
      </c>
      <c r="J55" s="10">
        <f>G55+(G55*0.15)+(G55*0.25)</f>
        <v>449.52599999999995</v>
      </c>
      <c r="K55" s="10">
        <f t="shared" si="10"/>
        <v>494.47859999999997</v>
      </c>
      <c r="L55" s="6"/>
      <c r="M55" s="3" t="s">
        <v>207</v>
      </c>
      <c r="N55" s="6" t="s">
        <v>208</v>
      </c>
      <c r="O55" s="7" t="s">
        <v>214</v>
      </c>
    </row>
    <row r="56" spans="1:15" ht="90" x14ac:dyDescent="0.2">
      <c r="A56" s="2" t="s">
        <v>12</v>
      </c>
      <c r="B56" s="3" t="s">
        <v>205</v>
      </c>
      <c r="C56" s="3" t="s">
        <v>13</v>
      </c>
      <c r="D56" s="3" t="s">
        <v>187</v>
      </c>
      <c r="E56" s="3" t="s">
        <v>14</v>
      </c>
      <c r="F56" s="4">
        <v>30</v>
      </c>
      <c r="G56" s="5">
        <v>325.98</v>
      </c>
      <c r="H56" s="11">
        <f>G56*0.15</f>
        <v>48.896999999999998</v>
      </c>
      <c r="I56" s="10">
        <f>G56*0.25</f>
        <v>81.495000000000005</v>
      </c>
      <c r="J56" s="10">
        <f>G56+(G56*0.15)+(G56*0.25)</f>
        <v>456.37200000000001</v>
      </c>
      <c r="K56" s="10">
        <f t="shared" si="10"/>
        <v>502.00920000000008</v>
      </c>
      <c r="L56" s="6"/>
      <c r="M56" s="3" t="s">
        <v>207</v>
      </c>
      <c r="N56" s="6" t="s">
        <v>208</v>
      </c>
      <c r="O56" s="7" t="s">
        <v>217</v>
      </c>
    </row>
    <row r="57" spans="1:15" ht="90" x14ac:dyDescent="0.2">
      <c r="A57" s="2" t="s">
        <v>12</v>
      </c>
      <c r="B57" s="3" t="s">
        <v>205</v>
      </c>
      <c r="C57" s="3" t="s">
        <v>189</v>
      </c>
      <c r="D57" s="3" t="s">
        <v>187</v>
      </c>
      <c r="E57" s="3" t="s">
        <v>14</v>
      </c>
      <c r="F57" s="4">
        <v>30</v>
      </c>
      <c r="G57" s="5">
        <v>330.92</v>
      </c>
      <c r="H57" s="11">
        <f>G57*0.15</f>
        <v>49.637999999999998</v>
      </c>
      <c r="I57" s="10">
        <f>G57*0.25</f>
        <v>82.73</v>
      </c>
      <c r="J57" s="10">
        <f>G57+(G57*0.15)+(G57*0.25)</f>
        <v>463.28800000000001</v>
      </c>
      <c r="K57" s="10">
        <f t="shared" si="10"/>
        <v>509.61680000000007</v>
      </c>
      <c r="L57" s="6"/>
      <c r="M57" s="3" t="s">
        <v>207</v>
      </c>
      <c r="N57" s="6" t="s">
        <v>208</v>
      </c>
      <c r="O57" s="7" t="s">
        <v>210</v>
      </c>
    </row>
    <row r="58" spans="1:15" ht="90" x14ac:dyDescent="0.2">
      <c r="A58" s="2" t="s">
        <v>12</v>
      </c>
      <c r="B58" s="3" t="s">
        <v>205</v>
      </c>
      <c r="C58" s="3" t="s">
        <v>211</v>
      </c>
      <c r="D58" s="3" t="s">
        <v>187</v>
      </c>
      <c r="E58" s="3" t="s">
        <v>14</v>
      </c>
      <c r="F58" s="4">
        <v>60</v>
      </c>
      <c r="G58" s="5">
        <v>637.55999999999995</v>
      </c>
      <c r="H58" s="11">
        <f>G58*0.12</f>
        <v>76.507199999999997</v>
      </c>
      <c r="I58" s="10">
        <f>G58*0.18</f>
        <v>114.76079999999999</v>
      </c>
      <c r="J58" s="10">
        <f>G58+(G58*0.12)+(G58*0.18)</f>
        <v>828.82799999999997</v>
      </c>
      <c r="K58" s="10">
        <f t="shared" si="10"/>
        <v>911.71080000000006</v>
      </c>
      <c r="L58" s="6"/>
      <c r="M58" s="3" t="s">
        <v>207</v>
      </c>
      <c r="N58" s="6" t="s">
        <v>208</v>
      </c>
      <c r="O58" s="7" t="s">
        <v>212</v>
      </c>
    </row>
    <row r="59" spans="1:15" ht="90" x14ac:dyDescent="0.2">
      <c r="A59" s="2" t="s">
        <v>12</v>
      </c>
      <c r="B59" s="3" t="s">
        <v>205</v>
      </c>
      <c r="C59" s="3" t="s">
        <v>215</v>
      </c>
      <c r="D59" s="3" t="s">
        <v>187</v>
      </c>
      <c r="E59" s="3" t="s">
        <v>14</v>
      </c>
      <c r="F59" s="4">
        <v>60</v>
      </c>
      <c r="G59" s="5">
        <v>647.34</v>
      </c>
      <c r="H59" s="11">
        <f>G59*0.12</f>
        <v>77.680800000000005</v>
      </c>
      <c r="I59" s="10">
        <f>G59*0.18</f>
        <v>116.52120000000001</v>
      </c>
      <c r="J59" s="10">
        <f>G59+(G59*0.12)+(G59*0.18)</f>
        <v>841.54200000000003</v>
      </c>
      <c r="K59" s="10">
        <f t="shared" si="10"/>
        <v>925.69620000000009</v>
      </c>
      <c r="L59" s="6"/>
      <c r="M59" s="3" t="s">
        <v>207</v>
      </c>
      <c r="N59" s="6" t="s">
        <v>208</v>
      </c>
      <c r="O59" s="7" t="s">
        <v>216</v>
      </c>
    </row>
    <row r="60" spans="1:15" ht="90" x14ac:dyDescent="0.2">
      <c r="A60" s="2" t="s">
        <v>12</v>
      </c>
      <c r="B60" s="3" t="s">
        <v>205</v>
      </c>
      <c r="C60" s="3" t="s">
        <v>206</v>
      </c>
      <c r="D60" s="3" t="s">
        <v>187</v>
      </c>
      <c r="E60" s="3" t="s">
        <v>14</v>
      </c>
      <c r="F60" s="4">
        <v>60</v>
      </c>
      <c r="G60" s="5">
        <v>657.21</v>
      </c>
      <c r="H60" s="11">
        <f>G60*0.12</f>
        <v>78.865200000000002</v>
      </c>
      <c r="I60" s="10">
        <f>G60*0.18</f>
        <v>118.2978</v>
      </c>
      <c r="J60" s="10">
        <f>G60+(G60*0.12)+(G60*0.18)</f>
        <v>854.37300000000005</v>
      </c>
      <c r="K60" s="10">
        <f t="shared" si="10"/>
        <v>939.8103000000001</v>
      </c>
      <c r="L60" s="6"/>
      <c r="M60" s="3" t="s">
        <v>207</v>
      </c>
      <c r="N60" s="6" t="s">
        <v>208</v>
      </c>
      <c r="O60" s="7" t="s">
        <v>209</v>
      </c>
    </row>
    <row r="61" spans="1:15" ht="135" x14ac:dyDescent="0.2">
      <c r="A61" s="2" t="s">
        <v>68</v>
      </c>
      <c r="B61" s="3" t="s">
        <v>324</v>
      </c>
      <c r="C61" s="3" t="s">
        <v>329</v>
      </c>
      <c r="D61" s="3" t="s">
        <v>173</v>
      </c>
      <c r="E61" s="3" t="s">
        <v>116</v>
      </c>
      <c r="F61" s="4">
        <v>30</v>
      </c>
      <c r="G61" s="5">
        <v>177.53</v>
      </c>
      <c r="H61" s="11">
        <f>G61*0.15</f>
        <v>26.6295</v>
      </c>
      <c r="I61" s="10">
        <f>G61*0.25</f>
        <v>44.3825</v>
      </c>
      <c r="J61" s="10">
        <f>G61+(G61*0.15)+(G61*0.25)</f>
        <v>248.542</v>
      </c>
      <c r="K61" s="10">
        <f t="shared" si="10"/>
        <v>273.39620000000002</v>
      </c>
      <c r="L61" s="6"/>
      <c r="M61" s="3" t="s">
        <v>326</v>
      </c>
      <c r="N61" s="6" t="s">
        <v>327</v>
      </c>
      <c r="O61" s="7" t="s">
        <v>330</v>
      </c>
    </row>
    <row r="62" spans="1:15" ht="135" x14ac:dyDescent="0.2">
      <c r="A62" s="2" t="s">
        <v>68</v>
      </c>
      <c r="B62" s="3" t="s">
        <v>324</v>
      </c>
      <c r="C62" s="3" t="s">
        <v>325</v>
      </c>
      <c r="D62" s="3" t="s">
        <v>173</v>
      </c>
      <c r="E62" s="3" t="s">
        <v>116</v>
      </c>
      <c r="F62" s="4">
        <v>50</v>
      </c>
      <c r="G62" s="5">
        <v>295.88</v>
      </c>
      <c r="H62" s="11">
        <f>G62*0.15</f>
        <v>44.381999999999998</v>
      </c>
      <c r="I62" s="10">
        <f>G62*0.25</f>
        <v>73.97</v>
      </c>
      <c r="J62" s="10">
        <f>G62+(G62*0.15)+(G62*0.25)</f>
        <v>414.23199999999997</v>
      </c>
      <c r="K62" s="10">
        <f t="shared" si="10"/>
        <v>455.65519999999998</v>
      </c>
      <c r="L62" s="6"/>
      <c r="M62" s="3" t="s">
        <v>326</v>
      </c>
      <c r="N62" s="6" t="s">
        <v>327</v>
      </c>
      <c r="O62" s="7" t="s">
        <v>328</v>
      </c>
    </row>
    <row r="63" spans="1:15" ht="105" x14ac:dyDescent="0.2">
      <c r="A63" s="2" t="s">
        <v>94</v>
      </c>
      <c r="B63" s="3" t="s">
        <v>95</v>
      </c>
      <c r="C63" s="3" t="s">
        <v>305</v>
      </c>
      <c r="D63" s="3" t="s">
        <v>302</v>
      </c>
      <c r="E63" s="3"/>
      <c r="F63" s="4">
        <v>60</v>
      </c>
      <c r="G63" s="5">
        <v>35818.32</v>
      </c>
      <c r="H63" s="11">
        <f>G63*0.12</f>
        <v>4298.1984000000002</v>
      </c>
      <c r="I63" s="10">
        <f>G63*0.18</f>
        <v>6447.2975999999999</v>
      </c>
      <c r="J63" s="10">
        <f>G63+(G63*0.12)+(G63*0.18)</f>
        <v>46563.815999999999</v>
      </c>
      <c r="K63" s="10">
        <f t="shared" si="10"/>
        <v>51220.1976</v>
      </c>
      <c r="L63" s="6"/>
      <c r="M63" s="3" t="s">
        <v>96</v>
      </c>
      <c r="N63" s="6" t="s">
        <v>303</v>
      </c>
      <c r="O63" s="7" t="s">
        <v>97</v>
      </c>
    </row>
    <row r="64" spans="1:15" ht="105" x14ac:dyDescent="0.2">
      <c r="A64" s="2" t="s">
        <v>94</v>
      </c>
      <c r="B64" s="3" t="s">
        <v>95</v>
      </c>
      <c r="C64" s="3" t="s">
        <v>304</v>
      </c>
      <c r="D64" s="3" t="s">
        <v>302</v>
      </c>
      <c r="E64" s="3"/>
      <c r="F64" s="4">
        <v>60</v>
      </c>
      <c r="G64" s="5">
        <v>71663.509999999995</v>
      </c>
      <c r="H64" s="11">
        <f>G64*0.12</f>
        <v>8599.6211999999996</v>
      </c>
      <c r="I64" s="10">
        <f>G64*0.18</f>
        <v>12899.431799999998</v>
      </c>
      <c r="J64" s="10">
        <f>G64+(G64*0.12)+(G64*0.18)</f>
        <v>93162.562999999995</v>
      </c>
      <c r="K64" s="10">
        <f t="shared" si="10"/>
        <v>102478.8193</v>
      </c>
      <c r="L64" s="6"/>
      <c r="M64" s="3" t="s">
        <v>96</v>
      </c>
      <c r="N64" s="6" t="s">
        <v>303</v>
      </c>
      <c r="O64" s="7" t="s">
        <v>98</v>
      </c>
    </row>
    <row r="65" spans="1:15" ht="105" x14ac:dyDescent="0.2">
      <c r="A65" s="2" t="s">
        <v>94</v>
      </c>
      <c r="B65" s="3" t="s">
        <v>95</v>
      </c>
      <c r="C65" s="3" t="s">
        <v>301</v>
      </c>
      <c r="D65" s="3" t="s">
        <v>302</v>
      </c>
      <c r="E65" s="3"/>
      <c r="F65" s="4">
        <v>60</v>
      </c>
      <c r="G65" s="5">
        <v>129864.93</v>
      </c>
      <c r="H65" s="11">
        <f>G65*0.12</f>
        <v>15583.791599999999</v>
      </c>
      <c r="I65" s="10">
        <f>G65*0.18</f>
        <v>23375.687399999999</v>
      </c>
      <c r="J65" s="10">
        <f>G65+(G65*0.12)+(G65*0.18)</f>
        <v>168824.40899999999</v>
      </c>
      <c r="K65" s="10">
        <f t="shared" si="10"/>
        <v>185706.8499</v>
      </c>
      <c r="L65" s="6"/>
      <c r="M65" s="3" t="s">
        <v>96</v>
      </c>
      <c r="N65" s="6" t="s">
        <v>303</v>
      </c>
      <c r="O65" s="7" t="s">
        <v>99</v>
      </c>
    </row>
    <row r="66" spans="1:15" ht="60" x14ac:dyDescent="0.2">
      <c r="A66" s="2" t="s">
        <v>63</v>
      </c>
      <c r="B66" s="3" t="s">
        <v>63</v>
      </c>
      <c r="C66" s="3" t="s">
        <v>133</v>
      </c>
      <c r="D66" s="3" t="s">
        <v>146</v>
      </c>
      <c r="E66" s="3" t="s">
        <v>112</v>
      </c>
      <c r="F66" s="4">
        <v>20</v>
      </c>
      <c r="G66" s="5">
        <v>23.32</v>
      </c>
      <c r="H66" s="9">
        <f>G66*0.18</f>
        <v>4.1975999999999996</v>
      </c>
      <c r="I66" s="10">
        <f>G66*0.31</f>
        <v>7.2291999999999996</v>
      </c>
      <c r="J66" s="10">
        <f>G66+(G66*0.18)+(G66*0.31)</f>
        <v>34.7468</v>
      </c>
      <c r="K66" s="10">
        <f t="shared" si="10"/>
        <v>38.221480000000007</v>
      </c>
      <c r="L66" s="6"/>
      <c r="M66" s="3" t="s">
        <v>72</v>
      </c>
      <c r="N66" s="6" t="s">
        <v>331</v>
      </c>
      <c r="O66" s="7" t="s">
        <v>73</v>
      </c>
    </row>
    <row r="67" spans="1:15" ht="105" x14ac:dyDescent="0.2">
      <c r="A67" s="2" t="s">
        <v>15</v>
      </c>
      <c r="B67" s="3" t="s">
        <v>16</v>
      </c>
      <c r="C67" s="3" t="s">
        <v>131</v>
      </c>
      <c r="D67" s="3" t="s">
        <v>134</v>
      </c>
      <c r="E67" s="3" t="s">
        <v>130</v>
      </c>
      <c r="F67" s="4">
        <v>5</v>
      </c>
      <c r="G67" s="5">
        <v>666.51</v>
      </c>
      <c r="H67" s="11">
        <f>G67*0.12</f>
        <v>79.981200000000001</v>
      </c>
      <c r="I67" s="10">
        <f>G67*0.18</f>
        <v>119.97179999999999</v>
      </c>
      <c r="J67" s="10">
        <f>G67+(G67*0.12)+(G67*0.18)</f>
        <v>866.46299999999997</v>
      </c>
      <c r="K67" s="10">
        <f t="shared" si="10"/>
        <v>953.10930000000008</v>
      </c>
      <c r="L67" s="6"/>
      <c r="M67" s="3" t="s">
        <v>17</v>
      </c>
      <c r="N67" s="6" t="s">
        <v>265</v>
      </c>
      <c r="O67" s="7" t="s">
        <v>144</v>
      </c>
    </row>
    <row r="68" spans="1:15" ht="105" x14ac:dyDescent="0.2">
      <c r="A68" s="2" t="s">
        <v>15</v>
      </c>
      <c r="B68" s="3" t="s">
        <v>16</v>
      </c>
      <c r="C68" s="3" t="s">
        <v>140</v>
      </c>
      <c r="D68" s="3" t="s">
        <v>134</v>
      </c>
      <c r="E68" s="3" t="s">
        <v>130</v>
      </c>
      <c r="F68" s="4">
        <v>5</v>
      </c>
      <c r="G68" s="5">
        <v>1053.24</v>
      </c>
      <c r="H68" s="11">
        <f>G68*0.12</f>
        <v>126.3888</v>
      </c>
      <c r="I68" s="10">
        <f>G68*0.18</f>
        <v>189.58320000000001</v>
      </c>
      <c r="J68" s="10">
        <f>G68+(G68*0.12)+(G68*0.18)</f>
        <v>1369.212</v>
      </c>
      <c r="K68" s="10">
        <f t="shared" si="10"/>
        <v>1506.1332000000002</v>
      </c>
      <c r="L68" s="6"/>
      <c r="M68" s="3" t="s">
        <v>17</v>
      </c>
      <c r="N68" s="6" t="s">
        <v>265</v>
      </c>
      <c r="O68" s="7" t="s">
        <v>143</v>
      </c>
    </row>
    <row r="69" spans="1:15" ht="180" x14ac:dyDescent="0.2">
      <c r="A69" s="2" t="s">
        <v>152</v>
      </c>
      <c r="B69" s="3" t="s">
        <v>153</v>
      </c>
      <c r="C69" s="3" t="s">
        <v>154</v>
      </c>
      <c r="D69" s="3" t="s">
        <v>181</v>
      </c>
      <c r="E69" s="3" t="s">
        <v>155</v>
      </c>
      <c r="F69" s="4">
        <v>1</v>
      </c>
      <c r="G69" s="5">
        <v>12019.93</v>
      </c>
      <c r="H69" s="11">
        <f>G69*0.12</f>
        <v>1442.3915999999999</v>
      </c>
      <c r="I69" s="10">
        <f>G69*0.18</f>
        <v>2163.5873999999999</v>
      </c>
      <c r="J69" s="10">
        <f>G69+(G69*0.12)+(G69*0.18)</f>
        <v>15625.909</v>
      </c>
      <c r="K69" s="10">
        <f t="shared" ref="K69:K100" si="11">J69*1.1</f>
        <v>17188.499900000003</v>
      </c>
      <c r="L69" s="6"/>
      <c r="M69" s="3" t="s">
        <v>156</v>
      </c>
      <c r="N69" s="6" t="s">
        <v>274</v>
      </c>
      <c r="O69" s="7" t="s">
        <v>275</v>
      </c>
    </row>
    <row r="70" spans="1:15" ht="225" x14ac:dyDescent="0.2">
      <c r="A70" s="2" t="s">
        <v>64</v>
      </c>
      <c r="B70" s="3" t="s">
        <v>64</v>
      </c>
      <c r="C70" s="3" t="s">
        <v>223</v>
      </c>
      <c r="D70" s="3" t="s">
        <v>0</v>
      </c>
      <c r="E70" s="3" t="s">
        <v>166</v>
      </c>
      <c r="F70" s="4">
        <v>5</v>
      </c>
      <c r="G70" s="5">
        <v>265.02</v>
      </c>
      <c r="H70" s="11">
        <f>G70*0.15</f>
        <v>39.752999999999993</v>
      </c>
      <c r="I70" s="10">
        <f>G70*0.25</f>
        <v>66.254999999999995</v>
      </c>
      <c r="J70" s="10">
        <f>G70+(G70*0.15)+(G70*0.25)</f>
        <v>371.02799999999996</v>
      </c>
      <c r="K70" s="10">
        <f t="shared" si="11"/>
        <v>408.13079999999997</v>
      </c>
      <c r="L70" s="6"/>
      <c r="M70" s="3" t="s">
        <v>220</v>
      </c>
      <c r="N70" s="6" t="s">
        <v>221</v>
      </c>
      <c r="O70" s="7" t="s">
        <v>224</v>
      </c>
    </row>
    <row r="71" spans="1:15" ht="225" x14ac:dyDescent="0.2">
      <c r="A71" s="2" t="s">
        <v>64</v>
      </c>
      <c r="B71" s="3" t="s">
        <v>64</v>
      </c>
      <c r="C71" s="3" t="s">
        <v>227</v>
      </c>
      <c r="D71" s="3" t="s">
        <v>0</v>
      </c>
      <c r="E71" s="3" t="s">
        <v>166</v>
      </c>
      <c r="F71" s="4">
        <v>5</v>
      </c>
      <c r="G71" s="5">
        <v>688.13</v>
      </c>
      <c r="H71" s="11">
        <f>G71*0.12</f>
        <v>82.575599999999994</v>
      </c>
      <c r="I71" s="10">
        <f>G71*0.18</f>
        <v>123.8634</v>
      </c>
      <c r="J71" s="10">
        <f>G71+(G71*0.12)+(G71*0.18)</f>
        <v>894.56899999999996</v>
      </c>
      <c r="K71" s="10">
        <f t="shared" si="11"/>
        <v>984.02589999999998</v>
      </c>
      <c r="L71" s="6"/>
      <c r="M71" s="3" t="s">
        <v>220</v>
      </c>
      <c r="N71" s="6" t="s">
        <v>221</v>
      </c>
      <c r="O71" s="7" t="s">
        <v>228</v>
      </c>
    </row>
    <row r="72" spans="1:15" ht="225" x14ac:dyDescent="0.2">
      <c r="A72" s="2" t="s">
        <v>64</v>
      </c>
      <c r="B72" s="3" t="s">
        <v>64</v>
      </c>
      <c r="C72" s="3" t="s">
        <v>219</v>
      </c>
      <c r="D72" s="3" t="s">
        <v>0</v>
      </c>
      <c r="E72" s="3" t="s">
        <v>166</v>
      </c>
      <c r="F72" s="4">
        <v>5</v>
      </c>
      <c r="G72" s="5">
        <v>917.16</v>
      </c>
      <c r="H72" s="11">
        <f>G72*0.12</f>
        <v>110.05919999999999</v>
      </c>
      <c r="I72" s="10">
        <f>G72*0.18</f>
        <v>165.08879999999999</v>
      </c>
      <c r="J72" s="10">
        <f>G72+(G72*0.12)+(G72*0.18)</f>
        <v>1192.308</v>
      </c>
      <c r="K72" s="10">
        <f t="shared" si="11"/>
        <v>1311.5388</v>
      </c>
      <c r="L72" s="6"/>
      <c r="M72" s="3" t="s">
        <v>220</v>
      </c>
      <c r="N72" s="6" t="s">
        <v>221</v>
      </c>
      <c r="O72" s="7" t="s">
        <v>222</v>
      </c>
    </row>
    <row r="73" spans="1:15" ht="225" x14ac:dyDescent="0.2">
      <c r="A73" s="2" t="s">
        <v>64</v>
      </c>
      <c r="B73" s="3" t="s">
        <v>64</v>
      </c>
      <c r="C73" s="3" t="s">
        <v>225</v>
      </c>
      <c r="D73" s="3" t="s">
        <v>0</v>
      </c>
      <c r="E73" s="3" t="s">
        <v>166</v>
      </c>
      <c r="F73" s="4">
        <v>5</v>
      </c>
      <c r="G73" s="5">
        <v>1045.82</v>
      </c>
      <c r="H73" s="11">
        <f>G73*0.12</f>
        <v>125.49839999999999</v>
      </c>
      <c r="I73" s="10">
        <f>G73*0.18</f>
        <v>188.24759999999998</v>
      </c>
      <c r="J73" s="10">
        <f>G73+(G73*0.12)+(G73*0.18)</f>
        <v>1359.5659999999998</v>
      </c>
      <c r="K73" s="10">
        <f t="shared" si="11"/>
        <v>1495.5226</v>
      </c>
      <c r="L73" s="6"/>
      <c r="M73" s="3" t="s">
        <v>220</v>
      </c>
      <c r="N73" s="6" t="s">
        <v>221</v>
      </c>
      <c r="O73" s="7" t="s">
        <v>226</v>
      </c>
    </row>
    <row r="74" spans="1:15" ht="75" x14ac:dyDescent="0.2">
      <c r="A74" s="2" t="s">
        <v>82</v>
      </c>
      <c r="B74" s="3" t="s">
        <v>83</v>
      </c>
      <c r="C74" s="3" t="s">
        <v>320</v>
      </c>
      <c r="D74" s="3" t="s">
        <v>176</v>
      </c>
      <c r="E74" s="3" t="s">
        <v>120</v>
      </c>
      <c r="F74" s="4">
        <v>60</v>
      </c>
      <c r="G74" s="5">
        <v>4146.3999999999996</v>
      </c>
      <c r="H74" s="11">
        <f>G74*0.12</f>
        <v>497.56799999999993</v>
      </c>
      <c r="I74" s="10">
        <f>G74*0.18</f>
        <v>746.35199999999986</v>
      </c>
      <c r="J74" s="10">
        <f>G74+(G74*0.12)+(G74*0.18)</f>
        <v>5390.32</v>
      </c>
      <c r="K74" s="10">
        <f t="shared" si="11"/>
        <v>5929.3519999999999</v>
      </c>
      <c r="L74" s="6"/>
      <c r="M74" s="3" t="s">
        <v>321</v>
      </c>
      <c r="N74" s="6" t="s">
        <v>322</v>
      </c>
      <c r="O74" s="7" t="s">
        <v>323</v>
      </c>
    </row>
    <row r="75" spans="1:15" ht="120" x14ac:dyDescent="0.2">
      <c r="A75" s="2" t="s">
        <v>23</v>
      </c>
      <c r="B75" s="3" t="s">
        <v>24</v>
      </c>
      <c r="C75" s="3" t="s">
        <v>348</v>
      </c>
      <c r="D75" s="3" t="s">
        <v>346</v>
      </c>
      <c r="E75" s="3" t="s">
        <v>102</v>
      </c>
      <c r="F75" s="4">
        <v>20</v>
      </c>
      <c r="G75" s="5">
        <v>106.83</v>
      </c>
      <c r="H75" s="11">
        <f t="shared" ref="H75:H80" si="12">G75*0.15</f>
        <v>16.0245</v>
      </c>
      <c r="I75" s="10">
        <f t="shared" ref="I75:I80" si="13">G75*0.25</f>
        <v>26.7075</v>
      </c>
      <c r="J75" s="10">
        <f t="shared" ref="J75:J80" si="14">G75+(G75*0.15)+(G75*0.25)</f>
        <v>149.56200000000001</v>
      </c>
      <c r="K75" s="10">
        <f t="shared" si="11"/>
        <v>164.51820000000004</v>
      </c>
      <c r="L75" s="6"/>
      <c r="M75" s="3" t="s">
        <v>25</v>
      </c>
      <c r="N75" s="6" t="s">
        <v>347</v>
      </c>
      <c r="O75" s="7" t="s">
        <v>27</v>
      </c>
    </row>
    <row r="76" spans="1:15" ht="105" x14ac:dyDescent="0.2">
      <c r="A76" s="2" t="s">
        <v>77</v>
      </c>
      <c r="B76" s="3" t="s">
        <v>24</v>
      </c>
      <c r="C76" s="3" t="s">
        <v>348</v>
      </c>
      <c r="D76" s="3" t="s">
        <v>350</v>
      </c>
      <c r="E76" s="3" t="s">
        <v>102</v>
      </c>
      <c r="F76" s="4">
        <v>20</v>
      </c>
      <c r="G76" s="5">
        <v>106.83</v>
      </c>
      <c r="H76" s="11">
        <f t="shared" si="12"/>
        <v>16.0245</v>
      </c>
      <c r="I76" s="10">
        <f t="shared" si="13"/>
        <v>26.7075</v>
      </c>
      <c r="J76" s="10">
        <f t="shared" si="14"/>
        <v>149.56200000000001</v>
      </c>
      <c r="K76" s="10">
        <f t="shared" si="11"/>
        <v>164.51820000000004</v>
      </c>
      <c r="L76" s="6"/>
      <c r="M76" s="3" t="s">
        <v>25</v>
      </c>
      <c r="N76" s="6" t="s">
        <v>351</v>
      </c>
      <c r="O76" s="7" t="s">
        <v>26</v>
      </c>
    </row>
    <row r="77" spans="1:15" ht="120" x14ac:dyDescent="0.2">
      <c r="A77" s="2" t="s">
        <v>23</v>
      </c>
      <c r="B77" s="3" t="s">
        <v>24</v>
      </c>
      <c r="C77" s="3" t="s">
        <v>345</v>
      </c>
      <c r="D77" s="3" t="s">
        <v>346</v>
      </c>
      <c r="E77" s="3" t="s">
        <v>102</v>
      </c>
      <c r="F77" s="4">
        <v>20</v>
      </c>
      <c r="G77" s="5">
        <v>213.66</v>
      </c>
      <c r="H77" s="11">
        <f t="shared" si="12"/>
        <v>32.048999999999999</v>
      </c>
      <c r="I77" s="10">
        <f t="shared" si="13"/>
        <v>53.414999999999999</v>
      </c>
      <c r="J77" s="10">
        <f t="shared" si="14"/>
        <v>299.12400000000002</v>
      </c>
      <c r="K77" s="10">
        <f t="shared" si="11"/>
        <v>329.03640000000007</v>
      </c>
      <c r="L77" s="6"/>
      <c r="M77" s="3" t="s">
        <v>25</v>
      </c>
      <c r="N77" s="6" t="s">
        <v>347</v>
      </c>
      <c r="O77" s="7" t="s">
        <v>29</v>
      </c>
    </row>
    <row r="78" spans="1:15" ht="105" x14ac:dyDescent="0.2">
      <c r="A78" s="2" t="s">
        <v>77</v>
      </c>
      <c r="B78" s="3" t="s">
        <v>24</v>
      </c>
      <c r="C78" s="3" t="s">
        <v>352</v>
      </c>
      <c r="D78" s="3" t="s">
        <v>350</v>
      </c>
      <c r="E78" s="3" t="s">
        <v>102</v>
      </c>
      <c r="F78" s="4">
        <v>20</v>
      </c>
      <c r="G78" s="5">
        <v>213.66</v>
      </c>
      <c r="H78" s="11">
        <f t="shared" si="12"/>
        <v>32.048999999999999</v>
      </c>
      <c r="I78" s="10">
        <f t="shared" si="13"/>
        <v>53.414999999999999</v>
      </c>
      <c r="J78" s="10">
        <f t="shared" si="14"/>
        <v>299.12400000000002</v>
      </c>
      <c r="K78" s="10">
        <f t="shared" si="11"/>
        <v>329.03640000000007</v>
      </c>
      <c r="L78" s="6"/>
      <c r="M78" s="3" t="s">
        <v>25</v>
      </c>
      <c r="N78" s="6" t="s">
        <v>351</v>
      </c>
      <c r="O78" s="7" t="s">
        <v>28</v>
      </c>
    </row>
    <row r="79" spans="1:15" ht="120" x14ac:dyDescent="0.2">
      <c r="A79" s="2" t="s">
        <v>77</v>
      </c>
      <c r="B79" s="3" t="s">
        <v>24</v>
      </c>
      <c r="C79" s="3" t="s">
        <v>349</v>
      </c>
      <c r="D79" s="3" t="s">
        <v>346</v>
      </c>
      <c r="E79" s="3" t="s">
        <v>102</v>
      </c>
      <c r="F79" s="4">
        <v>20</v>
      </c>
      <c r="G79" s="5">
        <v>427.33</v>
      </c>
      <c r="H79" s="11">
        <f t="shared" si="12"/>
        <v>64.099499999999992</v>
      </c>
      <c r="I79" s="10">
        <f t="shared" si="13"/>
        <v>106.8325</v>
      </c>
      <c r="J79" s="10">
        <f t="shared" si="14"/>
        <v>598.26199999999994</v>
      </c>
      <c r="K79" s="10">
        <f t="shared" si="11"/>
        <v>658.08820000000003</v>
      </c>
      <c r="L79" s="6"/>
      <c r="M79" s="3" t="s">
        <v>25</v>
      </c>
      <c r="N79" s="6" t="s">
        <v>347</v>
      </c>
      <c r="O79" s="7" t="s">
        <v>31</v>
      </c>
    </row>
    <row r="80" spans="1:15" ht="105" x14ac:dyDescent="0.2">
      <c r="A80" s="2" t="s">
        <v>23</v>
      </c>
      <c r="B80" s="3" t="s">
        <v>24</v>
      </c>
      <c r="C80" s="3" t="s">
        <v>349</v>
      </c>
      <c r="D80" s="3" t="s">
        <v>350</v>
      </c>
      <c r="E80" s="3" t="s">
        <v>102</v>
      </c>
      <c r="F80" s="4">
        <v>20</v>
      </c>
      <c r="G80" s="5">
        <v>427.33</v>
      </c>
      <c r="H80" s="11">
        <f t="shared" si="12"/>
        <v>64.099499999999992</v>
      </c>
      <c r="I80" s="10">
        <f t="shared" si="13"/>
        <v>106.8325</v>
      </c>
      <c r="J80" s="10">
        <f t="shared" si="14"/>
        <v>598.26199999999994</v>
      </c>
      <c r="K80" s="10">
        <f t="shared" si="11"/>
        <v>658.08820000000003</v>
      </c>
      <c r="L80" s="6"/>
      <c r="M80" s="3" t="s">
        <v>25</v>
      </c>
      <c r="N80" s="6" t="s">
        <v>351</v>
      </c>
      <c r="O80" s="7" t="s">
        <v>30</v>
      </c>
    </row>
    <row r="81" spans="1:15" ht="60" x14ac:dyDescent="0.2">
      <c r="A81" s="2" t="s">
        <v>78</v>
      </c>
      <c r="B81" s="3" t="s">
        <v>79</v>
      </c>
      <c r="C81" s="3" t="s">
        <v>161</v>
      </c>
      <c r="D81" s="3" t="s">
        <v>266</v>
      </c>
      <c r="E81" s="3" t="s">
        <v>162</v>
      </c>
      <c r="F81" s="4">
        <v>1</v>
      </c>
      <c r="G81" s="5">
        <v>11701.46</v>
      </c>
      <c r="H81" s="11">
        <f>G81*0.12</f>
        <v>1404.1751999999999</v>
      </c>
      <c r="I81" s="10">
        <f>G81*0.18</f>
        <v>2106.2628</v>
      </c>
      <c r="J81" s="10">
        <f>G81+(G81*0.12)+(G81*0.18)</f>
        <v>15211.897999999999</v>
      </c>
      <c r="K81" s="10">
        <f t="shared" si="11"/>
        <v>16733.087800000001</v>
      </c>
      <c r="L81" s="6"/>
      <c r="M81" s="3" t="s">
        <v>80</v>
      </c>
      <c r="N81" s="6" t="s">
        <v>267</v>
      </c>
      <c r="O81" s="7" t="s">
        <v>81</v>
      </c>
    </row>
    <row r="82" spans="1:15" ht="60" x14ac:dyDescent="0.2">
      <c r="A82" s="2" t="s">
        <v>58</v>
      </c>
      <c r="B82" s="3" t="s">
        <v>59</v>
      </c>
      <c r="C82" s="3" t="s">
        <v>264</v>
      </c>
      <c r="D82" s="3" t="s">
        <v>139</v>
      </c>
      <c r="E82" s="3" t="s">
        <v>135</v>
      </c>
      <c r="F82" s="4">
        <v>50</v>
      </c>
      <c r="G82" s="5">
        <v>267.07</v>
      </c>
      <c r="H82" s="11">
        <f>G82*0.15</f>
        <v>40.060499999999998</v>
      </c>
      <c r="I82" s="10">
        <f>G82*0.25</f>
        <v>66.767499999999998</v>
      </c>
      <c r="J82" s="10">
        <f>G82+(G82*0.15)+(G82*0.25)</f>
        <v>373.89799999999997</v>
      </c>
      <c r="K82" s="10">
        <f t="shared" si="11"/>
        <v>411.2878</v>
      </c>
      <c r="L82" s="6"/>
      <c r="M82" s="3" t="s">
        <v>60</v>
      </c>
      <c r="N82" s="6" t="s">
        <v>263</v>
      </c>
      <c r="O82" s="7" t="s">
        <v>62</v>
      </c>
    </row>
    <row r="83" spans="1:15" ht="60" x14ac:dyDescent="0.2">
      <c r="A83" s="2" t="s">
        <v>58</v>
      </c>
      <c r="B83" s="3" t="s">
        <v>59</v>
      </c>
      <c r="C83" s="3" t="s">
        <v>262</v>
      </c>
      <c r="D83" s="3" t="s">
        <v>139</v>
      </c>
      <c r="E83" s="3" t="s">
        <v>135</v>
      </c>
      <c r="F83" s="4">
        <v>50</v>
      </c>
      <c r="G83" s="5">
        <v>299.35000000000002</v>
      </c>
      <c r="H83" s="11">
        <f>G83*0.15</f>
        <v>44.902500000000003</v>
      </c>
      <c r="I83" s="10">
        <f>G83*0.25</f>
        <v>74.837500000000006</v>
      </c>
      <c r="J83" s="10">
        <f>G83+(G83*0.15)+(G83*0.25)</f>
        <v>419.09000000000003</v>
      </c>
      <c r="K83" s="10">
        <f t="shared" si="11"/>
        <v>460.99900000000008</v>
      </c>
      <c r="L83" s="6"/>
      <c r="M83" s="3" t="s">
        <v>60</v>
      </c>
      <c r="N83" s="6" t="s">
        <v>263</v>
      </c>
      <c r="O83" s="7" t="s">
        <v>61</v>
      </c>
    </row>
    <row r="84" spans="1:15" ht="90" x14ac:dyDescent="0.2">
      <c r="A84" s="2" t="s">
        <v>66</v>
      </c>
      <c r="B84" s="3" t="s">
        <v>67</v>
      </c>
      <c r="C84" s="3" t="s">
        <v>231</v>
      </c>
      <c r="D84" s="3" t="s">
        <v>190</v>
      </c>
      <c r="E84" s="3" t="s">
        <v>107</v>
      </c>
      <c r="F84" s="4">
        <v>1</v>
      </c>
      <c r="G84" s="5">
        <v>415.62</v>
      </c>
      <c r="H84" s="11">
        <f>G84*0.15</f>
        <v>62.342999999999996</v>
      </c>
      <c r="I84" s="10">
        <f>G84*0.25</f>
        <v>103.905</v>
      </c>
      <c r="J84" s="10">
        <f>G84+(G84*0.15)+(G84*0.25)</f>
        <v>581.86800000000005</v>
      </c>
      <c r="K84" s="10">
        <f t="shared" si="11"/>
        <v>640.05480000000011</v>
      </c>
      <c r="L84" s="6"/>
      <c r="M84" s="3" t="s">
        <v>74</v>
      </c>
      <c r="N84" s="6" t="s">
        <v>229</v>
      </c>
      <c r="O84" s="7" t="s">
        <v>232</v>
      </c>
    </row>
    <row r="85" spans="1:15" ht="90" x14ac:dyDescent="0.2">
      <c r="A85" s="2" t="s">
        <v>66</v>
      </c>
      <c r="B85" s="3" t="s">
        <v>67</v>
      </c>
      <c r="C85" s="3" t="s">
        <v>191</v>
      </c>
      <c r="D85" s="3" t="s">
        <v>190</v>
      </c>
      <c r="E85" s="3" t="s">
        <v>107</v>
      </c>
      <c r="F85" s="4">
        <v>40</v>
      </c>
      <c r="G85" s="5">
        <v>620.79999999999995</v>
      </c>
      <c r="H85" s="11">
        <f>G85*0.12</f>
        <v>74.495999999999995</v>
      </c>
      <c r="I85" s="10">
        <f>G85*0.18</f>
        <v>111.74399999999999</v>
      </c>
      <c r="J85" s="10">
        <f>G85+(G85*0.12)+(G85*0.18)</f>
        <v>807.04</v>
      </c>
      <c r="K85" s="10">
        <f t="shared" si="11"/>
        <v>887.74400000000003</v>
      </c>
      <c r="L85" s="6"/>
      <c r="M85" s="3" t="s">
        <v>74</v>
      </c>
      <c r="N85" s="6" t="s">
        <v>229</v>
      </c>
      <c r="O85" s="7" t="s">
        <v>230</v>
      </c>
    </row>
  </sheetData>
  <mergeCells count="1">
    <mergeCell ref="A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цен 13.10.2019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2019-10-12T14:04:02Z</dcterms:created>
  <dcterms:modified xsi:type="dcterms:W3CDTF">2019-10-17T09:33:23Z</dcterms:modified>
</cp:coreProperties>
</file>