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45"/>
  </bookViews>
  <sheets>
    <sheet name="Лист1" sheetId="3" r:id="rId1"/>
  </sheets>
  <definedNames>
    <definedName name="_xlnm._FilterDatabase" localSheetId="0" hidden="1">Лист1!$A$3:$O$139</definedName>
    <definedName name="_xlnm.Print_Area" localSheetId="0">Лист1!$A$1:$O$139</definedName>
  </definedNames>
  <calcPr calcId="162913"/>
  <fileRecoveryPr autoRecover="0"/>
</workbook>
</file>

<file path=xl/calcChain.xml><?xml version="1.0" encoding="utf-8"?>
<calcChain xmlns="http://schemas.openxmlformats.org/spreadsheetml/2006/main">
  <c r="G111" i="3" l="1"/>
  <c r="H111" i="3"/>
  <c r="I111" i="3"/>
  <c r="J111" i="3"/>
  <c r="G15" i="3"/>
  <c r="H15" i="3"/>
  <c r="I15" i="3"/>
  <c r="J15" i="3"/>
  <c r="G106" i="3"/>
  <c r="H106" i="3"/>
  <c r="I106" i="3"/>
  <c r="J106" i="3"/>
  <c r="G68" i="3"/>
  <c r="H68" i="3"/>
  <c r="I68" i="3"/>
  <c r="J68" i="3"/>
  <c r="G69" i="3"/>
  <c r="H69" i="3"/>
  <c r="I69" i="3"/>
  <c r="J69" i="3"/>
  <c r="G43" i="3"/>
  <c r="H43" i="3"/>
  <c r="I43" i="3"/>
  <c r="J43" i="3"/>
  <c r="G51" i="3"/>
  <c r="H51" i="3"/>
  <c r="I51" i="3"/>
  <c r="J51" i="3"/>
  <c r="G107" i="3"/>
  <c r="H107" i="3"/>
  <c r="I107" i="3"/>
  <c r="J107" i="3"/>
  <c r="G45" i="3"/>
  <c r="H45" i="3"/>
  <c r="I45" i="3"/>
  <c r="J45" i="3"/>
  <c r="G23" i="3"/>
  <c r="H23" i="3"/>
  <c r="I23" i="3"/>
  <c r="J23" i="3"/>
  <c r="G24" i="3"/>
  <c r="H24" i="3"/>
  <c r="I24" i="3"/>
  <c r="J24" i="3"/>
  <c r="G70" i="3"/>
  <c r="H70" i="3"/>
  <c r="I70" i="3"/>
  <c r="J70" i="3"/>
  <c r="G130" i="3"/>
  <c r="H130" i="3"/>
  <c r="I130" i="3"/>
  <c r="J130" i="3"/>
  <c r="G71" i="3"/>
  <c r="H71" i="3"/>
  <c r="I71" i="3"/>
  <c r="J71" i="3"/>
  <c r="G72" i="3"/>
  <c r="H72" i="3"/>
  <c r="I72" i="3"/>
  <c r="J72" i="3"/>
  <c r="G133" i="3"/>
  <c r="H133" i="3"/>
  <c r="I133" i="3"/>
  <c r="J133" i="3"/>
  <c r="G112" i="3"/>
  <c r="H112" i="3"/>
  <c r="I112" i="3"/>
  <c r="J112" i="3"/>
  <c r="G113" i="3"/>
  <c r="H113" i="3"/>
  <c r="I113" i="3"/>
  <c r="J113" i="3"/>
  <c r="G108" i="3"/>
  <c r="H108" i="3"/>
  <c r="I108" i="3"/>
  <c r="J108" i="3"/>
  <c r="G73" i="3"/>
  <c r="H73" i="3"/>
  <c r="I73" i="3"/>
  <c r="J73" i="3"/>
  <c r="G74" i="3"/>
  <c r="H74" i="3"/>
  <c r="I74" i="3"/>
  <c r="J74" i="3"/>
  <c r="G25" i="3"/>
  <c r="H25" i="3"/>
  <c r="I25" i="3"/>
  <c r="J25" i="3"/>
  <c r="G44" i="3"/>
  <c r="H44" i="3"/>
  <c r="I44" i="3"/>
  <c r="J44" i="3"/>
  <c r="G131" i="3"/>
  <c r="H131" i="3"/>
  <c r="I131" i="3"/>
  <c r="J131" i="3"/>
  <c r="G109" i="3"/>
  <c r="H109" i="3"/>
  <c r="I109" i="3"/>
  <c r="J109" i="3"/>
  <c r="G26" i="3"/>
  <c r="H26" i="3"/>
  <c r="I26" i="3"/>
  <c r="J26" i="3"/>
  <c r="G27" i="3"/>
  <c r="H27" i="3"/>
  <c r="I27" i="3"/>
  <c r="J27" i="3"/>
  <c r="G75" i="3"/>
  <c r="H75" i="3"/>
  <c r="I75" i="3"/>
  <c r="J75" i="3"/>
  <c r="G76" i="3"/>
  <c r="H76" i="3"/>
  <c r="I76" i="3"/>
  <c r="J76" i="3"/>
  <c r="G114" i="3"/>
  <c r="H114" i="3"/>
  <c r="I114" i="3"/>
  <c r="J114" i="3"/>
  <c r="G115" i="3"/>
  <c r="H115" i="3"/>
  <c r="I115" i="3"/>
  <c r="J115" i="3"/>
  <c r="G77" i="3"/>
  <c r="H77" i="3"/>
  <c r="I77" i="3"/>
  <c r="J77" i="3"/>
  <c r="G28" i="3"/>
  <c r="H28" i="3"/>
  <c r="I28" i="3"/>
  <c r="J28" i="3"/>
  <c r="G78" i="3"/>
  <c r="H78" i="3"/>
  <c r="I78" i="3"/>
  <c r="J78" i="3"/>
  <c r="G29" i="3"/>
  <c r="H29" i="3"/>
  <c r="I29" i="3"/>
  <c r="J29" i="3"/>
  <c r="G132" i="3"/>
  <c r="H132" i="3"/>
  <c r="I132" i="3"/>
  <c r="J132" i="3"/>
  <c r="G57" i="3"/>
  <c r="H57" i="3"/>
  <c r="I57" i="3"/>
  <c r="J57" i="3"/>
  <c r="G30" i="3"/>
  <c r="H30" i="3"/>
  <c r="I30" i="3"/>
  <c r="J30" i="3"/>
  <c r="G58" i="3"/>
  <c r="H58" i="3"/>
  <c r="I58" i="3"/>
  <c r="J58" i="3"/>
  <c r="G79" i="3"/>
  <c r="H79" i="3"/>
  <c r="I79" i="3"/>
  <c r="J79" i="3"/>
  <c r="G63" i="3"/>
  <c r="H63" i="3"/>
  <c r="I63" i="3"/>
  <c r="J63" i="3"/>
  <c r="G46" i="3"/>
  <c r="H46" i="3"/>
  <c r="I46" i="3"/>
  <c r="J46" i="3"/>
  <c r="G31" i="3"/>
  <c r="H31" i="3"/>
  <c r="I31" i="3"/>
  <c r="J31" i="3"/>
  <c r="G32" i="3"/>
  <c r="H32" i="3"/>
  <c r="I32" i="3"/>
  <c r="J32" i="3"/>
  <c r="G33" i="3"/>
  <c r="H33" i="3"/>
  <c r="I33" i="3"/>
  <c r="J33" i="3"/>
  <c r="G34" i="3"/>
  <c r="H34" i="3"/>
  <c r="I34" i="3"/>
  <c r="J34" i="3"/>
  <c r="G35" i="3"/>
  <c r="H35" i="3"/>
  <c r="I35" i="3"/>
  <c r="J35" i="3"/>
  <c r="G36" i="3"/>
  <c r="H36" i="3"/>
  <c r="I36" i="3"/>
  <c r="J36" i="3"/>
  <c r="G37" i="3"/>
  <c r="H37" i="3"/>
  <c r="I37" i="3"/>
  <c r="J37" i="3"/>
  <c r="G38" i="3"/>
  <c r="H38" i="3"/>
  <c r="I38" i="3"/>
  <c r="J38" i="3"/>
  <c r="G135" i="3"/>
  <c r="H135" i="3"/>
  <c r="I135" i="3"/>
  <c r="J135" i="3"/>
  <c r="G39" i="3"/>
  <c r="H39" i="3"/>
  <c r="I39" i="3"/>
  <c r="J39" i="3"/>
  <c r="G40" i="3"/>
  <c r="H40" i="3"/>
  <c r="I40" i="3"/>
  <c r="J40" i="3"/>
  <c r="G41" i="3"/>
  <c r="H41" i="3"/>
  <c r="I41" i="3"/>
  <c r="J41" i="3"/>
  <c r="G116" i="3"/>
  <c r="H116" i="3"/>
  <c r="I116" i="3"/>
  <c r="J116" i="3"/>
  <c r="G42" i="3"/>
  <c r="H42" i="3"/>
  <c r="I42" i="3"/>
  <c r="J42" i="3"/>
  <c r="G117" i="3"/>
  <c r="H117" i="3"/>
  <c r="I117" i="3"/>
  <c r="J117" i="3"/>
  <c r="G118" i="3"/>
  <c r="H118" i="3"/>
  <c r="I118" i="3"/>
  <c r="J118" i="3"/>
  <c r="G47" i="3"/>
  <c r="H47" i="3"/>
  <c r="I47" i="3"/>
  <c r="J47" i="3"/>
  <c r="G48" i="3"/>
  <c r="H48" i="3"/>
  <c r="I48" i="3"/>
  <c r="J48" i="3"/>
  <c r="G49" i="3"/>
  <c r="H49" i="3"/>
  <c r="I49" i="3"/>
  <c r="J49" i="3"/>
  <c r="G139" i="3"/>
  <c r="H139" i="3"/>
  <c r="I139" i="3"/>
  <c r="J139" i="3" s="1"/>
  <c r="I110" i="3"/>
  <c r="J110" i="3"/>
  <c r="H110" i="3"/>
  <c r="G110" i="3"/>
  <c r="G85" i="3"/>
  <c r="H85" i="3"/>
  <c r="I85" i="3"/>
  <c r="J85" i="3" s="1"/>
  <c r="G92" i="3"/>
  <c r="H92" i="3"/>
  <c r="I92" i="3"/>
  <c r="J92" i="3" s="1"/>
  <c r="G86" i="3"/>
  <c r="H86" i="3"/>
  <c r="I86" i="3"/>
  <c r="J86" i="3" s="1"/>
  <c r="G4" i="3"/>
  <c r="H4" i="3"/>
  <c r="I4" i="3"/>
  <c r="J4" i="3" s="1"/>
  <c r="G98" i="3"/>
  <c r="H98" i="3"/>
  <c r="I98" i="3"/>
  <c r="J98" i="3" s="1"/>
  <c r="G137" i="3"/>
  <c r="H137" i="3"/>
  <c r="I137" i="3"/>
  <c r="J137" i="3" s="1"/>
  <c r="G55" i="3"/>
  <c r="H55" i="3"/>
  <c r="I55" i="3"/>
  <c r="J55" i="3" s="1"/>
  <c r="G125" i="3"/>
  <c r="H125" i="3"/>
  <c r="I125" i="3"/>
  <c r="J125" i="3" s="1"/>
  <c r="G5" i="3"/>
  <c r="H5" i="3"/>
  <c r="I5" i="3"/>
  <c r="J5" i="3" s="1"/>
  <c r="G87" i="3"/>
  <c r="H87" i="3"/>
  <c r="I87" i="3"/>
  <c r="J87" i="3" s="1"/>
  <c r="G126" i="3"/>
  <c r="H126" i="3"/>
  <c r="I126" i="3"/>
  <c r="J126" i="3" s="1"/>
  <c r="G88" i="3"/>
  <c r="H88" i="3"/>
  <c r="I88" i="3"/>
  <c r="J88" i="3" s="1"/>
  <c r="G89" i="3"/>
  <c r="H89" i="3"/>
  <c r="I89" i="3"/>
  <c r="J89" i="3" s="1"/>
  <c r="G99" i="3"/>
  <c r="H99" i="3"/>
  <c r="I99" i="3"/>
  <c r="J99" i="3" s="1"/>
  <c r="G6" i="3"/>
  <c r="H6" i="3"/>
  <c r="I6" i="3"/>
  <c r="J6" i="3" s="1"/>
  <c r="G80" i="3"/>
  <c r="H80" i="3"/>
  <c r="I80" i="3"/>
  <c r="J80" i="3" s="1"/>
  <c r="G119" i="3"/>
  <c r="H119" i="3"/>
  <c r="I119" i="3"/>
  <c r="J119" i="3" s="1"/>
  <c r="G7" i="3"/>
  <c r="H7" i="3"/>
  <c r="I7" i="3"/>
  <c r="J7" i="3" s="1"/>
  <c r="G127" i="3"/>
  <c r="H127" i="3"/>
  <c r="I127" i="3"/>
  <c r="J127" i="3" s="1"/>
  <c r="G61" i="3"/>
  <c r="H61" i="3"/>
  <c r="I61" i="3"/>
  <c r="J61" i="3" s="1"/>
  <c r="G93" i="3"/>
  <c r="H93" i="3"/>
  <c r="I93" i="3"/>
  <c r="J93" i="3" s="1"/>
  <c r="G64" i="3"/>
  <c r="H64" i="3"/>
  <c r="I64" i="3"/>
  <c r="J64" i="3" s="1"/>
  <c r="G138" i="3"/>
  <c r="H138" i="3"/>
  <c r="I138" i="3"/>
  <c r="J138" i="3" s="1"/>
  <c r="G128" i="3"/>
  <c r="H128" i="3"/>
  <c r="I128" i="3"/>
  <c r="J128" i="3" s="1"/>
  <c r="G120" i="3"/>
  <c r="H120" i="3"/>
  <c r="I120" i="3"/>
  <c r="J120" i="3" s="1"/>
  <c r="G104" i="3"/>
  <c r="H104" i="3"/>
  <c r="I104" i="3"/>
  <c r="J104" i="3" s="1"/>
  <c r="G90" i="3"/>
  <c r="H90" i="3"/>
  <c r="I90" i="3"/>
  <c r="J90" i="3" s="1"/>
  <c r="G91" i="3"/>
  <c r="H91" i="3"/>
  <c r="I91" i="3"/>
  <c r="J91" i="3" s="1"/>
  <c r="G121" i="3"/>
  <c r="H121" i="3"/>
  <c r="I121" i="3"/>
  <c r="J121" i="3" s="1"/>
  <c r="G11" i="3"/>
  <c r="H11" i="3"/>
  <c r="I11" i="3"/>
  <c r="J11" i="3" s="1"/>
  <c r="G96" i="3"/>
  <c r="H96" i="3"/>
  <c r="I96" i="3"/>
  <c r="J96" i="3" s="1"/>
  <c r="G122" i="3"/>
  <c r="H122" i="3"/>
  <c r="I122" i="3"/>
  <c r="J122" i="3" s="1"/>
  <c r="G22" i="3"/>
  <c r="H22" i="3"/>
  <c r="I22" i="3"/>
  <c r="J22" i="3" s="1"/>
  <c r="G134" i="3"/>
  <c r="H134" i="3"/>
  <c r="I134" i="3"/>
  <c r="J134" i="3" s="1"/>
  <c r="G94" i="3"/>
  <c r="H94" i="3"/>
  <c r="I94" i="3"/>
  <c r="J94" i="3" s="1"/>
  <c r="G56" i="3"/>
  <c r="H56" i="3"/>
  <c r="I56" i="3"/>
  <c r="J56" i="3" s="1"/>
  <c r="G65" i="3"/>
  <c r="H65" i="3"/>
  <c r="I65" i="3"/>
  <c r="J65" i="3" s="1"/>
  <c r="G66" i="3"/>
  <c r="H66" i="3"/>
  <c r="I66" i="3"/>
  <c r="J66" i="3" s="1"/>
  <c r="G14" i="3"/>
  <c r="H14" i="3"/>
  <c r="I14" i="3"/>
  <c r="J14" i="3" s="1"/>
  <c r="G105" i="3"/>
  <c r="H105" i="3"/>
  <c r="I105" i="3"/>
  <c r="J105" i="3" s="1"/>
  <c r="G21" i="3"/>
  <c r="H21" i="3"/>
  <c r="I21" i="3"/>
  <c r="J21" i="3" s="1"/>
  <c r="G95" i="3"/>
  <c r="H95" i="3"/>
  <c r="I95" i="3"/>
  <c r="J95" i="3" s="1"/>
  <c r="G97" i="3"/>
  <c r="H97" i="3"/>
  <c r="I97" i="3"/>
  <c r="J97" i="3" s="1"/>
  <c r="G67" i="3"/>
  <c r="H67" i="3"/>
  <c r="I67" i="3"/>
  <c r="J67" i="3" s="1"/>
  <c r="I60" i="3"/>
  <c r="J60" i="3"/>
  <c r="H60" i="3"/>
  <c r="G60" i="3"/>
  <c r="G100" i="3"/>
  <c r="H100" i="3"/>
  <c r="I100" i="3"/>
  <c r="J100" i="3" s="1"/>
  <c r="G101" i="3"/>
  <c r="H101" i="3"/>
  <c r="I101" i="3"/>
  <c r="J101" i="3" s="1"/>
  <c r="G16" i="3"/>
  <c r="H16" i="3"/>
  <c r="I16" i="3"/>
  <c r="J16" i="3" s="1"/>
  <c r="G17" i="3"/>
  <c r="H17" i="3"/>
  <c r="I17" i="3"/>
  <c r="J17" i="3" s="1"/>
  <c r="G50" i="3"/>
  <c r="H50" i="3"/>
  <c r="I50" i="3"/>
  <c r="J50" i="3" s="1"/>
  <c r="G19" i="3"/>
  <c r="H19" i="3"/>
  <c r="I19" i="3"/>
  <c r="J19" i="3" s="1"/>
  <c r="G83" i="3"/>
  <c r="H83" i="3"/>
  <c r="I83" i="3"/>
  <c r="J83" i="3" s="1"/>
  <c r="G20" i="3"/>
  <c r="H20" i="3"/>
  <c r="I20" i="3"/>
  <c r="J20" i="3" s="1"/>
  <c r="G103" i="3"/>
  <c r="H103" i="3"/>
  <c r="I103" i="3"/>
  <c r="J103" i="3" s="1"/>
  <c r="G62" i="3"/>
  <c r="H62" i="3"/>
  <c r="I62" i="3"/>
  <c r="J62" i="3" s="1"/>
  <c r="G81" i="3"/>
  <c r="H81" i="3"/>
  <c r="I81" i="3"/>
  <c r="J81" i="3" s="1"/>
  <c r="G82" i="3"/>
  <c r="H82" i="3"/>
  <c r="I82" i="3"/>
  <c r="J82" i="3" s="1"/>
  <c r="G12" i="3"/>
  <c r="H12" i="3"/>
  <c r="I12" i="3"/>
  <c r="J12" i="3" s="1"/>
  <c r="G9" i="3"/>
  <c r="H9" i="3"/>
  <c r="I9" i="3"/>
  <c r="J9" i="3" s="1"/>
  <c r="G10" i="3"/>
  <c r="H10" i="3"/>
  <c r="I10" i="3"/>
  <c r="J10" i="3" s="1"/>
  <c r="G123" i="3"/>
  <c r="H123" i="3"/>
  <c r="I123" i="3"/>
  <c r="J123" i="3" s="1"/>
  <c r="G8" i="3"/>
  <c r="H8" i="3"/>
  <c r="I8" i="3"/>
  <c r="J8" i="3" s="1"/>
  <c r="G13" i="3"/>
  <c r="H13" i="3"/>
  <c r="I13" i="3"/>
  <c r="J13" i="3" s="1"/>
  <c r="G136" i="3"/>
  <c r="H136" i="3"/>
  <c r="I136" i="3"/>
  <c r="J136" i="3" s="1"/>
  <c r="G52" i="3"/>
  <c r="H52" i="3"/>
  <c r="I52" i="3"/>
  <c r="J52" i="3" s="1"/>
  <c r="G102" i="3"/>
  <c r="H102" i="3"/>
  <c r="I102" i="3"/>
  <c r="J102" i="3" s="1"/>
  <c r="G129" i="3"/>
  <c r="H129" i="3"/>
  <c r="I129" i="3"/>
  <c r="J129" i="3" s="1"/>
  <c r="G59" i="3"/>
  <c r="H59" i="3"/>
  <c r="I59" i="3"/>
  <c r="J59" i="3" s="1"/>
  <c r="G84" i="3"/>
  <c r="H84" i="3"/>
  <c r="I84" i="3"/>
  <c r="J84" i="3" s="1"/>
  <c r="G53" i="3"/>
  <c r="H53" i="3"/>
  <c r="I53" i="3"/>
  <c r="J53" i="3" s="1"/>
  <c r="G54" i="3"/>
  <c r="H54" i="3"/>
  <c r="I54" i="3"/>
  <c r="J54" i="3" s="1"/>
  <c r="G124" i="3"/>
  <c r="H124" i="3"/>
  <c r="I124" i="3"/>
  <c r="J124" i="3" s="1"/>
  <c r="I18" i="3"/>
  <c r="J18" i="3"/>
  <c r="H18" i="3"/>
  <c r="G18" i="3"/>
</calcChain>
</file>

<file path=xl/sharedStrings.xml><?xml version="1.0" encoding="utf-8"?>
<sst xmlns="http://schemas.openxmlformats.org/spreadsheetml/2006/main" count="1104" uniqueCount="486">
  <si>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</si>
  <si>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</si>
  <si>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</si>
  <si>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</si>
  <si>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</si>
  <si>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</si>
  <si>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</si>
  <si>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</si>
  <si>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</si>
  <si>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</si>
  <si>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АТХ</t>
  </si>
  <si>
    <t>Амоксициллин</t>
  </si>
  <si>
    <t>4602509005140</t>
  </si>
  <si>
    <t>Аугментин</t>
  </si>
  <si>
    <t>П N015030/04</t>
  </si>
  <si>
    <t>Атенолол</t>
  </si>
  <si>
    <t>ЛСР-008635/08</t>
  </si>
  <si>
    <t>4603988009278</t>
  </si>
  <si>
    <t>4603988009230</t>
  </si>
  <si>
    <t>Ацетилсалициловая кислота</t>
  </si>
  <si>
    <t>РУП "Белмедпрепараты" - Республика Беларусь</t>
  </si>
  <si>
    <t>Бупивакаин</t>
  </si>
  <si>
    <t>ЗАО "ФармФирма "Сотекс" - Россия</t>
  </si>
  <si>
    <t>Гемцитабин</t>
  </si>
  <si>
    <t>Декстроза</t>
  </si>
  <si>
    <t>Глюкоза</t>
  </si>
  <si>
    <t>Дексаметазон</t>
  </si>
  <si>
    <t>ЛСР-001928/08</t>
  </si>
  <si>
    <t>Дигоксин</t>
  </si>
  <si>
    <t>Ибупрофен</t>
  </si>
  <si>
    <t>Изосорбида мононитрат</t>
  </si>
  <si>
    <t>Моносан</t>
  </si>
  <si>
    <t>П N015292/01</t>
  </si>
  <si>
    <t>8595026402331</t>
  </si>
  <si>
    <t>Иммуноглобулин человека антирезус Rho[D]</t>
  </si>
  <si>
    <t>КамРОУ</t>
  </si>
  <si>
    <t>ЛСР-000838/10</t>
  </si>
  <si>
    <t>Интерферон альфа-2b</t>
  </si>
  <si>
    <t>Йогексол</t>
  </si>
  <si>
    <t>Калия перманганат</t>
  </si>
  <si>
    <t>Р N003203/01</t>
  </si>
  <si>
    <t>Калия хлорид+Натрия ацетат+Натрия хлорид</t>
  </si>
  <si>
    <t>Ацесоль</t>
  </si>
  <si>
    <t>ЛСР-001923/08</t>
  </si>
  <si>
    <t>Кальция глюконат</t>
  </si>
  <si>
    <t>ЛС-000651</t>
  </si>
  <si>
    <t>4603988004051</t>
  </si>
  <si>
    <t>Левофлоксацин</t>
  </si>
  <si>
    <t>Линезолид</t>
  </si>
  <si>
    <t>Меглюмина натрия сукцинат</t>
  </si>
  <si>
    <t>Реамберин</t>
  </si>
  <si>
    <t>Р N001048/01</t>
  </si>
  <si>
    <t>Метоклопрамид</t>
  </si>
  <si>
    <t>ЛС-001643</t>
  </si>
  <si>
    <t>Метронидазол</t>
  </si>
  <si>
    <t>ЛС-002069</t>
  </si>
  <si>
    <t>4603988002231</t>
  </si>
  <si>
    <t>Метформин</t>
  </si>
  <si>
    <t>Омепразол</t>
  </si>
  <si>
    <t>Ондансетрон</t>
  </si>
  <si>
    <t>Парацетамол</t>
  </si>
  <si>
    <t>Пилокарпин</t>
  </si>
  <si>
    <t>ЛС-002193</t>
  </si>
  <si>
    <t>Пирацетам</t>
  </si>
  <si>
    <t>ЛСР-007826/08</t>
  </si>
  <si>
    <t>4607027762230</t>
  </si>
  <si>
    <t>Спиронолактон</t>
  </si>
  <si>
    <t>Тимолол</t>
  </si>
  <si>
    <t>ЛСР-007441/09</t>
  </si>
  <si>
    <t>Урсодезоксихолевая кислота</t>
  </si>
  <si>
    <t>Хлоргексидин</t>
  </si>
  <si>
    <t>Цефтриаксон</t>
  </si>
  <si>
    <t>Ципрофлоксацин</t>
  </si>
  <si>
    <t>Этилметилгидроксипиридина сукцинат</t>
  </si>
  <si>
    <t>Амброксол</t>
  </si>
  <si>
    <t>Беродуал Н</t>
  </si>
  <si>
    <t>П N013312/01</t>
  </si>
  <si>
    <t>9006968003214</t>
  </si>
  <si>
    <t>Натамицин</t>
  </si>
  <si>
    <t>Р N002019/01</t>
  </si>
  <si>
    <t>ЛС-001533</t>
  </si>
  <si>
    <t>ЛСР-004786/07</t>
  </si>
  <si>
    <t>ЛСР-007012/08</t>
  </si>
  <si>
    <t>4810183001277</t>
  </si>
  <si>
    <t>4810183000683</t>
  </si>
  <si>
    <t>4810183001703</t>
  </si>
  <si>
    <t>4810183001697</t>
  </si>
  <si>
    <t>4603988004136</t>
  </si>
  <si>
    <t>4603988001982</t>
  </si>
  <si>
    <t>Примафунгин</t>
  </si>
  <si>
    <t>ЛП-000411</t>
  </si>
  <si>
    <t>4607100622277</t>
  </si>
  <si>
    <t>4603988012360</t>
  </si>
  <si>
    <t>Камада Лтд. - Израиль</t>
  </si>
  <si>
    <t>ООО "МОСФАРМ" - Россия</t>
  </si>
  <si>
    <t>Амоксициллин + клавулановая кислота</t>
  </si>
  <si>
    <t>4603988002422</t>
  </si>
  <si>
    <t>4603988001999</t>
  </si>
  <si>
    <t>ЛП-001555</t>
  </si>
  <si>
    <t>ЛП-000882</t>
  </si>
  <si>
    <t>4603988011721</t>
  </si>
  <si>
    <t>ЛП-000051</t>
  </si>
  <si>
    <t>ЛСР-002480/10</t>
  </si>
  <si>
    <t>4603988012025</t>
  </si>
  <si>
    <t>4603988013558</t>
  </si>
  <si>
    <t>4603988013565</t>
  </si>
  <si>
    <t>Ипратропия бромид + Фенотерол</t>
  </si>
  <si>
    <t>4603988013572</t>
  </si>
  <si>
    <t>4603988013589</t>
  </si>
  <si>
    <t>4603988013596</t>
  </si>
  <si>
    <t>4603988013213</t>
  </si>
  <si>
    <t>4607008132786</t>
  </si>
  <si>
    <t>4603988013190</t>
  </si>
  <si>
    <t>4603988013206</t>
  </si>
  <si>
    <t>B05BA03</t>
  </si>
  <si>
    <t>J01CR02</t>
  </si>
  <si>
    <t>Йогексол ТР</t>
  </si>
  <si>
    <t>ЛП-003107</t>
  </si>
  <si>
    <t>V08AB02</t>
  </si>
  <si>
    <t>M01AE01</t>
  </si>
  <si>
    <t>J01XX08</t>
  </si>
  <si>
    <t>B05BB01</t>
  </si>
  <si>
    <t>N02BE01</t>
  </si>
  <si>
    <t>J01MA12</t>
  </si>
  <si>
    <t>A10BA02</t>
  </si>
  <si>
    <t>D08AC02</t>
  </si>
  <si>
    <t>R03AL01</t>
  </si>
  <si>
    <t>R05CB06</t>
  </si>
  <si>
    <t>A04AA01</t>
  </si>
  <si>
    <t>A12AA03</t>
  </si>
  <si>
    <t>N02BA01</t>
  </si>
  <si>
    <t>J01XD01</t>
  </si>
  <si>
    <t>J01DD04</t>
  </si>
  <si>
    <t>L03AB05</t>
  </si>
  <si>
    <t>A05AA02</t>
  </si>
  <si>
    <t>A02BC01</t>
  </si>
  <si>
    <t>N06BX03</t>
  </si>
  <si>
    <t>A03FA01</t>
  </si>
  <si>
    <t>раствор для инъекций, 350 мг йода/мл, 20 мл флаконы, 1 шт. ~ / пачки картонные</t>
  </si>
  <si>
    <t>таблетки, 10 мг, (14) - упаковки ячейковые контурные, 4 шт. ~ / пачки картонные</t>
  </si>
  <si>
    <t xml:space="preserve">N07XX  </t>
  </si>
  <si>
    <t>ПРО.МЕД.ЦС  Прага а.о. - Чешская Республика</t>
  </si>
  <si>
    <t>таблетки, 250 мг, (10) - упаковки ячейковые контурные, 2 шт. ~ / пачки картонные</t>
  </si>
  <si>
    <t>таблетки, 500 мг, (10) - упаковки ячейковые контурные, 2 шт. ~ / пачки картонные</t>
  </si>
  <si>
    <t>таблетки, 25 мг, (10) - упаковки ячейковые контурные, 2 шт. ~ / пачки картонные</t>
  </si>
  <si>
    <t>таблетки, 100 мг, (10) - упаковки ячейковые контурные, 3 шт. ~ / пачки картонные</t>
  </si>
  <si>
    <t>раствор для инъекций, 350 мг йода/мл, 200 мл флаконы, 1 шт. ~ / пачки картонные</t>
  </si>
  <si>
    <t>C03DA01</t>
  </si>
  <si>
    <t>ООО "Научно-технологическая фармацевтическая фирма "ПОЛИСАН" (ООО "НТФФ "ПОЛИСАН") - Россия</t>
  </si>
  <si>
    <t xml:space="preserve">B05BB  </t>
  </si>
  <si>
    <t>Р N001781/01</t>
  </si>
  <si>
    <t>J01CA04</t>
  </si>
  <si>
    <t>порошок для приготовления раствора для инфузий, 2 г, флаконы, 1 шт. ~ / пачки картонные</t>
  </si>
  <si>
    <t>G01AA02</t>
  </si>
  <si>
    <t>H02AB02</t>
  </si>
  <si>
    <t>J06BB01</t>
  </si>
  <si>
    <t>C01AA05</t>
  </si>
  <si>
    <t>N01BB01</t>
  </si>
  <si>
    <t>капсулы, 100 мг, (10) - упаковки ячейковые контурные, 3 шт. ~ / пачки картонные</t>
  </si>
  <si>
    <t>S01ED01</t>
  </si>
  <si>
    <t>капсулы, 50 мг, (10) - упаковки ячейковые контурные, 3 шт. ~ / пачки картонные</t>
  </si>
  <si>
    <t>Открытое акционерное общество "Акционерное Курганское общество  медицинских препаратов и изделий "Синтез" (ОАО "Синтез") - Россия</t>
  </si>
  <si>
    <t>таблетки, 25 мг, (10) - упаковки ячейковые контурные, 3 шт. ~ / пачки картонные</t>
  </si>
  <si>
    <t>раствор для внутривенного и внутримышечного введения, 2 мг/мл, 4 мл флаконы, 1 шт. ~ / пачки картонные</t>
  </si>
  <si>
    <t>раствор для внутривенного и внутримышечного введения, 2 мг/мл, 2 мл флаконы, 1 шт. ~ / пачки картонные</t>
  </si>
  <si>
    <t>лиофилизат для приготовления раствора для инфузий, 1000 мг, флаконы, 1 шт. ~ / пачки картонные</t>
  </si>
  <si>
    <t>L01BC05</t>
  </si>
  <si>
    <t>лиофилизат для приготовления раствора для инфузий, 200 мг, флаконы, 1 шт. ~ / пачки картонные</t>
  </si>
  <si>
    <t>таблетки, 25 мг, (10) - упаковки ячейковые контурные, 1 шт. ~ / пачки картонные</t>
  </si>
  <si>
    <t>таблетки, 20 мг, (10) - упаковки ячейковые контурные, 3 шт. ~ / пачки картонные</t>
  </si>
  <si>
    <t>таблетки, 25 мг, (10) - упаковки ячейковые контурные, 5 шт. ~ / пачки картонные</t>
  </si>
  <si>
    <t>таблетки, 50 мг, (10) - упаковки ячейковые контурные, 3 шт. ~ / пачки картонные</t>
  </si>
  <si>
    <t>S01EB01</t>
  </si>
  <si>
    <t>D08AX06</t>
  </si>
  <si>
    <t>C07AB03</t>
  </si>
  <si>
    <t>Берингер Ингельхайм Интернешнл ГмбХ - Германия;Пр.,Перв.Уп.,Втор.Уп.,Вып.к.-Берингер Ингельхайм  Фарма ГмбХ и Ко.КГ - Германия.</t>
  </si>
  <si>
    <t>капсулы кишечнорастворимые, 20 мг, (10) - упаковки ячейковые контурные, 2 шт. ~ / пачки картонные</t>
  </si>
  <si>
    <t>капсулы кишечнорастворимые, 20 мг, (10) - упаковки ячейковые контурные, 1 шт. ~ / пачки картонные</t>
  </si>
  <si>
    <t>капсулы кишечнорастворимые, 20 мг, (10) - упаковки ячейковые контурные, 3 шт. ~ / пачки картонные</t>
  </si>
  <si>
    <t>C01DA14</t>
  </si>
  <si>
    <t>порошок для приготовления раствора для местного и наружного применения, ~, 15 г флаконы, 1 шт. ~ / пачки картонные</t>
  </si>
  <si>
    <t>ЗАО "Производственная фармацевтическая компания Обновление" (ЗАО "ПФК Обновление") - Россия</t>
  </si>
  <si>
    <t>порошок для приготовления раствора для местного и наружного применения, ~, 3 г флаконы, 1 шт. ~ / пачки картонные</t>
  </si>
  <si>
    <t>порошок для приготовления раствора для местного и наружного применения, ~, 5 г флаконы, 1 шт. ~ / пачки картонные</t>
  </si>
  <si>
    <t>таблетки, 0.5 мг, (14) - упаковки ячейковые контурные, 4 шт. ~ / пачки картонные</t>
  </si>
  <si>
    <t>4607100622284</t>
  </si>
  <si>
    <t>капсулы, 100 мг, (10) - упаковки ячейковые контурные, 4 шт. ~ / пачки картонные</t>
  </si>
  <si>
    <t>капли глазные, 0.3%, 10 мл тюбик-капельницы, 1 шт. ~ / пачки картонные</t>
  </si>
  <si>
    <t>Тофацитиниб</t>
  </si>
  <si>
    <t>Яквинус</t>
  </si>
  <si>
    <t>ЛП-002026</t>
  </si>
  <si>
    <t>L04AA29</t>
  </si>
  <si>
    <t>Общество с ограниченной ответственностью «Велфарм» (ООО «Велфарм») -  Россия</t>
  </si>
  <si>
    <t>Общество с ограниченной ответственностью  "ПРОМОМЕД РУС" (ООО "ПРОМОМЕД РУС") - Россия;Пр.,Перв.Уп.,Втор.Уп.,Вып.к.-Публичное акционерное общество "Биохимик" (ПАО "Биохимик") - Россия.</t>
  </si>
  <si>
    <t>Ацетилсалициловая кислота Медисорб</t>
  </si>
  <si>
    <t>Общество с ограниченной ответственностью ООО "ПРАНАФАРМ" (ООО "ПРАНАФАРМ") - Россия</t>
  </si>
  <si>
    <t>Публичное акционерное общество "Биохимик" (ПАО "Биохимик") - Россия</t>
  </si>
  <si>
    <t>таблетки, покрытые пленочной оболочкой, 500 мг, (10) - упаковки ячейковые контурные, 1 шт. ~ / пачки картонные</t>
  </si>
  <si>
    <t>таблетки, 25 мг, (10) - упаковки ячейковые контурные, 4 шт. ~ / пачки картонные</t>
  </si>
  <si>
    <t>Акционерное общество "Медисорб" 
(АО "Медисорб") - Россия</t>
  </si>
  <si>
    <t>таблетки, покрытые пленочной оболочкой, 500 мг, (10) - упаковки ячейковые контурные, 6 шт. ~ / пачки картонные</t>
  </si>
  <si>
    <t>Акционерное общество "Фармстандарт" (АО "Фармстандарт") - Россия;Пр.,Перв.Уп.,Втор.Уп.,Вып.к.-ЗАО "Фармацевтическая фирма "ЛЕККО" - Россия.</t>
  </si>
  <si>
    <t>Федеральное государственное бюджетное учреждение "Национальный медицинский исследовательский центр онкологии имени 
Н.Н. Блохина" Министерства здравоохранения Российской Федерации (ФГБУ "НМИЦ онкологии им. Н.Н. Блохина" Минздрава России) - Россия</t>
  </si>
  <si>
    <t>таблетки, покрытые пленочной оболочкой, 250 мг, (10) - упаковки ячейковые контурные, 4 шт. ~ / пачки картонные</t>
  </si>
  <si>
    <t>таблетки, 0.5 г, (10) - упаковки ячейковые контурные, 3 шт. ~ / пачки картонные</t>
  </si>
  <si>
    <t>таблетки, 25 мг, (10) - упаковки ячейковые контурные, 6 шт. ~ / пачки картонные</t>
  </si>
  <si>
    <t>Общество с ограниченной ответственностью "Озон" (ООО "Озон") - Россия</t>
  </si>
  <si>
    <t>Совместное общество с ограниченной ответственностью "Лекфарм" (СООО "Лекфарм") -  Республика Беларусь</t>
  </si>
  <si>
    <t>Метформин МС</t>
  </si>
  <si>
    <t>ЛП-004568</t>
  </si>
  <si>
    <t>Публичное акционерное общество "Красфарма" (ПАО "Красфарма") - Россия</t>
  </si>
  <si>
    <t>раствор для инфузий, 2 мг/мл, 100 мл (1) - бутылки, 1 шт. ~ / ящики картонные (для стационаров)</t>
  </si>
  <si>
    <t>S01AX13</t>
  </si>
  <si>
    <t>ЛП-002624</t>
  </si>
  <si>
    <t>раствор для инфузий, ~, 250 мл контейнеры, 24 шт. ~ / ящики картонные (для стационаров)</t>
  </si>
  <si>
    <t>раствор для инфузий, ~, 500 мл контейнеры, 12 шт. ~ / ящики картонные (для стационаров)</t>
  </si>
  <si>
    <t>суппозитории вагинальные, 100 мг, (3) - контурная ячейковая упаковка, 2 шт. ~ / пачка картонная</t>
  </si>
  <si>
    <t>Открытое акционерное общество "Авексима"  (ОАО "Авексима") - Россия;Пр.,Перв.Уп.-ООО "ФАРМАПРИМ" - Республика Молдова;Втор.Уп.,Вып.к.-Общество с ограниченной ответственностью "Авексима Сибирь"  (ООО "Авексима Сибирь") - Россия.</t>
  </si>
  <si>
    <t>13.11.2018 713/20-18</t>
  </si>
  <si>
    <t>суппозитории вагинальные, 100 мг, (3) - контурная ячейковая упаковка, 1 шт. ~ / пачка картонная</t>
  </si>
  <si>
    <t>сироп, 30 мг/5 мл, 100 мл (1) - флакон, 1 шт. в комплекте с стаканом дозировочным / пачки картонные</t>
  </si>
  <si>
    <t>ООО "Фармтехнология" - Республика Беларусь</t>
  </si>
  <si>
    <t>13.11.2018 706/20-18</t>
  </si>
  <si>
    <t>сироп, 30 мг/5 мл, 150 мл (1) - флакон, 1 шт. в комплекте с стаканом дозировочным / пачки картонные</t>
  </si>
  <si>
    <t>сироп, 15мг/5мл, 100 мл (1) - флакон, 1 шт. в комплекте с стаканом дозировочным / пачки картонные</t>
  </si>
  <si>
    <t>сироп, 15мг/5мл, 150 мл (1) - флакон, 1 шт. в комплекте с стаканом дозировочным / пачки картонные</t>
  </si>
  <si>
    <t>13.11.2018 707/20-18</t>
  </si>
  <si>
    <t>4607116946404</t>
  </si>
  <si>
    <t>раствор для инфузий, ~, 500 мл контейнеры, 1 шт. ~ / мешки</t>
  </si>
  <si>
    <t>4607116946398</t>
  </si>
  <si>
    <t>4607116947425</t>
  </si>
  <si>
    <t>раствор для инфузий, ~, 250 мл контейнеры, 1 шт. ~ / мешки</t>
  </si>
  <si>
    <t>4607116946336</t>
  </si>
  <si>
    <t>раствор для внутривенного и внутримышечного введения, 2 мг/мл, 4 мл ампулы, 5 шт. в комплекте с ножом ампульным или скарификатором, если необходим для ампул данного типа / контурные ячейковые упаковки (1) - пачки картонные</t>
  </si>
  <si>
    <t>13.11.2018 708/20-18</t>
  </si>
  <si>
    <t>4602509018201</t>
  </si>
  <si>
    <t>раствор для внутривенного и внутримышечного введения, 2 мг/мл, 2 мл ампулы, 5 шт. в комплекте с ножом ампульным или скарификатором, если необходим для ампул данного типа / контурные ячейковые упаковки (2) - пачки картонные</t>
  </si>
  <si>
    <t>4602509018188</t>
  </si>
  <si>
    <t>раствор для инфузий, 5%, 100 мл контейнеры, 44 шт. ~ / ящики картонные (для стационаров)</t>
  </si>
  <si>
    <t>13.11.2018 709/20-18</t>
  </si>
  <si>
    <t>4607116944615</t>
  </si>
  <si>
    <t>раствор для инфузий, 5%, 100 мл контейнеры, 1 шт. ~ / мешок полиэтиленовый</t>
  </si>
  <si>
    <t>4607116944608</t>
  </si>
  <si>
    <t>Мексилек-Лекфарм</t>
  </si>
  <si>
    <t>раствор для внутривенного и внутримышечного введения, 50 мг/мл, 2 мл (5) - ампулы, 5 шт. ~ / упаковки ячейковые контурные (1) -  пачки картонные</t>
  </si>
  <si>
    <t>ЛП-004800</t>
  </si>
  <si>
    <t>13.11.2018 714/20-18</t>
  </si>
  <si>
    <t>4812608007864</t>
  </si>
  <si>
    <t>Бинноферон альфа</t>
  </si>
  <si>
    <t>раствор для внутривенного и подкожного введения, 18 млн.МЕ/0.9 мл, шприцы, 1 шт. ~ / пачки картонные</t>
  </si>
  <si>
    <t>АО "Биннофарм" -  Россия</t>
  </si>
  <si>
    <t>ЛП-004881</t>
  </si>
  <si>
    <t>13.11.2018 710/20-18</t>
  </si>
  <si>
    <t>4610004581526</t>
  </si>
  <si>
    <t>раствор для внутривенного и подкожного введения, 18 млн.МЕ/0.9 мл, шприцы, 6 шт. ~ / пачки картонные</t>
  </si>
  <si>
    <t>4610004581632</t>
  </si>
  <si>
    <t>раствор для внутривенного и подкожного введения, 3 млн.МЕ/0.9 мл, шприцы, 3 шт. ~ / пачки картонные</t>
  </si>
  <si>
    <t>4610004581571</t>
  </si>
  <si>
    <t>раствор для внутривенного и подкожного введения, 6 млн.МЕ/0.3 мл, шприцы, 6 шт. ~ / пачки картонные</t>
  </si>
  <si>
    <t>4610004581663</t>
  </si>
  <si>
    <t>раствор для внутривенного и подкожного введения, 1 млн.МЕ/0.3 мл, шприцы, 1 шт. ~ / пачки картонные</t>
  </si>
  <si>
    <t>4610004581465</t>
  </si>
  <si>
    <t>раствор для внутривенного и подкожного введения, 1 млн.МЕ/0.3 мл, шприцы, 6 шт. ~ / пачки картонные</t>
  </si>
  <si>
    <t>4610004581601</t>
  </si>
  <si>
    <t>раствор для внутривенного и подкожного введения, 12 млн.МЕ/0.6 мл, шприцы, 3 шт. ~ / пачки картонные</t>
  </si>
  <si>
    <t>4610004581557</t>
  </si>
  <si>
    <t>раствор для внутривенного и подкожного введения, 10 млн.МЕ/мл, шприцы, 6 шт. ~ / пачки картонные</t>
  </si>
  <si>
    <t>4610004581618</t>
  </si>
  <si>
    <t>раствор для внутривенного и подкожного введения, 6 млн.МЕ/0.3 мл, шприцы, 1 шт. ~ / пачки картонные</t>
  </si>
  <si>
    <t>4610004581496</t>
  </si>
  <si>
    <t>раствор для внутривенного и подкожного введения, 3 млн.МЕ/0.9 мл, шприцы, 6 шт. ~ / пачки картонные</t>
  </si>
  <si>
    <t>4610004581649</t>
  </si>
  <si>
    <t>раствор для внутривенного и подкожного введения, 5 млн.МЕ/0.5 мл, шприцы, 3 шт. ~ / пачки картонные</t>
  </si>
  <si>
    <t>4610004581588</t>
  </si>
  <si>
    <t>раствор для внутривенного и подкожного введения, 10 млн.МЕ/мл, шприцы, 1 шт. ~ / пачки картонные</t>
  </si>
  <si>
    <t>4610004581502</t>
  </si>
  <si>
    <t>раствор для внутривенного и подкожного введения, 1 млн.МЕ/0.3 мл, шприцы, 3 шт. ~ / пачки картонные</t>
  </si>
  <si>
    <t>4610004581533</t>
  </si>
  <si>
    <t>раствор для внутривенного и подкожного введения, 6 млн.МЕ/0.3 мл, шприцы, 3 шт. ~ / пачки картонные</t>
  </si>
  <si>
    <t>4610004581595</t>
  </si>
  <si>
    <t>раствор для внутривенного и подкожного введения, 3 млн.МЕ/0.9 мл, шприцы, 1 шт. ~ / пачки картонные</t>
  </si>
  <si>
    <t>4610004581472</t>
  </si>
  <si>
    <t>раствор для внутривенного и подкожного введения, 18 млн.МЕ/0.9 мл, шприцы, 3 шт. ~ / пачки картонные</t>
  </si>
  <si>
    <t>4610004581564</t>
  </si>
  <si>
    <t>раствор для внутривенного и подкожного введения, 5 млн.МЕ/0.5 мл, шприцы, 6 шт. ~ / пачки картонные</t>
  </si>
  <si>
    <t>4610004581656</t>
  </si>
  <si>
    <t>раствор для внутривенного и подкожного введения, 5 млн.МЕ/0.5 мл, шприцы, 1 шт. ~ / пачки картонные</t>
  </si>
  <si>
    <t>4610004581489</t>
  </si>
  <si>
    <t>раствор для внутривенного и подкожного введения, 12 млн.МЕ/0.6 мл, шприцы, 1 шт. ~ / пачки картонные</t>
  </si>
  <si>
    <t>4610004581519</t>
  </si>
  <si>
    <t>раствор для внутривенного и подкожного введения, 12 млн.МЕ/0.6 мл, шприцы, 6 шт. ~ / пачки картонные</t>
  </si>
  <si>
    <t>4610004581625</t>
  </si>
  <si>
    <t>раствор для внутривенного и подкожного введения, 10 млн.МЕ/мл, шприцы, 3 шт. ~ / пачки картонные</t>
  </si>
  <si>
    <t>4610004581540</t>
  </si>
  <si>
    <t>БлоккоС ХЭВИ</t>
  </si>
  <si>
    <t>раствор для интратекального введения, 5 мг/мл, 4 мл ампулы, 5 шт. ~ / контурные ячейковые упаковки (2) - пачки картонные</t>
  </si>
  <si>
    <t>ЛП-005071</t>
  </si>
  <si>
    <t>13.11.2018 715/20-18</t>
  </si>
  <si>
    <t>4605964007025</t>
  </si>
  <si>
    <t>раствор для интратекального введения, 5 мг/мл, 4 мл ампулы, 5 шт. ~ / контурные ячейковые упаковки (1) - пачки картонные</t>
  </si>
  <si>
    <t>4605964007018</t>
  </si>
  <si>
    <t>13.11.2018 711/20-18</t>
  </si>
  <si>
    <t>Селезолид</t>
  </si>
  <si>
    <t>раствор для инфузий, 2 мг/мл, 300 мл (1) - бутылки, 1 шт. ~ / ящики картонные (для стационаров)</t>
  </si>
  <si>
    <t>ЛП-005013</t>
  </si>
  <si>
    <t>13.11.2018 712/20-18</t>
  </si>
  <si>
    <t>4602521013987</t>
  </si>
  <si>
    <t>раствор для инфузий, 2 мг/мл, 100 мл (1) - бутылки, 48 шт. ~ / ящики картоные (для стационаров)</t>
  </si>
  <si>
    <t>4602521014021</t>
  </si>
  <si>
    <t>раствор для инфузий, 2 мг/мл, 200 мл (1) - бутылки, 24 шт. ~ / ящики картонные (для стационаров)</t>
  </si>
  <si>
    <t>4602521014038</t>
  </si>
  <si>
    <t>4602521013963</t>
  </si>
  <si>
    <t>раствор для инфузий, 2 мг/мл, 100 мл (1) - бутылки, 1 шт. ~ / пачки картонные</t>
  </si>
  <si>
    <t>4602521013994</t>
  </si>
  <si>
    <t>раствор для инфузий, 2 мг/мл, 300 мл (1) - бутылки, 12 шт. ~ / ящики картонные (для стационаров)</t>
  </si>
  <si>
    <t>4602521014045</t>
  </si>
  <si>
    <t>раствор для инфузий, 2 мг/мл, 200 мл (1) - бутылки, 1 шт. ~ / пачки картонные</t>
  </si>
  <si>
    <t>4602521014007</t>
  </si>
  <si>
    <t>раствор для инфузий, 2 мг/мл, 200 мл (1) - бутылки, 1 шт. ~ / ящики картонные (для стационаров)</t>
  </si>
  <si>
    <t>4602521013970</t>
  </si>
  <si>
    <t>раствор для инфузий, 2 мг/мл, 300 мл (1) - бутылки, 1 шт. ~ / пачки картонные</t>
  </si>
  <si>
    <t>4602521014014</t>
  </si>
  <si>
    <t>Спиронолактон Велфарм</t>
  </si>
  <si>
    <t>ЛП-005023</t>
  </si>
  <si>
    <t>13.11.2018 716/20-18</t>
  </si>
  <si>
    <t>4650099782118</t>
  </si>
  <si>
    <t>4650099782156</t>
  </si>
  <si>
    <t>4650099782149</t>
  </si>
  <si>
    <t>4650099782132</t>
  </si>
  <si>
    <t>4650099782163</t>
  </si>
  <si>
    <t>4650099782125</t>
  </si>
  <si>
    <t>таблетки, 0.5 г, (14) - упаковки ячейковые контурные, 2 шт. ~ / пачки картонные</t>
  </si>
  <si>
    <t>13.11.2018 717/20-18</t>
  </si>
  <si>
    <t>4603182001498</t>
  </si>
  <si>
    <t>4603182002907</t>
  </si>
  <si>
    <t>таблетки, 0.5 г, (14) - упаковки ячейковые контурные, 1 шт. ~ / пачки картонные</t>
  </si>
  <si>
    <t>13.11.2018 718/20-18</t>
  </si>
  <si>
    <t>4603182001481</t>
  </si>
  <si>
    <t>ЛП-004960</t>
  </si>
  <si>
    <t>13.11.2018 719/20-18</t>
  </si>
  <si>
    <t>4607020333802</t>
  </si>
  <si>
    <t>4607020333796</t>
  </si>
  <si>
    <t>капсулы, 50 мг, (10) - упаковки ячейковые контурные, 4 шт. ~ / пачки картонные</t>
  </si>
  <si>
    <t>4607020333765</t>
  </si>
  <si>
    <t>4607020333758</t>
  </si>
  <si>
    <t>лиофилизат для приготовления раствора для инфузий, 1000 мг, флаконы, 20 шт. ~ / групповая тара (для стационаров)</t>
  </si>
  <si>
    <t>ЛП-004959</t>
  </si>
  <si>
    <t>13.11.2018 720/20-18</t>
  </si>
  <si>
    <t>4810133010632</t>
  </si>
  <si>
    <t>4813331001327</t>
  </si>
  <si>
    <t>лиофилизат для приготовления раствора для инфузий, 1000 мг, флаконы, 15 шт. ~ / групповая тара (для стационаров)</t>
  </si>
  <si>
    <t>4810133010625</t>
  </si>
  <si>
    <t>лиофилизат для приготовления раствора для инфузий, 200 мг, флаконы, 40 шт. ~ / групповая тара (для стационаров)</t>
  </si>
  <si>
    <t>4810133010618</t>
  </si>
  <si>
    <t>4813331001334</t>
  </si>
  <si>
    <t>Ципрофлоксацин-Оптик</t>
  </si>
  <si>
    <t>капли глазные, 0.3%, 10 мл флакон-капельница, 1 шт. ~ / пачки картонные</t>
  </si>
  <si>
    <t>Р N001679/01</t>
  </si>
  <si>
    <t>13.11.2018 721/20-18</t>
  </si>
  <si>
    <t>4603671003248</t>
  </si>
  <si>
    <t>капли глазные, 0.3%, 5 мл флакон-капельница, 1 шт. ~ / пачки картонные</t>
  </si>
  <si>
    <t>4603671003231</t>
  </si>
  <si>
    <t>раствор для местного и наружного применения, 0.05%, 100 мл флакон - капельница, 96 шт. ~ / короб картонный (для стационаров)</t>
  </si>
  <si>
    <t>Открытое акционерное общество "Кемеровская фармацевтическая фабрика (ОАО "Кемеровская фармацевтическая фабрика") - Россия</t>
  </si>
  <si>
    <t>13.11.2018 722/20-18</t>
  </si>
  <si>
    <t>4605903010581</t>
  </si>
  <si>
    <t>раствор для инъекций, 350 мг йода/мл, 20 мл флаконы, 10 шт. ~ / коробка картонная (для стационаров)</t>
  </si>
  <si>
    <t>13.11.2018 723/20-18</t>
  </si>
  <si>
    <t>4607116945636</t>
  </si>
  <si>
    <t>4607116947548</t>
  </si>
  <si>
    <t>4607116945629</t>
  </si>
  <si>
    <t>14.11.2018 724/20-18</t>
  </si>
  <si>
    <t>14.11.2018 725/20-18</t>
  </si>
  <si>
    <t>таблетки, 0.25 мг, (14) - контурная ячейковая упаковка, 4 шт. ~ / пачки картонные</t>
  </si>
  <si>
    <t>14.11.2018 726/20-18</t>
  </si>
  <si>
    <t>14.11.2018 727/20-18</t>
  </si>
  <si>
    <t>капли глазные, 1%, 5 мл тюбик-капельницы полиэтиленовые, 1 шт. ~ / пачки картонные</t>
  </si>
  <si>
    <t>14.11.2018 728/20-18</t>
  </si>
  <si>
    <t>капли глазные, 0.5%, 5 мл тюбик-капельницы полимерные, 1 шт. ~ / пачки картонные</t>
  </si>
  <si>
    <t>таблетки, покрытые пленочной оболочкой, 500 мг, (10) - упаковки ячейковые контурные, 2 шт. ~ / пачки картонные</t>
  </si>
  <si>
    <t>19.11.2018 737/20-18</t>
  </si>
  <si>
    <t>4603182001245</t>
  </si>
  <si>
    <t>таблетки, покрытые пленочной оболочкой, 500 мг, (10) - упаковки ячейковые контурные, 3 шт. ~ / пачки картонные</t>
  </si>
  <si>
    <t>4603182001252</t>
  </si>
  <si>
    <t>таблетки, покрытые пленочной оболочкой, 500 мг, (10) - упаковки ячейковые контурные, 10 шт. ~ / пачки картонные</t>
  </si>
  <si>
    <t>4603182001290</t>
  </si>
  <si>
    <t>4603182001283</t>
  </si>
  <si>
    <t>таблетки, покрытые пленочной оболочкой, 500 мг, (100) - банки, 1 шт. ~ / пачки картонные</t>
  </si>
  <si>
    <t>4603182005175</t>
  </si>
  <si>
    <t>таблетки, покрытые пленочной оболочкой, 500 мг, (60) - банки, 1 шт. ~ / пачки картонные</t>
  </si>
  <si>
    <t>4603182005168</t>
  </si>
  <si>
    <t>таблетки, покрытые пленочной оболочкой, 500 мг, (10) - упаковки ячейковые контурные, 4 шт. ~ / пачки картонные</t>
  </si>
  <si>
    <t>4603182001269</t>
  </si>
  <si>
    <t>таблетки, покрытые пленочной оболочкой, 500 мг, (10) - упаковки ячейковые контурные, 5 шт. ~ / пачки картонные</t>
  </si>
  <si>
    <t>4603182001276</t>
  </si>
  <si>
    <t>таблетки покрытые пленочной оболочкой, 200 мг, (30) - упаковки ячейковые контурные, 2 шт.  / пачки картонные</t>
  </si>
  <si>
    <t>20.11.2018 738/20-18</t>
  </si>
  <si>
    <t>таблетки, покрытые пленочной оболочкой, 10 мг, (14) - блистеры, 4 шт. ~ / пачки картонные</t>
  </si>
  <si>
    <t>Пфайзер  Инк. - США;Пр.,Перв.Уп.,Втор.Уп.,Вып.к.-Пфайзер Мэнюфэкчуринг Дойчленд ГмбХ - Германия.</t>
  </si>
  <si>
    <t>20.11.2018 739/20-18</t>
  </si>
  <si>
    <t>4607131042242</t>
  </si>
  <si>
    <t>таблетки, покрытые пленочной оболочкой, 250 мг, (10) - упаковки ячейковые контурные, 3 шт. ~ / пачки картонные</t>
  </si>
  <si>
    <t>Общество с ограниченной ответственностью "ПРОМОМЕД РУС" (ООО "ПРОМОМЕД РУС") - Россия;Пр.,Перв.Уп.,Втор.Уп.,Вып.к.-Акционерное общество "Биохимик" (АО "Биохимик") - Россия.</t>
  </si>
  <si>
    <t>ЛП-005000</t>
  </si>
  <si>
    <t>20.11.2018 740/20-18</t>
  </si>
  <si>
    <t>4602509021362</t>
  </si>
  <si>
    <t>4602509021690</t>
  </si>
  <si>
    <t>таблетки, покрытые пленочной оболочкой, 500 мг, (5) - упаковки ячейковые контурные, 5 шт. ~ / пачки картонные</t>
  </si>
  <si>
    <t>4602509021676</t>
  </si>
  <si>
    <t>таблетки, покрытые пленочной оболочкой, 250 мг, (5) - упаковки ячейковые контурные, 3 шт. ~ / пачки картонные</t>
  </si>
  <si>
    <t>4602509021348</t>
  </si>
  <si>
    <t>4602509021409</t>
  </si>
  <si>
    <t>4602509021614</t>
  </si>
  <si>
    <t>таблетки, покрытые пленочной оболочкой, 250 мг, (10) - упаковки ячейковые контурные, 1 шт. ~ / пачки картонные</t>
  </si>
  <si>
    <t>4602509021287</t>
  </si>
  <si>
    <t>таблетки, покрытые пленочной оболочкой, 500 мг, (5) - упаковки ячейковые контурные, 1 шт. ~ / пачки картонные</t>
  </si>
  <si>
    <t>4602509021515</t>
  </si>
  <si>
    <t>таблетки, покрытые пленочной оболочкой, 250 мг, (5) - упаковки ячейковые контурные, 5 шт. ~ / пачки картонные</t>
  </si>
  <si>
    <t>4602509021423</t>
  </si>
  <si>
    <t>таблетки, покрытые пленочной оболочкой, 500 мг, (5) - упаковки ячейковые контурные, 3 шт. ~ / пачки картонные</t>
  </si>
  <si>
    <t>4602509021591</t>
  </si>
  <si>
    <t>4602509021652</t>
  </si>
  <si>
    <t>таблетки, покрытые пленочной оболочкой, 250 мг, (10) - упаковки ячейковые контурные, 2 шт. ~ / пачки картонные</t>
  </si>
  <si>
    <t>4602509021324</t>
  </si>
  <si>
    <t>4602509021539</t>
  </si>
  <si>
    <t>4602509021577</t>
  </si>
  <si>
    <t>таблетки, покрытые пленочной оболочкой, 250 мг, (5) - упаковки ячейковые контурные, 1 шт. ~ / пачки картонные</t>
  </si>
  <si>
    <t>4602509021263</t>
  </si>
  <si>
    <t>таблетки, покрытые пленочной оболочкой, 250 мг, (10) - упаковки ячейковые контурные, 5 шт. ~ / пачки картонные</t>
  </si>
  <si>
    <t>4602509021447</t>
  </si>
  <si>
    <t>20.11.2018 741/20-18</t>
  </si>
  <si>
    <t>ООО "Виренд Интернейшнл" - Россия;Пр.,Перв.Уп.,Втор.Уп.,Вып.к.-Общество с ограниченной отвественностью "ФармКонцепт" (ООО "ФармКонцепт") - Россия.</t>
  </si>
  <si>
    <t>ЛП-005010</t>
  </si>
  <si>
    <t>20.11.2018 742/20-18</t>
  </si>
  <si>
    <t>4620018741458</t>
  </si>
  <si>
    <t>порошок для приготовления раствора для инфузий, 2 г, флаконы, 50 шт. ~ / коробки картонные (для стационаров)</t>
  </si>
  <si>
    <t>4620018741465</t>
  </si>
  <si>
    <t>суспензия для приема внутрь [для детей], 100 мг/5 мл, 100 мл флаконы, 1 шт. в комплекте с ложкой дозировочной / пачки картонные</t>
  </si>
  <si>
    <t>ЛП-004917</t>
  </si>
  <si>
    <t>20.11.2018 743/20-18</t>
  </si>
  <si>
    <t>4602565029876</t>
  </si>
  <si>
    <t>аэрозоль для ингаляций дозированный, 20 мкг+50 мкг/доза, 10 мл баллоны аэрозольные металлические с клапаном дозирующего действия и мундштуком, 1 шт.  / пачки картонные</t>
  </si>
  <si>
    <t>16.11.2018 729/20-18</t>
  </si>
  <si>
    <t>16.11.2018 730/20-18</t>
  </si>
  <si>
    <t>Ондансетрон-РОНЦ</t>
  </si>
  <si>
    <t>ЛП-003004</t>
  </si>
  <si>
    <t>16.11.2018 731/20-18</t>
  </si>
  <si>
    <t>4670007590864</t>
  </si>
  <si>
    <t>4670007590901</t>
  </si>
  <si>
    <t>16.11.2018 731/20-18/1</t>
  </si>
  <si>
    <t>ОмеВел</t>
  </si>
  <si>
    <t>ЛП-005040</t>
  </si>
  <si>
    <t>16.11.2018 732/20-18</t>
  </si>
  <si>
    <t>4650099782231</t>
  </si>
  <si>
    <t>4650099782224</t>
  </si>
  <si>
    <t>4650099782217</t>
  </si>
  <si>
    <t>раствор для инфузий, 1.5%, 500 мл контейнеры из многослойного материала, 10 шт. ~ / тара картонная</t>
  </si>
  <si>
    <t>16.11.2018 733/20-18</t>
  </si>
  <si>
    <t>4603191001755</t>
  </si>
  <si>
    <t>раствор для инфузий, 1.5%, 500 мл контейнеры из многослойного материала, 5 шт. ~ / тара картонная</t>
  </si>
  <si>
    <t>4603191001748</t>
  </si>
  <si>
    <t>раствор для инфузий, 1.5%, 250 мл контейнеры из многослойного материала, 10 шт. ~ / тара картонная</t>
  </si>
  <si>
    <t>4603191001731</t>
  </si>
  <si>
    <t>раствор для инфузий, 1.5%, 250 мл контейнеры из многослойного материала, 5 шт. ~ / тара картонная</t>
  </si>
  <si>
    <t>4603191001724</t>
  </si>
  <si>
    <t>Урдокса 500</t>
  </si>
  <si>
    <t>таблетки, покрытые пленочной оболочкой, 500 мг, 10 шт. контурная ячейковая упаковка, 5 шт. ~ / пачки картонные</t>
  </si>
  <si>
    <t>Акционерное общество «Фармацевтическое предприятие «Оболенское» (АО «ФП «Оболенское») - Россия</t>
  </si>
  <si>
    <t>ЛП-005024</t>
  </si>
  <si>
    <t>16.11.2018 734/20-18</t>
  </si>
  <si>
    <t>4605077013029</t>
  </si>
  <si>
    <t>таблетки, покрытые пленочной оболочкой, 500 мг, 20 шт. контурная ячейковая  упаковка, 5 шт. ~ / пачки картонные</t>
  </si>
  <si>
    <t>4605077013036</t>
  </si>
  <si>
    <t>таблетки, покрытые пленочной оболочкой, 500 мг, 10 шт. контурная ячейковая  упаковка, 3 шт. ~ / пачки картонные</t>
  </si>
  <si>
    <t>4605077013012</t>
  </si>
  <si>
    <t>раствор для внутримышечного введения, 750 МЕ/мл, 0.850 мл флаконы, 1 шт. в комплекте с иглой / пачки картонные</t>
  </si>
  <si>
    <t>16.11.2018 735/20-18</t>
  </si>
  <si>
    <t>7290011225599</t>
  </si>
  <si>
    <t>порошок для приготовления суспензии для приема внутрь, 400 мг + 57 мг/5 мл, 12.600 г флаконы, 1 шт. в комплекте с шприцем дозирующим / пачки картонные</t>
  </si>
  <si>
    <t>ГлаксоСмитКляйн Трейдинг ЗАО - Россия;Пр.,Перв.Уп.,Втор.Уп.,Вып.к.-СмитКляйн Бичем ПиЭлСи - Великобритания.</t>
  </si>
  <si>
    <t>16.11.2018 736/20-18</t>
  </si>
  <si>
    <t>Предель-ная оптовая надбавка, руб</t>
  </si>
  <si>
    <t>Предель-ная розничная надбавка, руб.</t>
  </si>
  <si>
    <t>Предель-ная розничная цена на лекарственный препарат, руб. (без НДС)</t>
  </si>
  <si>
    <t>Предель-ная розничная цена на лекарственный препарат, руб. (с НДС)</t>
  </si>
  <si>
    <t>Государственный реестр предельных розничных цен  на лекарственные препараты,
включенные в перечень жизненно необходимых и важнейших лекарственных препаратов
по Ивановской области (дополнение за 10-21.11.2018)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</si>
</sst>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1" formatCode="[$-10419]###\ ###"/>
    <numFmt numFmtId="192" formatCode="[$-10419]###\ ###\ ##0.00"/>
  </numFmts>
  <fonts count="9" x14ac:knownFonts="1">
    <font>
      <sz val="10"/>
      <name val="Arial"/>
    </font>
    <font>
      <b/>
      <sz val="14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4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left" vertical="top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191" fontId="3" fillId="0" borderId="1" xfId="0" applyNumberFormat="1" applyFont="1" applyBorder="1" applyAlignment="1" applyProtection="1">
      <alignment horizontal="center" vertical="top" wrapText="1" readingOrder="1"/>
      <protection locked="0"/>
    </xf>
    <xf numFmtId="192" fontId="3" fillId="0" borderId="1" xfId="0" applyNumberFormat="1" applyFont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2" fontId="7" fillId="0" borderId="3" xfId="1" applyNumberFormat="1" applyFont="1" applyFill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vertical="top"/>
    </xf>
    <xf numFmtId="2" fontId="8" fillId="0" borderId="3" xfId="1" applyNumberFormat="1" applyFont="1" applyFill="1" applyBorder="1" applyAlignment="1">
      <alignment horizontal="right" vertical="top" wrapText="1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9"/>
  <sheetViews>
    <sheetView tabSelected="1" zoomScale="80" zoomScaleNormal="80" workbookViewId="0">
      <selection activeCell="E6" sqref="E6"/>
    </sheetView>
  </sheetViews>
  <sheetFormatPr defaultRowHeight="12.75" x14ac:dyDescent="0.2"/>
  <cols>
    <col min="1" max="1" width="14.42578125" customWidth="1"/>
    <col min="2" max="2" width="15.28515625" customWidth="1"/>
    <col min="3" max="3" width="23.28515625" customWidth="1"/>
    <col min="4" max="4" width="31.28515625" customWidth="1"/>
    <col min="6" max="7" width="10" customWidth="1"/>
    <col min="8" max="8" width="11.42578125" customWidth="1"/>
    <col min="9" max="9" width="11.7109375" customWidth="1"/>
    <col min="10" max="10" width="12.5703125" customWidth="1"/>
    <col min="12" max="12" width="10" customWidth="1"/>
    <col min="13" max="13" width="10.85546875" customWidth="1"/>
    <col min="14" max="14" width="10.140625" customWidth="1"/>
    <col min="15" max="15" width="9.42578125" customWidth="1"/>
  </cols>
  <sheetData>
    <row r="1" spans="1:15" ht="56.25" customHeight="1" x14ac:dyDescent="0.2">
      <c r="A1" s="12" t="s">
        <v>485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.5" customHeight="1" x14ac:dyDescent="0.2"/>
    <row r="3" spans="1:15" ht="89.25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8" t="s">
        <v>481</v>
      </c>
      <c r="H3" s="8" t="s">
        <v>482</v>
      </c>
      <c r="I3" s="8" t="s">
        <v>483</v>
      </c>
      <c r="J3" s="8" t="s">
        <v>484</v>
      </c>
      <c r="K3" s="1" t="s">
        <v>6</v>
      </c>
      <c r="L3" s="1" t="s">
        <v>7</v>
      </c>
      <c r="M3" s="1" t="s">
        <v>8</v>
      </c>
      <c r="N3" s="1" t="s">
        <v>9</v>
      </c>
      <c r="O3" s="1" t="s">
        <v>10</v>
      </c>
    </row>
    <row r="4" spans="1:15" ht="75" x14ac:dyDescent="0.2">
      <c r="A4" s="2" t="s">
        <v>74</v>
      </c>
      <c r="B4" s="3" t="s">
        <v>74</v>
      </c>
      <c r="C4" s="3" t="s">
        <v>224</v>
      </c>
      <c r="D4" s="3" t="s">
        <v>221</v>
      </c>
      <c r="E4" s="4">
        <v>1</v>
      </c>
      <c r="F4" s="5">
        <v>71.959999999999994</v>
      </c>
      <c r="G4" s="11">
        <f>F4*0.15</f>
        <v>10.793999999999999</v>
      </c>
      <c r="H4" s="10">
        <f>F4*0.25</f>
        <v>17.989999999999998</v>
      </c>
      <c r="I4" s="10">
        <f>F4+(F4*0.15)+(F4*0.25)</f>
        <v>100.74399999999999</v>
      </c>
      <c r="J4" s="10">
        <f t="shared" ref="J4:J35" si="0">I4*1.1</f>
        <v>110.8184</v>
      </c>
      <c r="K4" s="6"/>
      <c r="L4" s="3" t="s">
        <v>82</v>
      </c>
      <c r="M4" s="6" t="s">
        <v>222</v>
      </c>
      <c r="N4" s="7" t="s">
        <v>84</v>
      </c>
      <c r="O4" s="7" t="s">
        <v>127</v>
      </c>
    </row>
    <row r="5" spans="1:15" ht="75" x14ac:dyDescent="0.2">
      <c r="A5" s="2" t="s">
        <v>74</v>
      </c>
      <c r="B5" s="3" t="s">
        <v>74</v>
      </c>
      <c r="C5" s="3" t="s">
        <v>220</v>
      </c>
      <c r="D5" s="3" t="s">
        <v>221</v>
      </c>
      <c r="E5" s="4">
        <v>1</v>
      </c>
      <c r="F5" s="5">
        <v>80.180000000000007</v>
      </c>
      <c r="G5" s="11">
        <f>F5*0.15</f>
        <v>12.027000000000001</v>
      </c>
      <c r="H5" s="10">
        <f>F5*0.25</f>
        <v>20.045000000000002</v>
      </c>
      <c r="I5" s="10">
        <f>F5+(F5*0.15)+(F5*0.25)</f>
        <v>112.25200000000001</v>
      </c>
      <c r="J5" s="10">
        <f t="shared" si="0"/>
        <v>123.47720000000002</v>
      </c>
      <c r="K5" s="6"/>
      <c r="L5" s="3" t="s">
        <v>82</v>
      </c>
      <c r="M5" s="6" t="s">
        <v>222</v>
      </c>
      <c r="N5" s="7" t="s">
        <v>86</v>
      </c>
      <c r="O5" s="7" t="s">
        <v>127</v>
      </c>
    </row>
    <row r="6" spans="1:15" ht="75" x14ac:dyDescent="0.2">
      <c r="A6" s="2" t="s">
        <v>74</v>
      </c>
      <c r="B6" s="3" t="s">
        <v>74</v>
      </c>
      <c r="C6" s="3" t="s">
        <v>225</v>
      </c>
      <c r="D6" s="3" t="s">
        <v>221</v>
      </c>
      <c r="E6" s="4">
        <v>1</v>
      </c>
      <c r="F6" s="5">
        <v>107.94</v>
      </c>
      <c r="G6" s="11">
        <f>F6*0.15</f>
        <v>16.190999999999999</v>
      </c>
      <c r="H6" s="10">
        <f>F6*0.25</f>
        <v>26.984999999999999</v>
      </c>
      <c r="I6" s="10">
        <f>F6+(F6*0.15)+(F6*0.25)</f>
        <v>151.11599999999999</v>
      </c>
      <c r="J6" s="10">
        <f t="shared" si="0"/>
        <v>166.2276</v>
      </c>
      <c r="K6" s="6"/>
      <c r="L6" s="3" t="s">
        <v>82</v>
      </c>
      <c r="M6" s="6" t="s">
        <v>222</v>
      </c>
      <c r="N6" s="7" t="s">
        <v>83</v>
      </c>
      <c r="O6" s="7" t="s">
        <v>127</v>
      </c>
    </row>
    <row r="7" spans="1:15" ht="75" x14ac:dyDescent="0.2">
      <c r="A7" s="2" t="s">
        <v>74</v>
      </c>
      <c r="B7" s="3" t="s">
        <v>74</v>
      </c>
      <c r="C7" s="3" t="s">
        <v>223</v>
      </c>
      <c r="D7" s="3" t="s">
        <v>221</v>
      </c>
      <c r="E7" s="4">
        <v>1</v>
      </c>
      <c r="F7" s="5">
        <v>120.27</v>
      </c>
      <c r="G7" s="11">
        <f>F7*0.15</f>
        <v>18.040499999999998</v>
      </c>
      <c r="H7" s="10">
        <f>F7*0.25</f>
        <v>30.067499999999999</v>
      </c>
      <c r="I7" s="10">
        <f>F7+(F7*0.15)+(F7*0.25)</f>
        <v>168.37799999999999</v>
      </c>
      <c r="J7" s="10">
        <f t="shared" si="0"/>
        <v>185.2158</v>
      </c>
      <c r="K7" s="6"/>
      <c r="L7" s="3" t="s">
        <v>82</v>
      </c>
      <c r="M7" s="6" t="s">
        <v>222</v>
      </c>
      <c r="N7" s="7" t="s">
        <v>85</v>
      </c>
      <c r="O7" s="7" t="s">
        <v>127</v>
      </c>
    </row>
    <row r="8" spans="1:15" ht="105" x14ac:dyDescent="0.2">
      <c r="A8" s="2" t="s">
        <v>11</v>
      </c>
      <c r="B8" s="3" t="s">
        <v>11</v>
      </c>
      <c r="C8" s="3" t="s">
        <v>142</v>
      </c>
      <c r="D8" s="3" t="s">
        <v>193</v>
      </c>
      <c r="E8" s="4">
        <v>20</v>
      </c>
      <c r="F8" s="5">
        <v>25.77</v>
      </c>
      <c r="G8" s="9">
        <f>F8*0.18</f>
        <v>4.6385999999999994</v>
      </c>
      <c r="H8" s="10">
        <f>F8*0.31</f>
        <v>7.9886999999999997</v>
      </c>
      <c r="I8" s="10">
        <f>F8+(F8*0.18)+(F8*0.31)</f>
        <v>38.397300000000001</v>
      </c>
      <c r="J8" s="10">
        <f t="shared" si="0"/>
        <v>42.237030000000004</v>
      </c>
      <c r="K8" s="6"/>
      <c r="L8" s="3" t="s">
        <v>150</v>
      </c>
      <c r="M8" s="6" t="s">
        <v>301</v>
      </c>
      <c r="N8" s="7" t="s">
        <v>12</v>
      </c>
      <c r="O8" s="7" t="s">
        <v>151</v>
      </c>
    </row>
    <row r="9" spans="1:15" ht="60" x14ac:dyDescent="0.2">
      <c r="A9" s="2" t="s">
        <v>15</v>
      </c>
      <c r="B9" s="3" t="s">
        <v>15</v>
      </c>
      <c r="C9" s="3" t="s">
        <v>145</v>
      </c>
      <c r="D9" s="3" t="s">
        <v>181</v>
      </c>
      <c r="E9" s="4">
        <v>30</v>
      </c>
      <c r="F9" s="5">
        <v>23.61</v>
      </c>
      <c r="G9" s="9">
        <f>F9*0.18</f>
        <v>4.2497999999999996</v>
      </c>
      <c r="H9" s="10">
        <f>F9*0.31</f>
        <v>7.3190999999999997</v>
      </c>
      <c r="I9" s="10">
        <f>F9+(F9*0.18)+(F9*0.31)</f>
        <v>35.178899999999999</v>
      </c>
      <c r="J9" s="10">
        <f t="shared" si="0"/>
        <v>38.69679</v>
      </c>
      <c r="K9" s="6"/>
      <c r="L9" s="3" t="s">
        <v>16</v>
      </c>
      <c r="M9" s="6" t="s">
        <v>449</v>
      </c>
      <c r="N9" s="7" t="s">
        <v>17</v>
      </c>
      <c r="O9" s="7" t="s">
        <v>174</v>
      </c>
    </row>
    <row r="10" spans="1:15" ht="60" x14ac:dyDescent="0.2">
      <c r="A10" s="2" t="s">
        <v>15</v>
      </c>
      <c r="B10" s="3" t="s">
        <v>15</v>
      </c>
      <c r="C10" s="3" t="s">
        <v>171</v>
      </c>
      <c r="D10" s="3" t="s">
        <v>181</v>
      </c>
      <c r="E10" s="4">
        <v>30</v>
      </c>
      <c r="F10" s="5">
        <v>23.61</v>
      </c>
      <c r="G10" s="9">
        <f>F10*0.18</f>
        <v>4.2497999999999996</v>
      </c>
      <c r="H10" s="10">
        <f>F10*0.31</f>
        <v>7.3190999999999997</v>
      </c>
      <c r="I10" s="10">
        <f>F10+(F10*0.18)+(F10*0.31)</f>
        <v>35.178899999999999</v>
      </c>
      <c r="J10" s="10">
        <f t="shared" si="0"/>
        <v>38.69679</v>
      </c>
      <c r="K10" s="6"/>
      <c r="L10" s="3" t="s">
        <v>16</v>
      </c>
      <c r="M10" s="6" t="s">
        <v>430</v>
      </c>
      <c r="N10" s="7" t="s">
        <v>18</v>
      </c>
      <c r="O10" s="7" t="s">
        <v>174</v>
      </c>
    </row>
    <row r="11" spans="1:15" ht="120" x14ac:dyDescent="0.2">
      <c r="A11" s="2" t="s">
        <v>95</v>
      </c>
      <c r="B11" s="3" t="s">
        <v>13</v>
      </c>
      <c r="C11" s="3" t="s">
        <v>478</v>
      </c>
      <c r="D11" s="3" t="s">
        <v>479</v>
      </c>
      <c r="E11" s="4">
        <v>1</v>
      </c>
      <c r="F11" s="5">
        <v>193.85</v>
      </c>
      <c r="G11" s="11">
        <f>F11*0.15</f>
        <v>29.077499999999997</v>
      </c>
      <c r="H11" s="10">
        <f>F11*0.25</f>
        <v>48.462499999999999</v>
      </c>
      <c r="I11" s="10">
        <f>F11+(F11*0.15)+(F11*0.25)</f>
        <v>271.39</v>
      </c>
      <c r="J11" s="10">
        <f t="shared" si="0"/>
        <v>298.529</v>
      </c>
      <c r="K11" s="6"/>
      <c r="L11" s="3" t="s">
        <v>14</v>
      </c>
      <c r="M11" s="6" t="s">
        <v>480</v>
      </c>
      <c r="N11" s="7" t="s">
        <v>111</v>
      </c>
      <c r="O11" s="7" t="s">
        <v>115</v>
      </c>
    </row>
    <row r="12" spans="1:15" ht="75" x14ac:dyDescent="0.2">
      <c r="A12" s="2" t="s">
        <v>41</v>
      </c>
      <c r="B12" s="3" t="s">
        <v>42</v>
      </c>
      <c r="C12" s="3" t="s">
        <v>231</v>
      </c>
      <c r="D12" s="3" t="s">
        <v>94</v>
      </c>
      <c r="E12" s="4">
        <v>1</v>
      </c>
      <c r="F12" s="5">
        <v>23.1</v>
      </c>
      <c r="G12" s="9">
        <f>F12*0.18</f>
        <v>4.1580000000000004</v>
      </c>
      <c r="H12" s="10">
        <f>F12*0.31</f>
        <v>7.1610000000000005</v>
      </c>
      <c r="I12" s="10">
        <f>F12+(F12*0.18)+(F12*0.31)</f>
        <v>34.419000000000004</v>
      </c>
      <c r="J12" s="10">
        <f t="shared" si="0"/>
        <v>37.860900000000008</v>
      </c>
      <c r="K12" s="6"/>
      <c r="L12" s="3" t="s">
        <v>43</v>
      </c>
      <c r="M12" s="6" t="s">
        <v>226</v>
      </c>
      <c r="N12" s="7" t="s">
        <v>232</v>
      </c>
      <c r="O12" s="7" t="s">
        <v>121</v>
      </c>
    </row>
    <row r="13" spans="1:15" ht="75" x14ac:dyDescent="0.2">
      <c r="A13" s="2" t="s">
        <v>41</v>
      </c>
      <c r="B13" s="3" t="s">
        <v>42</v>
      </c>
      <c r="C13" s="3" t="s">
        <v>228</v>
      </c>
      <c r="D13" s="3" t="s">
        <v>94</v>
      </c>
      <c r="E13" s="4">
        <v>1</v>
      </c>
      <c r="F13" s="5">
        <v>26.73</v>
      </c>
      <c r="G13" s="9">
        <f>F13*0.18</f>
        <v>4.8113999999999999</v>
      </c>
      <c r="H13" s="10">
        <f>F13*0.31</f>
        <v>8.2863000000000007</v>
      </c>
      <c r="I13" s="10">
        <f>F13+(F13*0.18)+(F13*0.31)</f>
        <v>39.8277</v>
      </c>
      <c r="J13" s="10">
        <f t="shared" si="0"/>
        <v>43.810470000000002</v>
      </c>
      <c r="K13" s="6"/>
      <c r="L13" s="3" t="s">
        <v>43</v>
      </c>
      <c r="M13" s="6" t="s">
        <v>226</v>
      </c>
      <c r="N13" s="7" t="s">
        <v>229</v>
      </c>
      <c r="O13" s="7" t="s">
        <v>121</v>
      </c>
    </row>
    <row r="14" spans="1:15" ht="75" x14ac:dyDescent="0.2">
      <c r="A14" s="2" t="s">
        <v>41</v>
      </c>
      <c r="B14" s="3" t="s">
        <v>42</v>
      </c>
      <c r="C14" s="3" t="s">
        <v>215</v>
      </c>
      <c r="D14" s="3" t="s">
        <v>94</v>
      </c>
      <c r="E14" s="4">
        <v>12</v>
      </c>
      <c r="F14" s="5">
        <v>320.73</v>
      </c>
      <c r="G14" s="11">
        <f>F14*0.15</f>
        <v>48.109500000000004</v>
      </c>
      <c r="H14" s="10">
        <f>F14*0.25</f>
        <v>80.182500000000005</v>
      </c>
      <c r="I14" s="10">
        <f>F14+(F14*0.15)+(F14*0.25)</f>
        <v>449.02200000000005</v>
      </c>
      <c r="J14" s="10">
        <f t="shared" si="0"/>
        <v>493.9242000000001</v>
      </c>
      <c r="K14" s="6"/>
      <c r="L14" s="3" t="s">
        <v>43</v>
      </c>
      <c r="M14" s="6" t="s">
        <v>226</v>
      </c>
      <c r="N14" s="7" t="s">
        <v>227</v>
      </c>
      <c r="O14" s="7" t="s">
        <v>121</v>
      </c>
    </row>
    <row r="15" spans="1:15" ht="75" x14ac:dyDescent="0.2">
      <c r="A15" s="2" t="s">
        <v>41</v>
      </c>
      <c r="B15" s="3" t="s">
        <v>42</v>
      </c>
      <c r="C15" s="3" t="s">
        <v>214</v>
      </c>
      <c r="D15" s="3" t="s">
        <v>94</v>
      </c>
      <c r="E15" s="4">
        <v>24</v>
      </c>
      <c r="F15" s="5">
        <v>554.53</v>
      </c>
      <c r="G15" s="11">
        <f>F15*0.12</f>
        <v>66.543599999999998</v>
      </c>
      <c r="H15" s="10">
        <f>F15*0.18</f>
        <v>99.815399999999997</v>
      </c>
      <c r="I15" s="10">
        <f>F15+(F15*0.12)+(F15*0.18)</f>
        <v>720.8889999999999</v>
      </c>
      <c r="J15" s="10">
        <f t="shared" si="0"/>
        <v>792.97789999999998</v>
      </c>
      <c r="K15" s="6"/>
      <c r="L15" s="3" t="s">
        <v>43</v>
      </c>
      <c r="M15" s="6" t="s">
        <v>226</v>
      </c>
      <c r="N15" s="7" t="s">
        <v>230</v>
      </c>
      <c r="O15" s="7" t="s">
        <v>121</v>
      </c>
    </row>
    <row r="16" spans="1:15" ht="60" x14ac:dyDescent="0.2">
      <c r="A16" s="2" t="s">
        <v>19</v>
      </c>
      <c r="B16" s="3" t="s">
        <v>19</v>
      </c>
      <c r="C16" s="3" t="s">
        <v>143</v>
      </c>
      <c r="D16" s="3" t="s">
        <v>181</v>
      </c>
      <c r="E16" s="4">
        <v>20</v>
      </c>
      <c r="F16" s="5">
        <v>12.59</v>
      </c>
      <c r="G16" s="9">
        <f>F16*0.18</f>
        <v>2.2662</v>
      </c>
      <c r="H16" s="10">
        <f>F16*0.31</f>
        <v>3.9028999999999998</v>
      </c>
      <c r="I16" s="10">
        <f>F16+(F16*0.18)+(F16*0.31)</f>
        <v>18.7591</v>
      </c>
      <c r="J16" s="10">
        <f t="shared" si="0"/>
        <v>20.635010000000001</v>
      </c>
      <c r="K16" s="6"/>
      <c r="L16" s="3" t="s">
        <v>80</v>
      </c>
      <c r="M16" s="6" t="s">
        <v>371</v>
      </c>
      <c r="N16" s="7" t="s">
        <v>97</v>
      </c>
      <c r="O16" s="7" t="s">
        <v>130</v>
      </c>
    </row>
    <row r="17" spans="1:15" ht="60" x14ac:dyDescent="0.2">
      <c r="A17" s="2" t="s">
        <v>19</v>
      </c>
      <c r="B17" s="3" t="s">
        <v>19</v>
      </c>
      <c r="C17" s="3" t="s">
        <v>143</v>
      </c>
      <c r="D17" s="3" t="s">
        <v>181</v>
      </c>
      <c r="E17" s="4">
        <v>20</v>
      </c>
      <c r="F17" s="5">
        <v>12.59</v>
      </c>
      <c r="G17" s="9">
        <f>F17*0.18</f>
        <v>2.2662</v>
      </c>
      <c r="H17" s="10">
        <f>F17*0.31</f>
        <v>3.9028999999999998</v>
      </c>
      <c r="I17" s="10">
        <f>F17+(F17*0.18)+(F17*0.31)</f>
        <v>18.7591</v>
      </c>
      <c r="J17" s="10">
        <f t="shared" si="0"/>
        <v>20.635010000000001</v>
      </c>
      <c r="K17" s="6"/>
      <c r="L17" s="3" t="s">
        <v>80</v>
      </c>
      <c r="M17" s="6" t="s">
        <v>371</v>
      </c>
      <c r="N17" s="7" t="s">
        <v>88</v>
      </c>
      <c r="O17" s="7" t="s">
        <v>130</v>
      </c>
    </row>
    <row r="18" spans="1:15" ht="60" x14ac:dyDescent="0.2">
      <c r="A18" s="2" t="s">
        <v>19</v>
      </c>
      <c r="B18" s="3" t="s">
        <v>194</v>
      </c>
      <c r="C18" s="3" t="s">
        <v>335</v>
      </c>
      <c r="D18" s="3" t="s">
        <v>199</v>
      </c>
      <c r="E18" s="4">
        <v>14</v>
      </c>
      <c r="F18" s="5">
        <v>9.6199999999999992</v>
      </c>
      <c r="G18" s="9">
        <f>F18*0.18</f>
        <v>1.7315999999999998</v>
      </c>
      <c r="H18" s="10">
        <f>F18*0.31</f>
        <v>2.9821999999999997</v>
      </c>
      <c r="I18" s="10">
        <f>F18+(F18*0.18)+(F18*0.31)</f>
        <v>14.3338</v>
      </c>
      <c r="J18" s="10">
        <f t="shared" si="0"/>
        <v>15.767180000000002</v>
      </c>
      <c r="K18" s="6"/>
      <c r="L18" s="3" t="s">
        <v>79</v>
      </c>
      <c r="M18" s="6" t="s">
        <v>336</v>
      </c>
      <c r="N18" s="7" t="s">
        <v>337</v>
      </c>
      <c r="O18" s="7" t="s">
        <v>130</v>
      </c>
    </row>
    <row r="19" spans="1:15" ht="60" x14ac:dyDescent="0.2">
      <c r="A19" s="2" t="s">
        <v>19</v>
      </c>
      <c r="B19" s="3" t="s">
        <v>194</v>
      </c>
      <c r="C19" s="3" t="s">
        <v>331</v>
      </c>
      <c r="D19" s="3" t="s">
        <v>199</v>
      </c>
      <c r="E19" s="4">
        <v>28</v>
      </c>
      <c r="F19" s="5">
        <v>18.12</v>
      </c>
      <c r="G19" s="9">
        <f>F19*0.18</f>
        <v>3.2616000000000001</v>
      </c>
      <c r="H19" s="10">
        <f>F19*0.31</f>
        <v>5.6172000000000004</v>
      </c>
      <c r="I19" s="10">
        <f>F19+(F19*0.18)+(F19*0.31)</f>
        <v>26.998800000000003</v>
      </c>
      <c r="J19" s="10">
        <f t="shared" si="0"/>
        <v>29.698680000000007</v>
      </c>
      <c r="K19" s="6"/>
      <c r="L19" s="3" t="s">
        <v>79</v>
      </c>
      <c r="M19" s="6" t="s">
        <v>332</v>
      </c>
      <c r="N19" s="7" t="s">
        <v>333</v>
      </c>
      <c r="O19" s="7" t="s">
        <v>130</v>
      </c>
    </row>
    <row r="20" spans="1:15" ht="60" x14ac:dyDescent="0.2">
      <c r="A20" s="2" t="s">
        <v>19</v>
      </c>
      <c r="B20" s="3" t="s">
        <v>194</v>
      </c>
      <c r="C20" s="3" t="s">
        <v>204</v>
      </c>
      <c r="D20" s="3" t="s">
        <v>199</v>
      </c>
      <c r="E20" s="4">
        <v>30</v>
      </c>
      <c r="F20" s="5">
        <v>19.32</v>
      </c>
      <c r="G20" s="9">
        <f>F20*0.18</f>
        <v>3.4775999999999998</v>
      </c>
      <c r="H20" s="10">
        <f>F20*0.31</f>
        <v>5.9892000000000003</v>
      </c>
      <c r="I20" s="10">
        <f>F20+(F20*0.18)+(F20*0.31)</f>
        <v>28.786799999999999</v>
      </c>
      <c r="J20" s="10">
        <f t="shared" si="0"/>
        <v>31.665480000000002</v>
      </c>
      <c r="K20" s="6"/>
      <c r="L20" s="3" t="s">
        <v>79</v>
      </c>
      <c r="M20" s="6" t="s">
        <v>332</v>
      </c>
      <c r="N20" s="7" t="s">
        <v>334</v>
      </c>
      <c r="O20" s="7" t="s">
        <v>130</v>
      </c>
    </row>
    <row r="21" spans="1:15" ht="150" x14ac:dyDescent="0.2">
      <c r="A21" s="2" t="s">
        <v>106</v>
      </c>
      <c r="B21" s="3" t="s">
        <v>75</v>
      </c>
      <c r="C21" s="3" t="s">
        <v>441</v>
      </c>
      <c r="D21" s="3" t="s">
        <v>175</v>
      </c>
      <c r="E21" s="4">
        <v>1</v>
      </c>
      <c r="F21" s="5">
        <v>398.29</v>
      </c>
      <c r="G21" s="11">
        <f>F21*0.15</f>
        <v>59.743499999999997</v>
      </c>
      <c r="H21" s="10">
        <f>F21*0.25</f>
        <v>99.572500000000005</v>
      </c>
      <c r="I21" s="10">
        <f>F21+(F21*0.15)+(F21*0.25)</f>
        <v>557.60599999999999</v>
      </c>
      <c r="J21" s="10">
        <f t="shared" si="0"/>
        <v>613.36660000000006</v>
      </c>
      <c r="K21" s="6"/>
      <c r="L21" s="3" t="s">
        <v>76</v>
      </c>
      <c r="M21" s="6" t="s">
        <v>442</v>
      </c>
      <c r="N21" s="7" t="s">
        <v>77</v>
      </c>
      <c r="O21" s="7" t="s">
        <v>126</v>
      </c>
    </row>
    <row r="22" spans="1:15" ht="90" x14ac:dyDescent="0.2">
      <c r="A22" s="2" t="s">
        <v>37</v>
      </c>
      <c r="B22" s="3" t="s">
        <v>248</v>
      </c>
      <c r="C22" s="3" t="s">
        <v>260</v>
      </c>
      <c r="D22" s="3" t="s">
        <v>250</v>
      </c>
      <c r="E22" s="4">
        <v>1</v>
      </c>
      <c r="F22" s="5">
        <v>234.58</v>
      </c>
      <c r="G22" s="11">
        <f>F22*0.15</f>
        <v>35.186999999999998</v>
      </c>
      <c r="H22" s="10">
        <f>F22*0.25</f>
        <v>58.645000000000003</v>
      </c>
      <c r="I22" s="10">
        <f>F22+(F22*0.15)+(F22*0.25)</f>
        <v>328.41199999999998</v>
      </c>
      <c r="J22" s="10">
        <f t="shared" si="0"/>
        <v>361.25319999999999</v>
      </c>
      <c r="K22" s="6"/>
      <c r="L22" s="3" t="s">
        <v>251</v>
      </c>
      <c r="M22" s="6" t="s">
        <v>252</v>
      </c>
      <c r="N22" s="7" t="s">
        <v>261</v>
      </c>
      <c r="O22" s="7" t="s">
        <v>133</v>
      </c>
    </row>
    <row r="23" spans="1:15" ht="90" x14ac:dyDescent="0.2">
      <c r="A23" s="2" t="s">
        <v>37</v>
      </c>
      <c r="B23" s="3" t="s">
        <v>248</v>
      </c>
      <c r="C23" s="3" t="s">
        <v>276</v>
      </c>
      <c r="D23" s="3" t="s">
        <v>250</v>
      </c>
      <c r="E23" s="4">
        <v>3</v>
      </c>
      <c r="F23" s="5">
        <v>703.74</v>
      </c>
      <c r="G23" s="11">
        <f t="shared" ref="G23:G49" si="1">F23*0.12</f>
        <v>84.448799999999991</v>
      </c>
      <c r="H23" s="10">
        <f t="shared" ref="H23:H49" si="2">F23*0.18</f>
        <v>126.67319999999999</v>
      </c>
      <c r="I23" s="10">
        <f t="shared" ref="I23:I49" si="3">F23+(F23*0.12)+(F23*0.18)</f>
        <v>914.86199999999997</v>
      </c>
      <c r="J23" s="10">
        <f t="shared" si="0"/>
        <v>1006.3482</v>
      </c>
      <c r="K23" s="6"/>
      <c r="L23" s="3" t="s">
        <v>251</v>
      </c>
      <c r="M23" s="6" t="s">
        <v>252</v>
      </c>
      <c r="N23" s="7" t="s">
        <v>277</v>
      </c>
      <c r="O23" s="7" t="s">
        <v>133</v>
      </c>
    </row>
    <row r="24" spans="1:15" ht="90" x14ac:dyDescent="0.2">
      <c r="A24" s="2" t="s">
        <v>37</v>
      </c>
      <c r="B24" s="3" t="s">
        <v>248</v>
      </c>
      <c r="C24" s="3" t="s">
        <v>280</v>
      </c>
      <c r="D24" s="3" t="s">
        <v>250</v>
      </c>
      <c r="E24" s="4">
        <v>1</v>
      </c>
      <c r="F24" s="5">
        <v>703.74</v>
      </c>
      <c r="G24" s="11">
        <f t="shared" si="1"/>
        <v>84.448799999999991</v>
      </c>
      <c r="H24" s="10">
        <f t="shared" si="2"/>
        <v>126.67319999999999</v>
      </c>
      <c r="I24" s="10">
        <f t="shared" si="3"/>
        <v>914.86199999999997</v>
      </c>
      <c r="J24" s="10">
        <f t="shared" si="0"/>
        <v>1006.3482</v>
      </c>
      <c r="K24" s="6"/>
      <c r="L24" s="3" t="s">
        <v>251</v>
      </c>
      <c r="M24" s="6" t="s">
        <v>252</v>
      </c>
      <c r="N24" s="7" t="s">
        <v>281</v>
      </c>
      <c r="O24" s="7" t="s">
        <v>133</v>
      </c>
    </row>
    <row r="25" spans="1:15" ht="90" x14ac:dyDescent="0.2">
      <c r="A25" s="2" t="s">
        <v>37</v>
      </c>
      <c r="B25" s="3" t="s">
        <v>248</v>
      </c>
      <c r="C25" s="3" t="s">
        <v>286</v>
      </c>
      <c r="D25" s="3" t="s">
        <v>250</v>
      </c>
      <c r="E25" s="4">
        <v>1</v>
      </c>
      <c r="F25" s="5">
        <v>1172.9000000000001</v>
      </c>
      <c r="G25" s="11">
        <f t="shared" si="1"/>
        <v>140.74800000000002</v>
      </c>
      <c r="H25" s="10">
        <f t="shared" si="2"/>
        <v>211.12200000000001</v>
      </c>
      <c r="I25" s="10">
        <f t="shared" si="3"/>
        <v>1524.7700000000002</v>
      </c>
      <c r="J25" s="10">
        <f t="shared" si="0"/>
        <v>1677.2470000000003</v>
      </c>
      <c r="K25" s="6"/>
      <c r="L25" s="3" t="s">
        <v>251</v>
      </c>
      <c r="M25" s="6" t="s">
        <v>252</v>
      </c>
      <c r="N25" s="7" t="s">
        <v>287</v>
      </c>
      <c r="O25" s="7" t="s">
        <v>133</v>
      </c>
    </row>
    <row r="26" spans="1:15" ht="90" x14ac:dyDescent="0.2">
      <c r="A26" s="2" t="s">
        <v>37</v>
      </c>
      <c r="B26" s="3" t="s">
        <v>248</v>
      </c>
      <c r="C26" s="3" t="s">
        <v>262</v>
      </c>
      <c r="D26" s="3" t="s">
        <v>250</v>
      </c>
      <c r="E26" s="4">
        <v>6</v>
      </c>
      <c r="F26" s="5">
        <v>1407.48</v>
      </c>
      <c r="G26" s="11">
        <f t="shared" si="1"/>
        <v>168.89759999999998</v>
      </c>
      <c r="H26" s="10">
        <f t="shared" si="2"/>
        <v>253.34639999999999</v>
      </c>
      <c r="I26" s="10">
        <f t="shared" si="3"/>
        <v>1829.7239999999999</v>
      </c>
      <c r="J26" s="10">
        <f t="shared" si="0"/>
        <v>2012.6964</v>
      </c>
      <c r="K26" s="6"/>
      <c r="L26" s="3" t="s">
        <v>251</v>
      </c>
      <c r="M26" s="6" t="s">
        <v>252</v>
      </c>
      <c r="N26" s="7" t="s">
        <v>263</v>
      </c>
      <c r="O26" s="7" t="s">
        <v>133</v>
      </c>
    </row>
    <row r="27" spans="1:15" ht="90" x14ac:dyDescent="0.2">
      <c r="A27" s="2" t="s">
        <v>37</v>
      </c>
      <c r="B27" s="3" t="s">
        <v>248</v>
      </c>
      <c r="C27" s="3" t="s">
        <v>268</v>
      </c>
      <c r="D27" s="3" t="s">
        <v>250</v>
      </c>
      <c r="E27" s="4">
        <v>1</v>
      </c>
      <c r="F27" s="5">
        <v>1407.48</v>
      </c>
      <c r="G27" s="11">
        <f t="shared" si="1"/>
        <v>168.89759999999998</v>
      </c>
      <c r="H27" s="10">
        <f t="shared" si="2"/>
        <v>253.34639999999999</v>
      </c>
      <c r="I27" s="10">
        <f t="shared" si="3"/>
        <v>1829.7239999999999</v>
      </c>
      <c r="J27" s="10">
        <f t="shared" si="0"/>
        <v>2012.6964</v>
      </c>
      <c r="K27" s="6"/>
      <c r="L27" s="3" t="s">
        <v>251</v>
      </c>
      <c r="M27" s="6" t="s">
        <v>252</v>
      </c>
      <c r="N27" s="7" t="s">
        <v>269</v>
      </c>
      <c r="O27" s="7" t="s">
        <v>133</v>
      </c>
    </row>
    <row r="28" spans="1:15" ht="90" x14ac:dyDescent="0.2">
      <c r="A28" s="2" t="s">
        <v>37</v>
      </c>
      <c r="B28" s="3" t="s">
        <v>248</v>
      </c>
      <c r="C28" s="3" t="s">
        <v>256</v>
      </c>
      <c r="D28" s="3" t="s">
        <v>250</v>
      </c>
      <c r="E28" s="4">
        <v>3</v>
      </c>
      <c r="F28" s="5">
        <v>2111.2199999999998</v>
      </c>
      <c r="G28" s="11">
        <f t="shared" si="1"/>
        <v>253.34639999999996</v>
      </c>
      <c r="H28" s="10">
        <f t="shared" si="2"/>
        <v>380.01959999999997</v>
      </c>
      <c r="I28" s="10">
        <f t="shared" si="3"/>
        <v>2744.5859999999998</v>
      </c>
      <c r="J28" s="10">
        <f t="shared" si="0"/>
        <v>3019.0446000000002</v>
      </c>
      <c r="K28" s="6"/>
      <c r="L28" s="3" t="s">
        <v>251</v>
      </c>
      <c r="M28" s="6" t="s">
        <v>252</v>
      </c>
      <c r="N28" s="7" t="s">
        <v>257</v>
      </c>
      <c r="O28" s="7" t="s">
        <v>133</v>
      </c>
    </row>
    <row r="29" spans="1:15" ht="90" x14ac:dyDescent="0.2">
      <c r="A29" s="2" t="s">
        <v>37</v>
      </c>
      <c r="B29" s="3" t="s">
        <v>248</v>
      </c>
      <c r="C29" s="3" t="s">
        <v>274</v>
      </c>
      <c r="D29" s="3" t="s">
        <v>250</v>
      </c>
      <c r="E29" s="4">
        <v>1</v>
      </c>
      <c r="F29" s="5">
        <v>2345.8000000000002</v>
      </c>
      <c r="G29" s="11">
        <f t="shared" si="1"/>
        <v>281.49600000000004</v>
      </c>
      <c r="H29" s="10">
        <f t="shared" si="2"/>
        <v>422.24400000000003</v>
      </c>
      <c r="I29" s="10">
        <f t="shared" si="3"/>
        <v>3049.5400000000004</v>
      </c>
      <c r="J29" s="10">
        <f t="shared" si="0"/>
        <v>3354.4940000000006</v>
      </c>
      <c r="K29" s="6"/>
      <c r="L29" s="3" t="s">
        <v>251</v>
      </c>
      <c r="M29" s="6" t="s">
        <v>252</v>
      </c>
      <c r="N29" s="7" t="s">
        <v>275</v>
      </c>
      <c r="O29" s="7" t="s">
        <v>133</v>
      </c>
    </row>
    <row r="30" spans="1:15" ht="90" x14ac:dyDescent="0.2">
      <c r="A30" s="2" t="s">
        <v>37</v>
      </c>
      <c r="B30" s="3" t="s">
        <v>248</v>
      </c>
      <c r="C30" s="3" t="s">
        <v>288</v>
      </c>
      <c r="D30" s="3" t="s">
        <v>250</v>
      </c>
      <c r="E30" s="4">
        <v>1</v>
      </c>
      <c r="F30" s="5">
        <v>2814.96</v>
      </c>
      <c r="G30" s="11">
        <f t="shared" si="1"/>
        <v>337.79519999999997</v>
      </c>
      <c r="H30" s="10">
        <f t="shared" si="2"/>
        <v>506.69279999999998</v>
      </c>
      <c r="I30" s="10">
        <f t="shared" si="3"/>
        <v>3659.4479999999999</v>
      </c>
      <c r="J30" s="10">
        <f t="shared" si="0"/>
        <v>4025.3928000000001</v>
      </c>
      <c r="K30" s="6"/>
      <c r="L30" s="3" t="s">
        <v>251</v>
      </c>
      <c r="M30" s="6" t="s">
        <v>252</v>
      </c>
      <c r="N30" s="7" t="s">
        <v>289</v>
      </c>
      <c r="O30" s="7" t="s">
        <v>133</v>
      </c>
    </row>
    <row r="31" spans="1:15" ht="90" x14ac:dyDescent="0.2">
      <c r="A31" s="2" t="s">
        <v>37</v>
      </c>
      <c r="B31" s="3" t="s">
        <v>248</v>
      </c>
      <c r="C31" s="3" t="s">
        <v>272</v>
      </c>
      <c r="D31" s="3" t="s">
        <v>250</v>
      </c>
      <c r="E31" s="4">
        <v>3</v>
      </c>
      <c r="F31" s="5">
        <v>3518.7</v>
      </c>
      <c r="G31" s="11">
        <f t="shared" si="1"/>
        <v>422.24399999999997</v>
      </c>
      <c r="H31" s="10">
        <f t="shared" si="2"/>
        <v>633.36599999999999</v>
      </c>
      <c r="I31" s="10">
        <f t="shared" si="3"/>
        <v>4574.3099999999995</v>
      </c>
      <c r="J31" s="10">
        <f t="shared" si="0"/>
        <v>5031.741</v>
      </c>
      <c r="K31" s="6"/>
      <c r="L31" s="3" t="s">
        <v>251</v>
      </c>
      <c r="M31" s="6" t="s">
        <v>252</v>
      </c>
      <c r="N31" s="7" t="s">
        <v>273</v>
      </c>
      <c r="O31" s="7" t="s">
        <v>133</v>
      </c>
    </row>
    <row r="32" spans="1:15" ht="90" x14ac:dyDescent="0.2">
      <c r="A32" s="2" t="s">
        <v>37</v>
      </c>
      <c r="B32" s="3" t="s">
        <v>248</v>
      </c>
      <c r="C32" s="3" t="s">
        <v>249</v>
      </c>
      <c r="D32" s="3" t="s">
        <v>250</v>
      </c>
      <c r="E32" s="4">
        <v>1</v>
      </c>
      <c r="F32" s="5">
        <v>4222.4399999999996</v>
      </c>
      <c r="G32" s="11">
        <f t="shared" si="1"/>
        <v>506.69279999999992</v>
      </c>
      <c r="H32" s="10">
        <f t="shared" si="2"/>
        <v>760.03919999999994</v>
      </c>
      <c r="I32" s="10">
        <f t="shared" si="3"/>
        <v>5489.1719999999996</v>
      </c>
      <c r="J32" s="10">
        <f t="shared" si="0"/>
        <v>6038.0892000000003</v>
      </c>
      <c r="K32" s="6"/>
      <c r="L32" s="3" t="s">
        <v>251</v>
      </c>
      <c r="M32" s="6" t="s">
        <v>252</v>
      </c>
      <c r="N32" s="7" t="s">
        <v>253</v>
      </c>
      <c r="O32" s="7" t="s">
        <v>133</v>
      </c>
    </row>
    <row r="33" spans="1:15" ht="90" x14ac:dyDescent="0.2">
      <c r="A33" s="2" t="s">
        <v>37</v>
      </c>
      <c r="B33" s="3" t="s">
        <v>248</v>
      </c>
      <c r="C33" s="3" t="s">
        <v>270</v>
      </c>
      <c r="D33" s="3" t="s">
        <v>250</v>
      </c>
      <c r="E33" s="4">
        <v>6</v>
      </c>
      <c r="F33" s="5">
        <v>4222.4399999999996</v>
      </c>
      <c r="G33" s="11">
        <f t="shared" si="1"/>
        <v>506.69279999999992</v>
      </c>
      <c r="H33" s="10">
        <f t="shared" si="2"/>
        <v>760.03919999999994</v>
      </c>
      <c r="I33" s="10">
        <f t="shared" si="3"/>
        <v>5489.1719999999996</v>
      </c>
      <c r="J33" s="10">
        <f t="shared" si="0"/>
        <v>6038.0892000000003</v>
      </c>
      <c r="K33" s="6"/>
      <c r="L33" s="3" t="s">
        <v>251</v>
      </c>
      <c r="M33" s="6" t="s">
        <v>252</v>
      </c>
      <c r="N33" s="7" t="s">
        <v>271</v>
      </c>
      <c r="O33" s="7" t="s">
        <v>133</v>
      </c>
    </row>
    <row r="34" spans="1:15" ht="90" x14ac:dyDescent="0.2">
      <c r="A34" s="2" t="s">
        <v>37</v>
      </c>
      <c r="B34" s="3" t="s">
        <v>248</v>
      </c>
      <c r="C34" s="3" t="s">
        <v>278</v>
      </c>
      <c r="D34" s="3" t="s">
        <v>250</v>
      </c>
      <c r="E34" s="4">
        <v>3</v>
      </c>
      <c r="F34" s="5">
        <v>4222.4399999999996</v>
      </c>
      <c r="G34" s="11">
        <f t="shared" si="1"/>
        <v>506.69279999999992</v>
      </c>
      <c r="H34" s="10">
        <f t="shared" si="2"/>
        <v>760.03919999999994</v>
      </c>
      <c r="I34" s="10">
        <f t="shared" si="3"/>
        <v>5489.1719999999996</v>
      </c>
      <c r="J34" s="10">
        <f t="shared" si="0"/>
        <v>6038.0892000000003</v>
      </c>
      <c r="K34" s="6"/>
      <c r="L34" s="3" t="s">
        <v>251</v>
      </c>
      <c r="M34" s="6" t="s">
        <v>252</v>
      </c>
      <c r="N34" s="7" t="s">
        <v>279</v>
      </c>
      <c r="O34" s="7" t="s">
        <v>133</v>
      </c>
    </row>
    <row r="35" spans="1:15" ht="90" x14ac:dyDescent="0.2">
      <c r="A35" s="2" t="s">
        <v>37</v>
      </c>
      <c r="B35" s="3" t="s">
        <v>248</v>
      </c>
      <c r="C35" s="3" t="s">
        <v>284</v>
      </c>
      <c r="D35" s="3" t="s">
        <v>250</v>
      </c>
      <c r="E35" s="4">
        <v>6</v>
      </c>
      <c r="F35" s="5">
        <v>7037.4</v>
      </c>
      <c r="G35" s="11">
        <f t="shared" si="1"/>
        <v>844.48799999999994</v>
      </c>
      <c r="H35" s="10">
        <f t="shared" si="2"/>
        <v>1266.732</v>
      </c>
      <c r="I35" s="10">
        <f t="shared" si="3"/>
        <v>9148.619999999999</v>
      </c>
      <c r="J35" s="10">
        <f t="shared" si="0"/>
        <v>10063.482</v>
      </c>
      <c r="K35" s="6"/>
      <c r="L35" s="3" t="s">
        <v>251</v>
      </c>
      <c r="M35" s="6" t="s">
        <v>252</v>
      </c>
      <c r="N35" s="7" t="s">
        <v>285</v>
      </c>
      <c r="O35" s="7" t="s">
        <v>133</v>
      </c>
    </row>
    <row r="36" spans="1:15" ht="90" x14ac:dyDescent="0.2">
      <c r="A36" s="2" t="s">
        <v>37</v>
      </c>
      <c r="B36" s="3" t="s">
        <v>248</v>
      </c>
      <c r="C36" s="3" t="s">
        <v>292</v>
      </c>
      <c r="D36" s="3" t="s">
        <v>250</v>
      </c>
      <c r="E36" s="4">
        <v>3</v>
      </c>
      <c r="F36" s="5">
        <v>7037.4</v>
      </c>
      <c r="G36" s="11">
        <f t="shared" si="1"/>
        <v>844.48799999999994</v>
      </c>
      <c r="H36" s="10">
        <f t="shared" si="2"/>
        <v>1266.732</v>
      </c>
      <c r="I36" s="10">
        <f t="shared" si="3"/>
        <v>9148.619999999999</v>
      </c>
      <c r="J36" s="10">
        <f t="shared" ref="J36:J67" si="4">I36*1.1</f>
        <v>10063.482</v>
      </c>
      <c r="K36" s="6"/>
      <c r="L36" s="3" t="s">
        <v>251</v>
      </c>
      <c r="M36" s="6" t="s">
        <v>252</v>
      </c>
      <c r="N36" s="7" t="s">
        <v>293</v>
      </c>
      <c r="O36" s="7" t="s">
        <v>133</v>
      </c>
    </row>
    <row r="37" spans="1:15" ht="90" x14ac:dyDescent="0.2">
      <c r="A37" s="2" t="s">
        <v>37</v>
      </c>
      <c r="B37" s="3" t="s">
        <v>248</v>
      </c>
      <c r="C37" s="3" t="s">
        <v>258</v>
      </c>
      <c r="D37" s="3" t="s">
        <v>250</v>
      </c>
      <c r="E37" s="4">
        <v>6</v>
      </c>
      <c r="F37" s="5">
        <v>8444.8799999999992</v>
      </c>
      <c r="G37" s="11">
        <f t="shared" si="1"/>
        <v>1013.3855999999998</v>
      </c>
      <c r="H37" s="10">
        <f t="shared" si="2"/>
        <v>1520.0783999999999</v>
      </c>
      <c r="I37" s="10">
        <f t="shared" si="3"/>
        <v>10978.343999999999</v>
      </c>
      <c r="J37" s="10">
        <f t="shared" si="4"/>
        <v>12076.178400000001</v>
      </c>
      <c r="K37" s="6"/>
      <c r="L37" s="3" t="s">
        <v>251</v>
      </c>
      <c r="M37" s="6" t="s">
        <v>252</v>
      </c>
      <c r="N37" s="7" t="s">
        <v>259</v>
      </c>
      <c r="O37" s="7" t="s">
        <v>133</v>
      </c>
    </row>
    <row r="38" spans="1:15" ht="90" x14ac:dyDescent="0.2">
      <c r="A38" s="2" t="s">
        <v>37</v>
      </c>
      <c r="B38" s="3" t="s">
        <v>248</v>
      </c>
      <c r="C38" s="3" t="s">
        <v>264</v>
      </c>
      <c r="D38" s="3" t="s">
        <v>250</v>
      </c>
      <c r="E38" s="4">
        <v>3</v>
      </c>
      <c r="F38" s="5">
        <v>8444.8799999999992</v>
      </c>
      <c r="G38" s="11">
        <f t="shared" si="1"/>
        <v>1013.3855999999998</v>
      </c>
      <c r="H38" s="10">
        <f t="shared" si="2"/>
        <v>1520.0783999999999</v>
      </c>
      <c r="I38" s="10">
        <f t="shared" si="3"/>
        <v>10978.343999999999</v>
      </c>
      <c r="J38" s="10">
        <f t="shared" si="4"/>
        <v>12076.178400000001</v>
      </c>
      <c r="K38" s="6"/>
      <c r="L38" s="3" t="s">
        <v>251</v>
      </c>
      <c r="M38" s="6" t="s">
        <v>252</v>
      </c>
      <c r="N38" s="7" t="s">
        <v>265</v>
      </c>
      <c r="O38" s="7" t="s">
        <v>133</v>
      </c>
    </row>
    <row r="39" spans="1:15" ht="90" x14ac:dyDescent="0.2">
      <c r="A39" s="2" t="s">
        <v>37</v>
      </c>
      <c r="B39" s="3" t="s">
        <v>248</v>
      </c>
      <c r="C39" s="3" t="s">
        <v>282</v>
      </c>
      <c r="D39" s="3" t="s">
        <v>250</v>
      </c>
      <c r="E39" s="4">
        <v>3</v>
      </c>
      <c r="F39" s="5">
        <v>12667.32</v>
      </c>
      <c r="G39" s="11">
        <f t="shared" si="1"/>
        <v>1520.0783999999999</v>
      </c>
      <c r="H39" s="10">
        <f t="shared" si="2"/>
        <v>2280.1176</v>
      </c>
      <c r="I39" s="10">
        <f t="shared" si="3"/>
        <v>16467.516</v>
      </c>
      <c r="J39" s="10">
        <f t="shared" si="4"/>
        <v>18114.267600000003</v>
      </c>
      <c r="K39" s="6"/>
      <c r="L39" s="3" t="s">
        <v>251</v>
      </c>
      <c r="M39" s="6" t="s">
        <v>252</v>
      </c>
      <c r="N39" s="7" t="s">
        <v>283</v>
      </c>
      <c r="O39" s="7" t="s">
        <v>133</v>
      </c>
    </row>
    <row r="40" spans="1:15" ht="90" x14ac:dyDescent="0.2">
      <c r="A40" s="2" t="s">
        <v>37</v>
      </c>
      <c r="B40" s="3" t="s">
        <v>248</v>
      </c>
      <c r="C40" s="3" t="s">
        <v>266</v>
      </c>
      <c r="D40" s="3" t="s">
        <v>250</v>
      </c>
      <c r="E40" s="4">
        <v>6</v>
      </c>
      <c r="F40" s="5">
        <v>14074.8</v>
      </c>
      <c r="G40" s="11">
        <f t="shared" si="1"/>
        <v>1688.9759999999999</v>
      </c>
      <c r="H40" s="10">
        <f t="shared" si="2"/>
        <v>2533.4639999999999</v>
      </c>
      <c r="I40" s="10">
        <f t="shared" si="3"/>
        <v>18297.239999999998</v>
      </c>
      <c r="J40" s="10">
        <f t="shared" si="4"/>
        <v>20126.964</v>
      </c>
      <c r="K40" s="6"/>
      <c r="L40" s="3" t="s">
        <v>251</v>
      </c>
      <c r="M40" s="6" t="s">
        <v>252</v>
      </c>
      <c r="N40" s="7" t="s">
        <v>267</v>
      </c>
      <c r="O40" s="7" t="s">
        <v>133</v>
      </c>
    </row>
    <row r="41" spans="1:15" ht="90" x14ac:dyDescent="0.2">
      <c r="A41" s="2" t="s">
        <v>37</v>
      </c>
      <c r="B41" s="3" t="s">
        <v>248</v>
      </c>
      <c r="C41" s="3" t="s">
        <v>290</v>
      </c>
      <c r="D41" s="3" t="s">
        <v>250</v>
      </c>
      <c r="E41" s="4">
        <v>6</v>
      </c>
      <c r="F41" s="5">
        <v>16889.759999999998</v>
      </c>
      <c r="G41" s="11">
        <f t="shared" si="1"/>
        <v>2026.7711999999997</v>
      </c>
      <c r="H41" s="10">
        <f t="shared" si="2"/>
        <v>3040.1567999999997</v>
      </c>
      <c r="I41" s="10">
        <f t="shared" si="3"/>
        <v>21956.687999999998</v>
      </c>
      <c r="J41" s="10">
        <f t="shared" si="4"/>
        <v>24152.356800000001</v>
      </c>
      <c r="K41" s="6"/>
      <c r="L41" s="3" t="s">
        <v>251</v>
      </c>
      <c r="M41" s="6" t="s">
        <v>252</v>
      </c>
      <c r="N41" s="7" t="s">
        <v>291</v>
      </c>
      <c r="O41" s="7" t="s">
        <v>133</v>
      </c>
    </row>
    <row r="42" spans="1:15" ht="90" x14ac:dyDescent="0.2">
      <c r="A42" s="2" t="s">
        <v>37</v>
      </c>
      <c r="B42" s="3" t="s">
        <v>248</v>
      </c>
      <c r="C42" s="3" t="s">
        <v>254</v>
      </c>
      <c r="D42" s="3" t="s">
        <v>250</v>
      </c>
      <c r="E42" s="4">
        <v>6</v>
      </c>
      <c r="F42" s="5">
        <v>25334.639999999999</v>
      </c>
      <c r="G42" s="11">
        <f t="shared" si="1"/>
        <v>3040.1567999999997</v>
      </c>
      <c r="H42" s="10">
        <f t="shared" si="2"/>
        <v>4560.2352000000001</v>
      </c>
      <c r="I42" s="10">
        <f t="shared" si="3"/>
        <v>32935.031999999999</v>
      </c>
      <c r="J42" s="10">
        <f t="shared" si="4"/>
        <v>36228.535200000006</v>
      </c>
      <c r="K42" s="6"/>
      <c r="L42" s="3" t="s">
        <v>251</v>
      </c>
      <c r="M42" s="6" t="s">
        <v>252</v>
      </c>
      <c r="N42" s="7" t="s">
        <v>255</v>
      </c>
      <c r="O42" s="7" t="s">
        <v>133</v>
      </c>
    </row>
    <row r="43" spans="1:15" ht="105" x14ac:dyDescent="0.2">
      <c r="A43" s="2" t="s">
        <v>21</v>
      </c>
      <c r="B43" s="3" t="s">
        <v>294</v>
      </c>
      <c r="C43" s="3" t="s">
        <v>299</v>
      </c>
      <c r="D43" s="3" t="s">
        <v>22</v>
      </c>
      <c r="E43" s="4">
        <v>5</v>
      </c>
      <c r="F43" s="5">
        <v>611.84</v>
      </c>
      <c r="G43" s="11">
        <f t="shared" si="1"/>
        <v>73.4208</v>
      </c>
      <c r="H43" s="10">
        <f t="shared" si="2"/>
        <v>110.13120000000001</v>
      </c>
      <c r="I43" s="10">
        <f t="shared" si="3"/>
        <v>795.39200000000005</v>
      </c>
      <c r="J43" s="10">
        <f t="shared" si="4"/>
        <v>874.9312000000001</v>
      </c>
      <c r="K43" s="6"/>
      <c r="L43" s="3" t="s">
        <v>296</v>
      </c>
      <c r="M43" s="6" t="s">
        <v>297</v>
      </c>
      <c r="N43" s="7" t="s">
        <v>300</v>
      </c>
      <c r="O43" s="7" t="s">
        <v>157</v>
      </c>
    </row>
    <row r="44" spans="1:15" ht="105" x14ac:dyDescent="0.2">
      <c r="A44" s="2" t="s">
        <v>21</v>
      </c>
      <c r="B44" s="3" t="s">
        <v>294</v>
      </c>
      <c r="C44" s="3" t="s">
        <v>295</v>
      </c>
      <c r="D44" s="3" t="s">
        <v>22</v>
      </c>
      <c r="E44" s="4">
        <v>10</v>
      </c>
      <c r="F44" s="5">
        <v>1223.68</v>
      </c>
      <c r="G44" s="11">
        <f t="shared" si="1"/>
        <v>146.8416</v>
      </c>
      <c r="H44" s="10">
        <f t="shared" si="2"/>
        <v>220.26240000000001</v>
      </c>
      <c r="I44" s="10">
        <f t="shared" si="3"/>
        <v>1590.7840000000001</v>
      </c>
      <c r="J44" s="10">
        <f t="shared" si="4"/>
        <v>1749.8624000000002</v>
      </c>
      <c r="K44" s="6"/>
      <c r="L44" s="3" t="s">
        <v>296</v>
      </c>
      <c r="M44" s="6" t="s">
        <v>297</v>
      </c>
      <c r="N44" s="7" t="s">
        <v>298</v>
      </c>
      <c r="O44" s="7" t="s">
        <v>157</v>
      </c>
    </row>
    <row r="45" spans="1:15" ht="75" x14ac:dyDescent="0.2">
      <c r="A45" s="2" t="s">
        <v>23</v>
      </c>
      <c r="B45" s="3" t="s">
        <v>23</v>
      </c>
      <c r="C45" s="3" t="s">
        <v>167</v>
      </c>
      <c r="D45" s="3" t="s">
        <v>20</v>
      </c>
      <c r="E45" s="4">
        <v>1</v>
      </c>
      <c r="F45" s="5">
        <v>694</v>
      </c>
      <c r="G45" s="11">
        <f t="shared" si="1"/>
        <v>83.28</v>
      </c>
      <c r="H45" s="10">
        <f t="shared" si="2"/>
        <v>124.92</v>
      </c>
      <c r="I45" s="10">
        <f t="shared" si="3"/>
        <v>902.19999999999993</v>
      </c>
      <c r="J45" s="10">
        <f t="shared" si="4"/>
        <v>992.42</v>
      </c>
      <c r="K45" s="6"/>
      <c r="L45" s="3" t="s">
        <v>346</v>
      </c>
      <c r="M45" s="6" t="s">
        <v>347</v>
      </c>
      <c r="N45" s="7" t="s">
        <v>349</v>
      </c>
      <c r="O45" s="7" t="s">
        <v>166</v>
      </c>
    </row>
    <row r="46" spans="1:15" ht="75" x14ac:dyDescent="0.2">
      <c r="A46" s="2" t="s">
        <v>23</v>
      </c>
      <c r="B46" s="3" t="s">
        <v>23</v>
      </c>
      <c r="C46" s="3" t="s">
        <v>165</v>
      </c>
      <c r="D46" s="3" t="s">
        <v>20</v>
      </c>
      <c r="E46" s="4">
        <v>1</v>
      </c>
      <c r="F46" s="5">
        <v>3280</v>
      </c>
      <c r="G46" s="11">
        <f t="shared" si="1"/>
        <v>393.59999999999997</v>
      </c>
      <c r="H46" s="10">
        <f t="shared" si="2"/>
        <v>590.4</v>
      </c>
      <c r="I46" s="10">
        <f t="shared" si="3"/>
        <v>4264</v>
      </c>
      <c r="J46" s="10">
        <f t="shared" si="4"/>
        <v>4690.4000000000005</v>
      </c>
      <c r="K46" s="6"/>
      <c r="L46" s="3" t="s">
        <v>346</v>
      </c>
      <c r="M46" s="6" t="s">
        <v>347</v>
      </c>
      <c r="N46" s="7" t="s">
        <v>354</v>
      </c>
      <c r="O46" s="7" t="s">
        <v>166</v>
      </c>
    </row>
    <row r="47" spans="1:15" ht="90" x14ac:dyDescent="0.2">
      <c r="A47" s="2" t="s">
        <v>23</v>
      </c>
      <c r="B47" s="3" t="s">
        <v>23</v>
      </c>
      <c r="C47" s="3" t="s">
        <v>352</v>
      </c>
      <c r="D47" s="3" t="s">
        <v>20</v>
      </c>
      <c r="E47" s="4">
        <v>40</v>
      </c>
      <c r="F47" s="5">
        <v>27760</v>
      </c>
      <c r="G47" s="11">
        <f t="shared" si="1"/>
        <v>3331.2</v>
      </c>
      <c r="H47" s="10">
        <f t="shared" si="2"/>
        <v>4996.8</v>
      </c>
      <c r="I47" s="10">
        <f t="shared" si="3"/>
        <v>36088</v>
      </c>
      <c r="J47" s="10">
        <f t="shared" si="4"/>
        <v>39696.800000000003</v>
      </c>
      <c r="K47" s="6"/>
      <c r="L47" s="3" t="s">
        <v>346</v>
      </c>
      <c r="M47" s="6" t="s">
        <v>347</v>
      </c>
      <c r="N47" s="7" t="s">
        <v>353</v>
      </c>
      <c r="O47" s="7" t="s">
        <v>166</v>
      </c>
    </row>
    <row r="48" spans="1:15" ht="90" x14ac:dyDescent="0.2">
      <c r="A48" s="2" t="s">
        <v>23</v>
      </c>
      <c r="B48" s="3" t="s">
        <v>23</v>
      </c>
      <c r="C48" s="3" t="s">
        <v>350</v>
      </c>
      <c r="D48" s="3" t="s">
        <v>20</v>
      </c>
      <c r="E48" s="4">
        <v>15</v>
      </c>
      <c r="F48" s="5">
        <v>49200</v>
      </c>
      <c r="G48" s="11">
        <f t="shared" si="1"/>
        <v>5904</v>
      </c>
      <c r="H48" s="10">
        <f t="shared" si="2"/>
        <v>8856</v>
      </c>
      <c r="I48" s="10">
        <f t="shared" si="3"/>
        <v>63960</v>
      </c>
      <c r="J48" s="10">
        <f t="shared" si="4"/>
        <v>70356</v>
      </c>
      <c r="K48" s="6"/>
      <c r="L48" s="3" t="s">
        <v>346</v>
      </c>
      <c r="M48" s="6" t="s">
        <v>347</v>
      </c>
      <c r="N48" s="7" t="s">
        <v>351</v>
      </c>
      <c r="O48" s="7" t="s">
        <v>166</v>
      </c>
    </row>
    <row r="49" spans="1:15" ht="90" x14ac:dyDescent="0.2">
      <c r="A49" s="2" t="s">
        <v>23</v>
      </c>
      <c r="B49" s="3" t="s">
        <v>23</v>
      </c>
      <c r="C49" s="3" t="s">
        <v>345</v>
      </c>
      <c r="D49" s="3" t="s">
        <v>20</v>
      </c>
      <c r="E49" s="4">
        <v>20</v>
      </c>
      <c r="F49" s="5">
        <v>65600</v>
      </c>
      <c r="G49" s="11">
        <f t="shared" si="1"/>
        <v>7872</v>
      </c>
      <c r="H49" s="10">
        <f t="shared" si="2"/>
        <v>11808</v>
      </c>
      <c r="I49" s="10">
        <f t="shared" si="3"/>
        <v>85280</v>
      </c>
      <c r="J49" s="10">
        <f t="shared" si="4"/>
        <v>93808.000000000015</v>
      </c>
      <c r="K49" s="6"/>
      <c r="L49" s="3" t="s">
        <v>346</v>
      </c>
      <c r="M49" s="6" t="s">
        <v>347</v>
      </c>
      <c r="N49" s="7" t="s">
        <v>348</v>
      </c>
      <c r="O49" s="7" t="s">
        <v>166</v>
      </c>
    </row>
    <row r="50" spans="1:15" ht="75" x14ac:dyDescent="0.2">
      <c r="A50" s="2" t="s">
        <v>24</v>
      </c>
      <c r="B50" s="3" t="s">
        <v>25</v>
      </c>
      <c r="C50" s="3" t="s">
        <v>241</v>
      </c>
      <c r="D50" s="3" t="s">
        <v>94</v>
      </c>
      <c r="E50" s="4">
        <v>1</v>
      </c>
      <c r="F50" s="5">
        <v>14.53</v>
      </c>
      <c r="G50" s="9">
        <f>F50*0.18</f>
        <v>2.6153999999999997</v>
      </c>
      <c r="H50" s="10">
        <f>F50*0.31</f>
        <v>4.5042999999999997</v>
      </c>
      <c r="I50" s="10">
        <f>F50+(F50*0.18)+(F50*0.31)</f>
        <v>21.649699999999999</v>
      </c>
      <c r="J50" s="10">
        <f t="shared" si="4"/>
        <v>23.81467</v>
      </c>
      <c r="K50" s="6"/>
      <c r="L50" s="3" t="s">
        <v>27</v>
      </c>
      <c r="M50" s="6" t="s">
        <v>239</v>
      </c>
      <c r="N50" s="7" t="s">
        <v>242</v>
      </c>
      <c r="O50" s="7" t="s">
        <v>114</v>
      </c>
    </row>
    <row r="51" spans="1:15" ht="75" x14ac:dyDescent="0.2">
      <c r="A51" s="2" t="s">
        <v>24</v>
      </c>
      <c r="B51" s="3" t="s">
        <v>25</v>
      </c>
      <c r="C51" s="3" t="s">
        <v>238</v>
      </c>
      <c r="D51" s="3" t="s">
        <v>94</v>
      </c>
      <c r="E51" s="4">
        <v>44</v>
      </c>
      <c r="F51" s="5">
        <v>639.41</v>
      </c>
      <c r="G51" s="11">
        <f>F51*0.12</f>
        <v>76.729199999999992</v>
      </c>
      <c r="H51" s="10">
        <f>F51*0.18</f>
        <v>115.09379999999999</v>
      </c>
      <c r="I51" s="10">
        <f>F51+(F51*0.12)+(F51*0.18)</f>
        <v>831.23299999999995</v>
      </c>
      <c r="J51" s="10">
        <f t="shared" si="4"/>
        <v>914.35630000000003</v>
      </c>
      <c r="K51" s="6"/>
      <c r="L51" s="3" t="s">
        <v>27</v>
      </c>
      <c r="M51" s="6" t="s">
        <v>239</v>
      </c>
      <c r="N51" s="7" t="s">
        <v>240</v>
      </c>
      <c r="O51" s="7" t="s">
        <v>114</v>
      </c>
    </row>
    <row r="52" spans="1:15" ht="60" x14ac:dyDescent="0.2">
      <c r="A52" s="2" t="s">
        <v>26</v>
      </c>
      <c r="B52" s="3" t="s">
        <v>26</v>
      </c>
      <c r="C52" s="3" t="s">
        <v>184</v>
      </c>
      <c r="D52" s="3" t="s">
        <v>181</v>
      </c>
      <c r="E52" s="4">
        <v>56</v>
      </c>
      <c r="F52" s="5">
        <v>30.06</v>
      </c>
      <c r="G52" s="9">
        <f>F52*0.18</f>
        <v>5.4107999999999992</v>
      </c>
      <c r="H52" s="10">
        <f>F52*0.31</f>
        <v>9.3186</v>
      </c>
      <c r="I52" s="10">
        <f>F52+(F52*0.18)+(F52*0.31)</f>
        <v>44.789400000000001</v>
      </c>
      <c r="J52" s="10">
        <f t="shared" si="4"/>
        <v>49.268340000000002</v>
      </c>
      <c r="K52" s="6"/>
      <c r="L52" s="3" t="s">
        <v>99</v>
      </c>
      <c r="M52" s="6" t="s">
        <v>449</v>
      </c>
      <c r="N52" s="7" t="s">
        <v>109</v>
      </c>
      <c r="O52" s="7" t="s">
        <v>154</v>
      </c>
    </row>
    <row r="53" spans="1:15" ht="60" x14ac:dyDescent="0.2">
      <c r="A53" s="2" t="s">
        <v>28</v>
      </c>
      <c r="B53" s="3" t="s">
        <v>28</v>
      </c>
      <c r="C53" s="3" t="s">
        <v>373</v>
      </c>
      <c r="D53" s="3" t="s">
        <v>181</v>
      </c>
      <c r="E53" s="4">
        <v>56</v>
      </c>
      <c r="F53" s="5">
        <v>43.66</v>
      </c>
      <c r="G53" s="9">
        <f>F53*0.18</f>
        <v>7.8587999999999987</v>
      </c>
      <c r="H53" s="10">
        <f>F53*0.31</f>
        <v>13.534599999999999</v>
      </c>
      <c r="I53" s="10">
        <f>F53+(F53*0.18)+(F53*0.31)</f>
        <v>65.053399999999996</v>
      </c>
      <c r="J53" s="10">
        <f t="shared" si="4"/>
        <v>71.55874</v>
      </c>
      <c r="K53" s="6"/>
      <c r="L53" s="3" t="s">
        <v>101</v>
      </c>
      <c r="M53" s="6" t="s">
        <v>374</v>
      </c>
      <c r="N53" s="7" t="s">
        <v>107</v>
      </c>
      <c r="O53" s="7" t="s">
        <v>156</v>
      </c>
    </row>
    <row r="54" spans="1:15" ht="60" x14ac:dyDescent="0.2">
      <c r="A54" s="2" t="s">
        <v>28</v>
      </c>
      <c r="B54" s="3" t="s">
        <v>28</v>
      </c>
      <c r="C54" s="3" t="s">
        <v>373</v>
      </c>
      <c r="D54" s="3" t="s">
        <v>181</v>
      </c>
      <c r="E54" s="4">
        <v>56</v>
      </c>
      <c r="F54" s="5">
        <v>43.66</v>
      </c>
      <c r="G54" s="9">
        <f>F54*0.18</f>
        <v>7.8587999999999987</v>
      </c>
      <c r="H54" s="10">
        <f>F54*0.31</f>
        <v>13.534599999999999</v>
      </c>
      <c r="I54" s="10">
        <f>F54+(F54*0.18)+(F54*0.31)</f>
        <v>65.053399999999996</v>
      </c>
      <c r="J54" s="10">
        <f t="shared" si="4"/>
        <v>71.55874</v>
      </c>
      <c r="K54" s="6"/>
      <c r="L54" s="3" t="s">
        <v>101</v>
      </c>
      <c r="M54" s="6" t="s">
        <v>374</v>
      </c>
      <c r="N54" s="7" t="s">
        <v>108</v>
      </c>
      <c r="O54" s="7" t="s">
        <v>156</v>
      </c>
    </row>
    <row r="55" spans="1:15" ht="105" x14ac:dyDescent="0.2">
      <c r="A55" s="2" t="s">
        <v>29</v>
      </c>
      <c r="B55" s="3" t="s">
        <v>29</v>
      </c>
      <c r="C55" s="3" t="s">
        <v>437</v>
      </c>
      <c r="D55" s="3" t="s">
        <v>161</v>
      </c>
      <c r="E55" s="4">
        <v>1</v>
      </c>
      <c r="F55" s="5">
        <v>73.64</v>
      </c>
      <c r="G55" s="11">
        <f>F55*0.15</f>
        <v>11.045999999999999</v>
      </c>
      <c r="H55" s="10">
        <f>F55*0.25</f>
        <v>18.41</v>
      </c>
      <c r="I55" s="10">
        <f>F55+(F55*0.15)+(F55*0.25)</f>
        <v>103.096</v>
      </c>
      <c r="J55" s="10">
        <f t="shared" si="4"/>
        <v>113.40560000000001</v>
      </c>
      <c r="K55" s="6"/>
      <c r="L55" s="3" t="s">
        <v>438</v>
      </c>
      <c r="M55" s="6" t="s">
        <v>439</v>
      </c>
      <c r="N55" s="7" t="s">
        <v>440</v>
      </c>
      <c r="O55" s="7" t="s">
        <v>119</v>
      </c>
    </row>
    <row r="56" spans="1:15" ht="60" x14ac:dyDescent="0.2">
      <c r="A56" s="2" t="s">
        <v>38</v>
      </c>
      <c r="B56" s="3" t="s">
        <v>116</v>
      </c>
      <c r="C56" s="3" t="s">
        <v>138</v>
      </c>
      <c r="D56" s="3" t="s">
        <v>94</v>
      </c>
      <c r="E56" s="4">
        <v>1</v>
      </c>
      <c r="F56" s="5">
        <v>285.91000000000003</v>
      </c>
      <c r="G56" s="11">
        <f>F56*0.15</f>
        <v>42.886500000000005</v>
      </c>
      <c r="H56" s="10">
        <f>F56*0.25</f>
        <v>71.477500000000006</v>
      </c>
      <c r="I56" s="10">
        <f>F56+(F56*0.15)+(F56*0.25)</f>
        <v>400.27400000000006</v>
      </c>
      <c r="J56" s="10">
        <f t="shared" si="4"/>
        <v>440.30140000000011</v>
      </c>
      <c r="K56" s="6"/>
      <c r="L56" s="3" t="s">
        <v>117</v>
      </c>
      <c r="M56" s="6" t="s">
        <v>367</v>
      </c>
      <c r="N56" s="7" t="s">
        <v>370</v>
      </c>
      <c r="O56" s="7" t="s">
        <v>118</v>
      </c>
    </row>
    <row r="57" spans="1:15" ht="60" x14ac:dyDescent="0.2">
      <c r="A57" s="2" t="s">
        <v>38</v>
      </c>
      <c r="B57" s="3" t="s">
        <v>116</v>
      </c>
      <c r="C57" s="3" t="s">
        <v>146</v>
      </c>
      <c r="D57" s="3" t="s">
        <v>94</v>
      </c>
      <c r="E57" s="4">
        <v>1</v>
      </c>
      <c r="F57" s="5">
        <v>2754.05</v>
      </c>
      <c r="G57" s="11">
        <f>F57*0.12</f>
        <v>330.48599999999999</v>
      </c>
      <c r="H57" s="10">
        <f>F57*0.18</f>
        <v>495.72900000000004</v>
      </c>
      <c r="I57" s="10">
        <f>F57+(F57*0.12)+(F57*0.18)</f>
        <v>3580.2650000000003</v>
      </c>
      <c r="J57" s="10">
        <f t="shared" si="4"/>
        <v>3938.2915000000007</v>
      </c>
      <c r="K57" s="6"/>
      <c r="L57" s="3" t="s">
        <v>117</v>
      </c>
      <c r="M57" s="6" t="s">
        <v>367</v>
      </c>
      <c r="N57" s="7" t="s">
        <v>369</v>
      </c>
      <c r="O57" s="7" t="s">
        <v>118</v>
      </c>
    </row>
    <row r="58" spans="1:15" ht="75" x14ac:dyDescent="0.2">
      <c r="A58" s="2" t="s">
        <v>38</v>
      </c>
      <c r="B58" s="3" t="s">
        <v>116</v>
      </c>
      <c r="C58" s="3" t="s">
        <v>366</v>
      </c>
      <c r="D58" s="3" t="s">
        <v>94</v>
      </c>
      <c r="E58" s="4">
        <v>10</v>
      </c>
      <c r="F58" s="5">
        <v>2859.14</v>
      </c>
      <c r="G58" s="11">
        <f>F58*0.12</f>
        <v>343.09679999999997</v>
      </c>
      <c r="H58" s="10">
        <f>F58*0.18</f>
        <v>514.64519999999993</v>
      </c>
      <c r="I58" s="10">
        <f>F58+(F58*0.12)+(F58*0.18)</f>
        <v>3716.8819999999996</v>
      </c>
      <c r="J58" s="10">
        <f t="shared" si="4"/>
        <v>4088.5702000000001</v>
      </c>
      <c r="K58" s="6"/>
      <c r="L58" s="3" t="s">
        <v>117</v>
      </c>
      <c r="M58" s="6" t="s">
        <v>367</v>
      </c>
      <c r="N58" s="7" t="s">
        <v>368</v>
      </c>
      <c r="O58" s="7" t="s">
        <v>118</v>
      </c>
    </row>
    <row r="59" spans="1:15" ht="105" x14ac:dyDescent="0.2">
      <c r="A59" s="2" t="s">
        <v>39</v>
      </c>
      <c r="B59" s="3" t="s">
        <v>39</v>
      </c>
      <c r="C59" s="3" t="s">
        <v>182</v>
      </c>
      <c r="D59" s="3" t="s">
        <v>181</v>
      </c>
      <c r="E59" s="4">
        <v>1</v>
      </c>
      <c r="F59" s="5">
        <v>33.54</v>
      </c>
      <c r="G59" s="9">
        <f>F59*0.18</f>
        <v>6.0371999999999995</v>
      </c>
      <c r="H59" s="10">
        <f>F59*0.31</f>
        <v>10.397399999999999</v>
      </c>
      <c r="I59" s="10">
        <f>F59+(F59*0.18)+(F59*0.31)</f>
        <v>49.974599999999995</v>
      </c>
      <c r="J59" s="10">
        <f t="shared" si="4"/>
        <v>54.972059999999999</v>
      </c>
      <c r="K59" s="6"/>
      <c r="L59" s="3" t="s">
        <v>40</v>
      </c>
      <c r="M59" s="6" t="s">
        <v>430</v>
      </c>
      <c r="N59" s="7" t="s">
        <v>112</v>
      </c>
      <c r="O59" s="7" t="s">
        <v>173</v>
      </c>
    </row>
    <row r="60" spans="1:15" ht="105" x14ac:dyDescent="0.2">
      <c r="A60" s="2" t="s">
        <v>39</v>
      </c>
      <c r="B60" s="3" t="s">
        <v>39</v>
      </c>
      <c r="C60" s="3" t="s">
        <v>183</v>
      </c>
      <c r="D60" s="3" t="s">
        <v>181</v>
      </c>
      <c r="E60" s="4">
        <v>1</v>
      </c>
      <c r="F60" s="5">
        <v>50.33</v>
      </c>
      <c r="G60" s="11">
        <f>F60*0.15</f>
        <v>7.5494999999999992</v>
      </c>
      <c r="H60" s="10">
        <f>F60*0.25</f>
        <v>12.5825</v>
      </c>
      <c r="I60" s="10">
        <f>F60+(F60*0.15)+(F60*0.25)</f>
        <v>70.462000000000003</v>
      </c>
      <c r="J60" s="10">
        <f t="shared" si="4"/>
        <v>77.508200000000016</v>
      </c>
      <c r="K60" s="6"/>
      <c r="L60" s="3" t="s">
        <v>40</v>
      </c>
      <c r="M60" s="6" t="s">
        <v>430</v>
      </c>
      <c r="N60" s="7" t="s">
        <v>113</v>
      </c>
      <c r="O60" s="7" t="s">
        <v>173</v>
      </c>
    </row>
    <row r="61" spans="1:15" ht="105" x14ac:dyDescent="0.2">
      <c r="A61" s="2" t="s">
        <v>39</v>
      </c>
      <c r="B61" s="3" t="s">
        <v>39</v>
      </c>
      <c r="C61" s="3" t="s">
        <v>180</v>
      </c>
      <c r="D61" s="3" t="s">
        <v>181</v>
      </c>
      <c r="E61" s="4">
        <v>1</v>
      </c>
      <c r="F61" s="5">
        <v>129.56</v>
      </c>
      <c r="G61" s="11">
        <f>F61*0.15</f>
        <v>19.434000000000001</v>
      </c>
      <c r="H61" s="10">
        <f>F61*0.25</f>
        <v>32.39</v>
      </c>
      <c r="I61" s="10">
        <f>F61+(F61*0.15)+(F61*0.25)</f>
        <v>181.38400000000001</v>
      </c>
      <c r="J61" s="10">
        <f t="shared" si="4"/>
        <v>199.52240000000003</v>
      </c>
      <c r="K61" s="6"/>
      <c r="L61" s="3" t="s">
        <v>40</v>
      </c>
      <c r="M61" s="6" t="s">
        <v>430</v>
      </c>
      <c r="N61" s="7" t="s">
        <v>110</v>
      </c>
      <c r="O61" s="7" t="s">
        <v>173</v>
      </c>
    </row>
    <row r="62" spans="1:15" ht="60" x14ac:dyDescent="0.2">
      <c r="A62" s="2" t="s">
        <v>44</v>
      </c>
      <c r="B62" s="3" t="s">
        <v>44</v>
      </c>
      <c r="C62" s="3" t="s">
        <v>143</v>
      </c>
      <c r="D62" s="3" t="s">
        <v>181</v>
      </c>
      <c r="E62" s="4">
        <v>20</v>
      </c>
      <c r="F62" s="5">
        <v>19.48</v>
      </c>
      <c r="G62" s="9">
        <f>F62*0.18</f>
        <v>3.5063999999999997</v>
      </c>
      <c r="H62" s="10">
        <f>F62*0.31</f>
        <v>6.0388000000000002</v>
      </c>
      <c r="I62" s="10">
        <f>F62+(F62*0.18)+(F62*0.31)</f>
        <v>29.025199999999998</v>
      </c>
      <c r="J62" s="10">
        <f t="shared" si="4"/>
        <v>31.927720000000001</v>
      </c>
      <c r="K62" s="6"/>
      <c r="L62" s="3" t="s">
        <v>45</v>
      </c>
      <c r="M62" s="6" t="s">
        <v>449</v>
      </c>
      <c r="N62" s="7" t="s">
        <v>46</v>
      </c>
      <c r="O62" s="7" t="s">
        <v>129</v>
      </c>
    </row>
    <row r="63" spans="1:15" ht="90" x14ac:dyDescent="0.2">
      <c r="A63" s="2" t="s">
        <v>34</v>
      </c>
      <c r="B63" s="3" t="s">
        <v>35</v>
      </c>
      <c r="C63" s="3" t="s">
        <v>475</v>
      </c>
      <c r="D63" s="3" t="s">
        <v>93</v>
      </c>
      <c r="E63" s="4">
        <v>1</v>
      </c>
      <c r="F63" s="5">
        <v>3141.48</v>
      </c>
      <c r="G63" s="11">
        <f>F63*0.12</f>
        <v>376.9776</v>
      </c>
      <c r="H63" s="10">
        <f>F63*0.18</f>
        <v>565.46640000000002</v>
      </c>
      <c r="I63" s="10">
        <f>F63+(F63*0.12)+(F63*0.18)</f>
        <v>4083.924</v>
      </c>
      <c r="J63" s="10">
        <f t="shared" si="4"/>
        <v>4492.3164000000006</v>
      </c>
      <c r="K63" s="6"/>
      <c r="L63" s="3" t="s">
        <v>36</v>
      </c>
      <c r="M63" s="6" t="s">
        <v>476</v>
      </c>
      <c r="N63" s="7" t="s">
        <v>477</v>
      </c>
      <c r="O63" s="7" t="s">
        <v>155</v>
      </c>
    </row>
    <row r="64" spans="1:15" ht="105" x14ac:dyDescent="0.2">
      <c r="A64" s="2" t="s">
        <v>47</v>
      </c>
      <c r="B64" s="3" t="s">
        <v>47</v>
      </c>
      <c r="C64" s="3" t="s">
        <v>426</v>
      </c>
      <c r="D64" s="3" t="s">
        <v>402</v>
      </c>
      <c r="E64" s="4">
        <v>5</v>
      </c>
      <c r="F64" s="5">
        <v>145.69999999999999</v>
      </c>
      <c r="G64" s="11">
        <f>F64*0.15</f>
        <v>21.854999999999997</v>
      </c>
      <c r="H64" s="10">
        <f>F64*0.25</f>
        <v>36.424999999999997</v>
      </c>
      <c r="I64" s="10">
        <f>F64+(F64*0.15)+(F64*0.25)</f>
        <v>203.97999999999996</v>
      </c>
      <c r="J64" s="10">
        <f t="shared" si="4"/>
        <v>224.37799999999999</v>
      </c>
      <c r="K64" s="6"/>
      <c r="L64" s="3" t="s">
        <v>403</v>
      </c>
      <c r="M64" s="6" t="s">
        <v>404</v>
      </c>
      <c r="N64" s="7" t="s">
        <v>427</v>
      </c>
      <c r="O64" s="7" t="s">
        <v>123</v>
      </c>
    </row>
    <row r="65" spans="1:15" ht="105" x14ac:dyDescent="0.2">
      <c r="A65" s="2" t="s">
        <v>47</v>
      </c>
      <c r="B65" s="3" t="s">
        <v>47</v>
      </c>
      <c r="C65" s="3" t="s">
        <v>413</v>
      </c>
      <c r="D65" s="3" t="s">
        <v>402</v>
      </c>
      <c r="E65" s="4">
        <v>10</v>
      </c>
      <c r="F65" s="5">
        <v>291.39999999999998</v>
      </c>
      <c r="G65" s="11">
        <f>F65*0.15</f>
        <v>43.709999999999994</v>
      </c>
      <c r="H65" s="10">
        <f>F65*0.25</f>
        <v>72.849999999999994</v>
      </c>
      <c r="I65" s="10">
        <f>F65+(F65*0.15)+(F65*0.25)</f>
        <v>407.95999999999992</v>
      </c>
      <c r="J65" s="10">
        <f t="shared" si="4"/>
        <v>448.75599999999997</v>
      </c>
      <c r="K65" s="6"/>
      <c r="L65" s="3" t="s">
        <v>403</v>
      </c>
      <c r="M65" s="6" t="s">
        <v>404</v>
      </c>
      <c r="N65" s="7" t="s">
        <v>414</v>
      </c>
      <c r="O65" s="7" t="s">
        <v>123</v>
      </c>
    </row>
    <row r="66" spans="1:15" ht="105" x14ac:dyDescent="0.2">
      <c r="A66" s="2" t="s">
        <v>47</v>
      </c>
      <c r="B66" s="3" t="s">
        <v>47</v>
      </c>
      <c r="C66" s="3" t="s">
        <v>415</v>
      </c>
      <c r="D66" s="3" t="s">
        <v>402</v>
      </c>
      <c r="E66" s="4">
        <v>5</v>
      </c>
      <c r="F66" s="5">
        <v>291.45</v>
      </c>
      <c r="G66" s="11">
        <f>F66*0.15</f>
        <v>43.717499999999994</v>
      </c>
      <c r="H66" s="10">
        <f>F66*0.25</f>
        <v>72.862499999999997</v>
      </c>
      <c r="I66" s="10">
        <f>F66+(F66*0.15)+(F66*0.25)</f>
        <v>408.03</v>
      </c>
      <c r="J66" s="10">
        <f t="shared" si="4"/>
        <v>448.83300000000003</v>
      </c>
      <c r="K66" s="6"/>
      <c r="L66" s="3" t="s">
        <v>403</v>
      </c>
      <c r="M66" s="6" t="s">
        <v>404</v>
      </c>
      <c r="N66" s="7" t="s">
        <v>416</v>
      </c>
      <c r="O66" s="7" t="s">
        <v>123</v>
      </c>
    </row>
    <row r="67" spans="1:15" ht="105" x14ac:dyDescent="0.2">
      <c r="A67" s="2" t="s">
        <v>47</v>
      </c>
      <c r="B67" s="3" t="s">
        <v>47</v>
      </c>
      <c r="C67" s="3" t="s">
        <v>409</v>
      </c>
      <c r="D67" s="3" t="s">
        <v>402</v>
      </c>
      <c r="E67" s="4">
        <v>15</v>
      </c>
      <c r="F67" s="5">
        <v>437.1</v>
      </c>
      <c r="G67" s="11">
        <f>F67*0.15</f>
        <v>65.564999999999998</v>
      </c>
      <c r="H67" s="10">
        <f>F67*0.25</f>
        <v>109.27500000000001</v>
      </c>
      <c r="I67" s="10">
        <f>F67+(F67*0.15)+(F67*0.25)</f>
        <v>611.94000000000005</v>
      </c>
      <c r="J67" s="10">
        <f t="shared" si="4"/>
        <v>673.13400000000013</v>
      </c>
      <c r="K67" s="6"/>
      <c r="L67" s="3" t="s">
        <v>403</v>
      </c>
      <c r="M67" s="6" t="s">
        <v>404</v>
      </c>
      <c r="N67" s="7" t="s">
        <v>410</v>
      </c>
      <c r="O67" s="7" t="s">
        <v>123</v>
      </c>
    </row>
    <row r="68" spans="1:15" ht="105" x14ac:dyDescent="0.2">
      <c r="A68" s="2" t="s">
        <v>47</v>
      </c>
      <c r="B68" s="3" t="s">
        <v>47</v>
      </c>
      <c r="C68" s="3" t="s">
        <v>422</v>
      </c>
      <c r="D68" s="3" t="s">
        <v>402</v>
      </c>
      <c r="E68" s="4">
        <v>20</v>
      </c>
      <c r="F68" s="5">
        <v>582.79999999999995</v>
      </c>
      <c r="G68" s="11">
        <f t="shared" ref="G68:G79" si="5">F68*0.12</f>
        <v>69.935999999999993</v>
      </c>
      <c r="H68" s="10">
        <f t="shared" ref="H68:H79" si="6">F68*0.18</f>
        <v>104.90399999999998</v>
      </c>
      <c r="I68" s="10">
        <f t="shared" ref="I68:I79" si="7">F68+(F68*0.12)+(F68*0.18)</f>
        <v>757.64</v>
      </c>
      <c r="J68" s="10">
        <f t="shared" ref="J68:J99" si="8">I68*1.1</f>
        <v>833.404</v>
      </c>
      <c r="K68" s="6"/>
      <c r="L68" s="3" t="s">
        <v>403</v>
      </c>
      <c r="M68" s="6" t="s">
        <v>404</v>
      </c>
      <c r="N68" s="7" t="s">
        <v>423</v>
      </c>
      <c r="O68" s="7" t="s">
        <v>123</v>
      </c>
    </row>
    <row r="69" spans="1:15" ht="105" x14ac:dyDescent="0.2">
      <c r="A69" s="2" t="s">
        <v>47</v>
      </c>
      <c r="B69" s="3" t="s">
        <v>47</v>
      </c>
      <c r="C69" s="3" t="s">
        <v>197</v>
      </c>
      <c r="D69" s="3" t="s">
        <v>402</v>
      </c>
      <c r="E69" s="4">
        <v>10</v>
      </c>
      <c r="F69" s="5">
        <v>582.9</v>
      </c>
      <c r="G69" s="11">
        <f t="shared" si="5"/>
        <v>69.947999999999993</v>
      </c>
      <c r="H69" s="10">
        <f t="shared" si="6"/>
        <v>104.922</v>
      </c>
      <c r="I69" s="10">
        <f t="shared" si="7"/>
        <v>757.77</v>
      </c>
      <c r="J69" s="10">
        <f t="shared" si="8"/>
        <v>833.54700000000003</v>
      </c>
      <c r="K69" s="6"/>
      <c r="L69" s="3" t="s">
        <v>403</v>
      </c>
      <c r="M69" s="6" t="s">
        <v>404</v>
      </c>
      <c r="N69" s="7" t="s">
        <v>424</v>
      </c>
      <c r="O69" s="7" t="s">
        <v>123</v>
      </c>
    </row>
    <row r="70" spans="1:15" ht="105" x14ac:dyDescent="0.2">
      <c r="A70" s="2" t="s">
        <v>47</v>
      </c>
      <c r="B70" s="3" t="s">
        <v>47</v>
      </c>
      <c r="C70" s="3" t="s">
        <v>417</v>
      </c>
      <c r="D70" s="3" t="s">
        <v>402</v>
      </c>
      <c r="E70" s="4">
        <v>25</v>
      </c>
      <c r="F70" s="5">
        <v>728.5</v>
      </c>
      <c r="G70" s="11">
        <f t="shared" si="5"/>
        <v>87.42</v>
      </c>
      <c r="H70" s="10">
        <f t="shared" si="6"/>
        <v>131.13</v>
      </c>
      <c r="I70" s="10">
        <f t="shared" si="7"/>
        <v>947.05</v>
      </c>
      <c r="J70" s="10">
        <f t="shared" si="8"/>
        <v>1041.7550000000001</v>
      </c>
      <c r="K70" s="6"/>
      <c r="L70" s="3" t="s">
        <v>403</v>
      </c>
      <c r="M70" s="6" t="s">
        <v>404</v>
      </c>
      <c r="N70" s="7" t="s">
        <v>418</v>
      </c>
      <c r="O70" s="7" t="s">
        <v>123</v>
      </c>
    </row>
    <row r="71" spans="1:15" ht="105" x14ac:dyDescent="0.2">
      <c r="A71" s="2" t="s">
        <v>47</v>
      </c>
      <c r="B71" s="3" t="s">
        <v>47</v>
      </c>
      <c r="C71" s="3" t="s">
        <v>401</v>
      </c>
      <c r="D71" s="3" t="s">
        <v>402</v>
      </c>
      <c r="E71" s="4">
        <v>30</v>
      </c>
      <c r="F71" s="5">
        <v>874.2</v>
      </c>
      <c r="G71" s="11">
        <f t="shared" si="5"/>
        <v>104.904</v>
      </c>
      <c r="H71" s="10">
        <f t="shared" si="6"/>
        <v>157.35599999999999</v>
      </c>
      <c r="I71" s="10">
        <f t="shared" si="7"/>
        <v>1136.46</v>
      </c>
      <c r="J71" s="10">
        <f t="shared" si="8"/>
        <v>1250.1060000000002</v>
      </c>
      <c r="K71" s="6"/>
      <c r="L71" s="3" t="s">
        <v>403</v>
      </c>
      <c r="M71" s="6" t="s">
        <v>404</v>
      </c>
      <c r="N71" s="7" t="s">
        <v>405</v>
      </c>
      <c r="O71" s="7" t="s">
        <v>123</v>
      </c>
    </row>
    <row r="72" spans="1:15" ht="105" x14ac:dyDescent="0.2">
      <c r="A72" s="2" t="s">
        <v>47</v>
      </c>
      <c r="B72" s="3" t="s">
        <v>47</v>
      </c>
      <c r="C72" s="3" t="s">
        <v>419</v>
      </c>
      <c r="D72" s="3" t="s">
        <v>402</v>
      </c>
      <c r="E72" s="4">
        <v>15</v>
      </c>
      <c r="F72" s="5">
        <v>874.35</v>
      </c>
      <c r="G72" s="11">
        <f t="shared" si="5"/>
        <v>104.922</v>
      </c>
      <c r="H72" s="10">
        <f t="shared" si="6"/>
        <v>157.38300000000001</v>
      </c>
      <c r="I72" s="10">
        <f t="shared" si="7"/>
        <v>1136.655</v>
      </c>
      <c r="J72" s="10">
        <f t="shared" si="8"/>
        <v>1250.3205</v>
      </c>
      <c r="K72" s="6"/>
      <c r="L72" s="3" t="s">
        <v>403</v>
      </c>
      <c r="M72" s="6" t="s">
        <v>404</v>
      </c>
      <c r="N72" s="7" t="s">
        <v>420</v>
      </c>
      <c r="O72" s="7" t="s">
        <v>123</v>
      </c>
    </row>
    <row r="73" spans="1:15" ht="105" x14ac:dyDescent="0.2">
      <c r="A73" s="2" t="s">
        <v>47</v>
      </c>
      <c r="B73" s="3" t="s">
        <v>47</v>
      </c>
      <c r="C73" s="3" t="s">
        <v>203</v>
      </c>
      <c r="D73" s="3" t="s">
        <v>402</v>
      </c>
      <c r="E73" s="4">
        <v>40</v>
      </c>
      <c r="F73" s="5">
        <v>1165.5999999999999</v>
      </c>
      <c r="G73" s="11">
        <f t="shared" si="5"/>
        <v>139.87199999999999</v>
      </c>
      <c r="H73" s="10">
        <f t="shared" si="6"/>
        <v>209.80799999999996</v>
      </c>
      <c r="I73" s="10">
        <f t="shared" si="7"/>
        <v>1515.28</v>
      </c>
      <c r="J73" s="10">
        <f t="shared" si="8"/>
        <v>1666.808</v>
      </c>
      <c r="K73" s="6"/>
      <c r="L73" s="3" t="s">
        <v>403</v>
      </c>
      <c r="M73" s="6" t="s">
        <v>404</v>
      </c>
      <c r="N73" s="7" t="s">
        <v>411</v>
      </c>
      <c r="O73" s="7" t="s">
        <v>123</v>
      </c>
    </row>
    <row r="74" spans="1:15" ht="105" x14ac:dyDescent="0.2">
      <c r="A74" s="2" t="s">
        <v>47</v>
      </c>
      <c r="B74" s="3" t="s">
        <v>47</v>
      </c>
      <c r="C74" s="3" t="s">
        <v>379</v>
      </c>
      <c r="D74" s="3" t="s">
        <v>402</v>
      </c>
      <c r="E74" s="4">
        <v>20</v>
      </c>
      <c r="F74" s="5">
        <v>1165.8</v>
      </c>
      <c r="G74" s="11">
        <f t="shared" si="5"/>
        <v>139.89599999999999</v>
      </c>
      <c r="H74" s="10">
        <f t="shared" si="6"/>
        <v>209.84399999999999</v>
      </c>
      <c r="I74" s="10">
        <f t="shared" si="7"/>
        <v>1515.54</v>
      </c>
      <c r="J74" s="10">
        <f t="shared" si="8"/>
        <v>1667.0940000000001</v>
      </c>
      <c r="K74" s="6"/>
      <c r="L74" s="3" t="s">
        <v>403</v>
      </c>
      <c r="M74" s="6" t="s">
        <v>404</v>
      </c>
      <c r="N74" s="7" t="s">
        <v>425</v>
      </c>
      <c r="O74" s="7" t="s">
        <v>123</v>
      </c>
    </row>
    <row r="75" spans="1:15" ht="105" x14ac:dyDescent="0.2">
      <c r="A75" s="2" t="s">
        <v>47</v>
      </c>
      <c r="B75" s="3" t="s">
        <v>47</v>
      </c>
      <c r="C75" s="3" t="s">
        <v>428</v>
      </c>
      <c r="D75" s="3" t="s">
        <v>402</v>
      </c>
      <c r="E75" s="4">
        <v>50</v>
      </c>
      <c r="F75" s="5">
        <v>1457</v>
      </c>
      <c r="G75" s="11">
        <f t="shared" si="5"/>
        <v>174.84</v>
      </c>
      <c r="H75" s="10">
        <f t="shared" si="6"/>
        <v>262.26</v>
      </c>
      <c r="I75" s="10">
        <f t="shared" si="7"/>
        <v>1894.1</v>
      </c>
      <c r="J75" s="10">
        <f t="shared" si="8"/>
        <v>2083.5100000000002</v>
      </c>
      <c r="K75" s="6"/>
      <c r="L75" s="3" t="s">
        <v>403</v>
      </c>
      <c r="M75" s="6" t="s">
        <v>404</v>
      </c>
      <c r="N75" s="7" t="s">
        <v>429</v>
      </c>
      <c r="O75" s="7" t="s">
        <v>123</v>
      </c>
    </row>
    <row r="76" spans="1:15" ht="105" x14ac:dyDescent="0.2">
      <c r="A76" s="2" t="s">
        <v>47</v>
      </c>
      <c r="B76" s="3" t="s">
        <v>47</v>
      </c>
      <c r="C76" s="3" t="s">
        <v>407</v>
      </c>
      <c r="D76" s="3" t="s">
        <v>402</v>
      </c>
      <c r="E76" s="4">
        <v>25</v>
      </c>
      <c r="F76" s="5">
        <v>1457.25</v>
      </c>
      <c r="G76" s="11">
        <f t="shared" si="5"/>
        <v>174.87</v>
      </c>
      <c r="H76" s="10">
        <f t="shared" si="6"/>
        <v>262.30500000000001</v>
      </c>
      <c r="I76" s="10">
        <f t="shared" si="7"/>
        <v>1894.425</v>
      </c>
      <c r="J76" s="10">
        <f t="shared" si="8"/>
        <v>2083.8675000000003</v>
      </c>
      <c r="K76" s="6"/>
      <c r="L76" s="3" t="s">
        <v>403</v>
      </c>
      <c r="M76" s="6" t="s">
        <v>404</v>
      </c>
      <c r="N76" s="7" t="s">
        <v>408</v>
      </c>
      <c r="O76" s="7" t="s">
        <v>123</v>
      </c>
    </row>
    <row r="77" spans="1:15" ht="105" x14ac:dyDescent="0.2">
      <c r="A77" s="2" t="s">
        <v>47</v>
      </c>
      <c r="B77" s="3" t="s">
        <v>47</v>
      </c>
      <c r="C77" s="3" t="s">
        <v>382</v>
      </c>
      <c r="D77" s="3" t="s">
        <v>402</v>
      </c>
      <c r="E77" s="4">
        <v>30</v>
      </c>
      <c r="F77" s="5">
        <v>1748.7</v>
      </c>
      <c r="G77" s="11">
        <f t="shared" si="5"/>
        <v>209.84399999999999</v>
      </c>
      <c r="H77" s="10">
        <f t="shared" si="6"/>
        <v>314.76600000000002</v>
      </c>
      <c r="I77" s="10">
        <f t="shared" si="7"/>
        <v>2273.31</v>
      </c>
      <c r="J77" s="10">
        <f t="shared" si="8"/>
        <v>2500.6410000000001</v>
      </c>
      <c r="K77" s="6"/>
      <c r="L77" s="3" t="s">
        <v>403</v>
      </c>
      <c r="M77" s="6" t="s">
        <v>404</v>
      </c>
      <c r="N77" s="7" t="s">
        <v>412</v>
      </c>
      <c r="O77" s="7" t="s">
        <v>123</v>
      </c>
    </row>
    <row r="78" spans="1:15" ht="105" x14ac:dyDescent="0.2">
      <c r="A78" s="2" t="s">
        <v>47</v>
      </c>
      <c r="B78" s="3" t="s">
        <v>47</v>
      </c>
      <c r="C78" s="3" t="s">
        <v>391</v>
      </c>
      <c r="D78" s="3" t="s">
        <v>402</v>
      </c>
      <c r="E78" s="4">
        <v>40</v>
      </c>
      <c r="F78" s="5">
        <v>2331.6</v>
      </c>
      <c r="G78" s="11">
        <f t="shared" si="5"/>
        <v>279.79199999999997</v>
      </c>
      <c r="H78" s="10">
        <f t="shared" si="6"/>
        <v>419.68799999999999</v>
      </c>
      <c r="I78" s="10">
        <f t="shared" si="7"/>
        <v>3031.08</v>
      </c>
      <c r="J78" s="10">
        <f t="shared" si="8"/>
        <v>3334.1880000000001</v>
      </c>
      <c r="K78" s="6"/>
      <c r="L78" s="3" t="s">
        <v>403</v>
      </c>
      <c r="M78" s="6" t="s">
        <v>404</v>
      </c>
      <c r="N78" s="7" t="s">
        <v>421</v>
      </c>
      <c r="O78" s="7" t="s">
        <v>123</v>
      </c>
    </row>
    <row r="79" spans="1:15" ht="105" x14ac:dyDescent="0.2">
      <c r="A79" s="2" t="s">
        <v>47</v>
      </c>
      <c r="B79" s="3" t="s">
        <v>47</v>
      </c>
      <c r="C79" s="3" t="s">
        <v>393</v>
      </c>
      <c r="D79" s="3" t="s">
        <v>402</v>
      </c>
      <c r="E79" s="4">
        <v>50</v>
      </c>
      <c r="F79" s="5">
        <v>2914.5</v>
      </c>
      <c r="G79" s="11">
        <f t="shared" si="5"/>
        <v>349.74</v>
      </c>
      <c r="H79" s="10">
        <f t="shared" si="6"/>
        <v>524.61</v>
      </c>
      <c r="I79" s="10">
        <f t="shared" si="7"/>
        <v>3788.85</v>
      </c>
      <c r="J79" s="10">
        <f t="shared" si="8"/>
        <v>4167.7350000000006</v>
      </c>
      <c r="K79" s="6"/>
      <c r="L79" s="3" t="s">
        <v>403</v>
      </c>
      <c r="M79" s="6" t="s">
        <v>404</v>
      </c>
      <c r="N79" s="7" t="s">
        <v>406</v>
      </c>
      <c r="O79" s="7" t="s">
        <v>123</v>
      </c>
    </row>
    <row r="80" spans="1:15" ht="120" x14ac:dyDescent="0.2">
      <c r="A80" s="2" t="s">
        <v>73</v>
      </c>
      <c r="B80" s="3" t="s">
        <v>243</v>
      </c>
      <c r="C80" s="3" t="s">
        <v>244</v>
      </c>
      <c r="D80" s="3" t="s">
        <v>207</v>
      </c>
      <c r="E80" s="4">
        <v>5</v>
      </c>
      <c r="F80" s="5">
        <v>109.28</v>
      </c>
      <c r="G80" s="11">
        <f>F80*0.15</f>
        <v>16.391999999999999</v>
      </c>
      <c r="H80" s="10">
        <f>F80*0.25</f>
        <v>27.32</v>
      </c>
      <c r="I80" s="10">
        <f>F80+(F80*0.15)+(F80*0.25)</f>
        <v>152.99199999999999</v>
      </c>
      <c r="J80" s="10">
        <f t="shared" si="8"/>
        <v>168.2912</v>
      </c>
      <c r="K80" s="6"/>
      <c r="L80" s="3" t="s">
        <v>245</v>
      </c>
      <c r="M80" s="6" t="s">
        <v>246</v>
      </c>
      <c r="N80" s="7" t="s">
        <v>247</v>
      </c>
      <c r="O80" s="7" t="s">
        <v>140</v>
      </c>
    </row>
    <row r="81" spans="1:15" ht="60" x14ac:dyDescent="0.2">
      <c r="A81" s="2" t="s">
        <v>52</v>
      </c>
      <c r="B81" s="3" t="s">
        <v>52</v>
      </c>
      <c r="C81" s="3" t="s">
        <v>139</v>
      </c>
      <c r="D81" s="3" t="s">
        <v>181</v>
      </c>
      <c r="E81" s="4">
        <v>56</v>
      </c>
      <c r="F81" s="5">
        <v>23.06</v>
      </c>
      <c r="G81" s="9">
        <f>F81*0.18</f>
        <v>4.1507999999999994</v>
      </c>
      <c r="H81" s="10">
        <f>F81*0.31</f>
        <v>7.1485999999999992</v>
      </c>
      <c r="I81" s="10">
        <f>F81+(F81*0.18)+(F81*0.31)</f>
        <v>34.359400000000001</v>
      </c>
      <c r="J81" s="10">
        <f t="shared" si="8"/>
        <v>37.795340000000003</v>
      </c>
      <c r="K81" s="6"/>
      <c r="L81" s="3" t="s">
        <v>53</v>
      </c>
      <c r="M81" s="6" t="s">
        <v>371</v>
      </c>
      <c r="N81" s="7" t="s">
        <v>105</v>
      </c>
      <c r="O81" s="7" t="s">
        <v>137</v>
      </c>
    </row>
    <row r="82" spans="1:15" ht="60" x14ac:dyDescent="0.2">
      <c r="A82" s="2" t="s">
        <v>52</v>
      </c>
      <c r="B82" s="3" t="s">
        <v>52</v>
      </c>
      <c r="C82" s="3" t="s">
        <v>139</v>
      </c>
      <c r="D82" s="3" t="s">
        <v>181</v>
      </c>
      <c r="E82" s="4">
        <v>56</v>
      </c>
      <c r="F82" s="5">
        <v>23.06</v>
      </c>
      <c r="G82" s="9">
        <f>F82*0.18</f>
        <v>4.1507999999999994</v>
      </c>
      <c r="H82" s="10">
        <f>F82*0.31</f>
        <v>7.1485999999999992</v>
      </c>
      <c r="I82" s="10">
        <f>F82+(F82*0.18)+(F82*0.31)</f>
        <v>34.359400000000001</v>
      </c>
      <c r="J82" s="10">
        <f t="shared" si="8"/>
        <v>37.795340000000003</v>
      </c>
      <c r="K82" s="6"/>
      <c r="L82" s="3" t="s">
        <v>53</v>
      </c>
      <c r="M82" s="6" t="s">
        <v>371</v>
      </c>
      <c r="N82" s="7" t="s">
        <v>104</v>
      </c>
      <c r="O82" s="7" t="s">
        <v>137</v>
      </c>
    </row>
    <row r="83" spans="1:15" ht="60" x14ac:dyDescent="0.2">
      <c r="A83" s="2" t="s">
        <v>54</v>
      </c>
      <c r="B83" s="3" t="s">
        <v>54</v>
      </c>
      <c r="C83" s="3" t="s">
        <v>142</v>
      </c>
      <c r="D83" s="3" t="s">
        <v>181</v>
      </c>
      <c r="E83" s="4">
        <v>20</v>
      </c>
      <c r="F83" s="5">
        <v>18.55</v>
      </c>
      <c r="G83" s="9">
        <f>F83*0.18</f>
        <v>3.339</v>
      </c>
      <c r="H83" s="10">
        <f>F83*0.31</f>
        <v>5.7505000000000006</v>
      </c>
      <c r="I83" s="10">
        <f>F83+(F83*0.18)+(F83*0.31)</f>
        <v>27.639499999999998</v>
      </c>
      <c r="J83" s="10">
        <f t="shared" si="8"/>
        <v>30.403449999999999</v>
      </c>
      <c r="K83" s="6"/>
      <c r="L83" s="3" t="s">
        <v>55</v>
      </c>
      <c r="M83" s="6" t="s">
        <v>372</v>
      </c>
      <c r="N83" s="7" t="s">
        <v>56</v>
      </c>
      <c r="O83" s="7" t="s">
        <v>131</v>
      </c>
    </row>
    <row r="84" spans="1:15" ht="90" x14ac:dyDescent="0.2">
      <c r="A84" s="2" t="s">
        <v>57</v>
      </c>
      <c r="B84" s="3" t="s">
        <v>208</v>
      </c>
      <c r="C84" s="3" t="s">
        <v>379</v>
      </c>
      <c r="D84" s="3" t="s">
        <v>199</v>
      </c>
      <c r="E84" s="4">
        <v>20</v>
      </c>
      <c r="F84" s="5">
        <v>33.799999999999997</v>
      </c>
      <c r="G84" s="9">
        <f>F84*0.18</f>
        <v>6.0839999999999996</v>
      </c>
      <c r="H84" s="10">
        <f>F84*0.31</f>
        <v>10.478</v>
      </c>
      <c r="I84" s="10">
        <f>F84+(F84*0.18)+(F84*0.31)</f>
        <v>50.362000000000002</v>
      </c>
      <c r="J84" s="10">
        <f t="shared" si="8"/>
        <v>55.39820000000001</v>
      </c>
      <c r="K84" s="6"/>
      <c r="L84" s="3" t="s">
        <v>209</v>
      </c>
      <c r="M84" s="6" t="s">
        <v>380</v>
      </c>
      <c r="N84" s="7" t="s">
        <v>381</v>
      </c>
      <c r="O84" s="7" t="s">
        <v>124</v>
      </c>
    </row>
    <row r="85" spans="1:15" ht="90" x14ac:dyDescent="0.2">
      <c r="A85" s="2" t="s">
        <v>57</v>
      </c>
      <c r="B85" s="3" t="s">
        <v>208</v>
      </c>
      <c r="C85" s="3" t="s">
        <v>382</v>
      </c>
      <c r="D85" s="3" t="s">
        <v>199</v>
      </c>
      <c r="E85" s="4">
        <v>30</v>
      </c>
      <c r="F85" s="5">
        <v>50.7</v>
      </c>
      <c r="G85" s="11">
        <f t="shared" ref="G85:G99" si="9">F85*0.15</f>
        <v>7.6050000000000004</v>
      </c>
      <c r="H85" s="10">
        <f t="shared" ref="H85:H99" si="10">F85*0.25</f>
        <v>12.675000000000001</v>
      </c>
      <c r="I85" s="10">
        <f t="shared" ref="I85:I99" si="11">F85+(F85*0.15)+(F85*0.25)</f>
        <v>70.98</v>
      </c>
      <c r="J85" s="10">
        <f t="shared" si="8"/>
        <v>78.078000000000017</v>
      </c>
      <c r="K85" s="6"/>
      <c r="L85" s="3" t="s">
        <v>209</v>
      </c>
      <c r="M85" s="6" t="s">
        <v>380</v>
      </c>
      <c r="N85" s="7" t="s">
        <v>383</v>
      </c>
      <c r="O85" s="7" t="s">
        <v>124</v>
      </c>
    </row>
    <row r="86" spans="1:15" ht="90" x14ac:dyDescent="0.2">
      <c r="A86" s="2" t="s">
        <v>57</v>
      </c>
      <c r="B86" s="3" t="s">
        <v>208</v>
      </c>
      <c r="C86" s="3" t="s">
        <v>391</v>
      </c>
      <c r="D86" s="3" t="s">
        <v>199</v>
      </c>
      <c r="E86" s="4">
        <v>40</v>
      </c>
      <c r="F86" s="5">
        <v>67.599999999999994</v>
      </c>
      <c r="G86" s="11">
        <f t="shared" si="9"/>
        <v>10.139999999999999</v>
      </c>
      <c r="H86" s="10">
        <f t="shared" si="10"/>
        <v>16.899999999999999</v>
      </c>
      <c r="I86" s="10">
        <f t="shared" si="11"/>
        <v>94.639999999999986</v>
      </c>
      <c r="J86" s="10">
        <f t="shared" si="8"/>
        <v>104.104</v>
      </c>
      <c r="K86" s="6"/>
      <c r="L86" s="3" t="s">
        <v>209</v>
      </c>
      <c r="M86" s="6" t="s">
        <v>380</v>
      </c>
      <c r="N86" s="7" t="s">
        <v>392</v>
      </c>
      <c r="O86" s="7" t="s">
        <v>124</v>
      </c>
    </row>
    <row r="87" spans="1:15" ht="90" x14ac:dyDescent="0.2">
      <c r="A87" s="2" t="s">
        <v>57</v>
      </c>
      <c r="B87" s="3" t="s">
        <v>208</v>
      </c>
      <c r="C87" s="3" t="s">
        <v>393</v>
      </c>
      <c r="D87" s="3" t="s">
        <v>199</v>
      </c>
      <c r="E87" s="4">
        <v>50</v>
      </c>
      <c r="F87" s="5">
        <v>84.5</v>
      </c>
      <c r="G87" s="11">
        <f t="shared" si="9"/>
        <v>12.674999999999999</v>
      </c>
      <c r="H87" s="10">
        <f t="shared" si="10"/>
        <v>21.125</v>
      </c>
      <c r="I87" s="10">
        <f t="shared" si="11"/>
        <v>118.3</v>
      </c>
      <c r="J87" s="10">
        <f t="shared" si="8"/>
        <v>130.13</v>
      </c>
      <c r="K87" s="6"/>
      <c r="L87" s="3" t="s">
        <v>209</v>
      </c>
      <c r="M87" s="6" t="s">
        <v>380</v>
      </c>
      <c r="N87" s="7" t="s">
        <v>394</v>
      </c>
      <c r="O87" s="7" t="s">
        <v>124</v>
      </c>
    </row>
    <row r="88" spans="1:15" ht="90" x14ac:dyDescent="0.2">
      <c r="A88" s="2" t="s">
        <v>57</v>
      </c>
      <c r="B88" s="3" t="s">
        <v>208</v>
      </c>
      <c r="C88" s="3" t="s">
        <v>200</v>
      </c>
      <c r="D88" s="3" t="s">
        <v>199</v>
      </c>
      <c r="E88" s="4">
        <v>60</v>
      </c>
      <c r="F88" s="5">
        <v>101.4</v>
      </c>
      <c r="G88" s="11">
        <f t="shared" si="9"/>
        <v>15.21</v>
      </c>
      <c r="H88" s="10">
        <f t="shared" si="10"/>
        <v>25.35</v>
      </c>
      <c r="I88" s="10">
        <f t="shared" si="11"/>
        <v>141.96</v>
      </c>
      <c r="J88" s="10">
        <f t="shared" si="8"/>
        <v>156.15600000000003</v>
      </c>
      <c r="K88" s="6"/>
      <c r="L88" s="3" t="s">
        <v>209</v>
      </c>
      <c r="M88" s="6" t="s">
        <v>380</v>
      </c>
      <c r="N88" s="7" t="s">
        <v>386</v>
      </c>
      <c r="O88" s="7" t="s">
        <v>124</v>
      </c>
    </row>
    <row r="89" spans="1:15" ht="75" x14ac:dyDescent="0.2">
      <c r="A89" s="2" t="s">
        <v>57</v>
      </c>
      <c r="B89" s="3" t="s">
        <v>208</v>
      </c>
      <c r="C89" s="3" t="s">
        <v>389</v>
      </c>
      <c r="D89" s="3" t="s">
        <v>199</v>
      </c>
      <c r="E89" s="4">
        <v>60</v>
      </c>
      <c r="F89" s="5">
        <v>101.4</v>
      </c>
      <c r="G89" s="11">
        <f t="shared" si="9"/>
        <v>15.21</v>
      </c>
      <c r="H89" s="10">
        <f t="shared" si="10"/>
        <v>25.35</v>
      </c>
      <c r="I89" s="10">
        <f t="shared" si="11"/>
        <v>141.96</v>
      </c>
      <c r="J89" s="10">
        <f t="shared" si="8"/>
        <v>156.15600000000003</v>
      </c>
      <c r="K89" s="6"/>
      <c r="L89" s="3" t="s">
        <v>209</v>
      </c>
      <c r="M89" s="6" t="s">
        <v>380</v>
      </c>
      <c r="N89" s="7" t="s">
        <v>390</v>
      </c>
      <c r="O89" s="7" t="s">
        <v>124</v>
      </c>
    </row>
    <row r="90" spans="1:15" ht="90" x14ac:dyDescent="0.2">
      <c r="A90" s="2" t="s">
        <v>57</v>
      </c>
      <c r="B90" s="3" t="s">
        <v>208</v>
      </c>
      <c r="C90" s="3" t="s">
        <v>384</v>
      </c>
      <c r="D90" s="3" t="s">
        <v>199</v>
      </c>
      <c r="E90" s="4">
        <v>100</v>
      </c>
      <c r="F90" s="5">
        <v>169</v>
      </c>
      <c r="G90" s="11">
        <f t="shared" si="9"/>
        <v>25.349999999999998</v>
      </c>
      <c r="H90" s="10">
        <f t="shared" si="10"/>
        <v>42.25</v>
      </c>
      <c r="I90" s="10">
        <f t="shared" si="11"/>
        <v>236.6</v>
      </c>
      <c r="J90" s="10">
        <f t="shared" si="8"/>
        <v>260.26</v>
      </c>
      <c r="K90" s="6"/>
      <c r="L90" s="3" t="s">
        <v>209</v>
      </c>
      <c r="M90" s="6" t="s">
        <v>380</v>
      </c>
      <c r="N90" s="7" t="s">
        <v>385</v>
      </c>
      <c r="O90" s="7" t="s">
        <v>124</v>
      </c>
    </row>
    <row r="91" spans="1:15" ht="75" x14ac:dyDescent="0.2">
      <c r="A91" s="2" t="s">
        <v>57</v>
      </c>
      <c r="B91" s="3" t="s">
        <v>208</v>
      </c>
      <c r="C91" s="3" t="s">
        <v>387</v>
      </c>
      <c r="D91" s="3" t="s">
        <v>199</v>
      </c>
      <c r="E91" s="4">
        <v>100</v>
      </c>
      <c r="F91" s="5">
        <v>169</v>
      </c>
      <c r="G91" s="11">
        <f t="shared" si="9"/>
        <v>25.349999999999998</v>
      </c>
      <c r="H91" s="10">
        <f t="shared" si="10"/>
        <v>42.25</v>
      </c>
      <c r="I91" s="10">
        <f t="shared" si="11"/>
        <v>236.6</v>
      </c>
      <c r="J91" s="10">
        <f t="shared" si="8"/>
        <v>260.26</v>
      </c>
      <c r="K91" s="6"/>
      <c r="L91" s="3" t="s">
        <v>209</v>
      </c>
      <c r="M91" s="6" t="s">
        <v>380</v>
      </c>
      <c r="N91" s="7" t="s">
        <v>388</v>
      </c>
      <c r="O91" s="7" t="s">
        <v>124</v>
      </c>
    </row>
    <row r="92" spans="1:15" ht="60" x14ac:dyDescent="0.2">
      <c r="A92" s="2" t="s">
        <v>30</v>
      </c>
      <c r="B92" s="3" t="s">
        <v>31</v>
      </c>
      <c r="C92" s="3" t="s">
        <v>169</v>
      </c>
      <c r="D92" s="3" t="s">
        <v>141</v>
      </c>
      <c r="E92" s="4">
        <v>30</v>
      </c>
      <c r="F92" s="5">
        <v>57.85</v>
      </c>
      <c r="G92" s="11">
        <f t="shared" si="9"/>
        <v>8.6775000000000002</v>
      </c>
      <c r="H92" s="10">
        <f t="shared" si="10"/>
        <v>14.4625</v>
      </c>
      <c r="I92" s="10">
        <f t="shared" si="11"/>
        <v>80.990000000000009</v>
      </c>
      <c r="J92" s="10">
        <f t="shared" si="8"/>
        <v>89.089000000000013</v>
      </c>
      <c r="K92" s="6"/>
      <c r="L92" s="3" t="s">
        <v>32</v>
      </c>
      <c r="M92" s="6" t="s">
        <v>443</v>
      </c>
      <c r="N92" s="7" t="s">
        <v>33</v>
      </c>
      <c r="O92" s="7" t="s">
        <v>179</v>
      </c>
    </row>
    <row r="93" spans="1:15" ht="90" x14ac:dyDescent="0.2">
      <c r="A93" s="2" t="s">
        <v>58</v>
      </c>
      <c r="B93" s="3" t="s">
        <v>450</v>
      </c>
      <c r="C93" s="3" t="s">
        <v>177</v>
      </c>
      <c r="D93" s="3" t="s">
        <v>192</v>
      </c>
      <c r="E93" s="4">
        <v>10</v>
      </c>
      <c r="F93" s="5">
        <v>133.19999999999999</v>
      </c>
      <c r="G93" s="11">
        <f t="shared" si="9"/>
        <v>19.979999999999997</v>
      </c>
      <c r="H93" s="10">
        <f t="shared" si="10"/>
        <v>33.299999999999997</v>
      </c>
      <c r="I93" s="10">
        <f t="shared" si="11"/>
        <v>186.47999999999996</v>
      </c>
      <c r="J93" s="10">
        <f t="shared" si="8"/>
        <v>205.12799999999999</v>
      </c>
      <c r="K93" s="6"/>
      <c r="L93" s="3" t="s">
        <v>451</v>
      </c>
      <c r="M93" s="6" t="s">
        <v>452</v>
      </c>
      <c r="N93" s="7" t="s">
        <v>455</v>
      </c>
      <c r="O93" s="7" t="s">
        <v>135</v>
      </c>
    </row>
    <row r="94" spans="1:15" ht="90" x14ac:dyDescent="0.2">
      <c r="A94" s="2" t="s">
        <v>58</v>
      </c>
      <c r="B94" s="3" t="s">
        <v>450</v>
      </c>
      <c r="C94" s="3" t="s">
        <v>176</v>
      </c>
      <c r="D94" s="3" t="s">
        <v>192</v>
      </c>
      <c r="E94" s="4">
        <v>20</v>
      </c>
      <c r="F94" s="5">
        <v>266.39999999999998</v>
      </c>
      <c r="G94" s="11">
        <f t="shared" si="9"/>
        <v>39.959999999999994</v>
      </c>
      <c r="H94" s="10">
        <f t="shared" si="10"/>
        <v>66.599999999999994</v>
      </c>
      <c r="I94" s="10">
        <f t="shared" si="11"/>
        <v>372.95999999999992</v>
      </c>
      <c r="J94" s="10">
        <f t="shared" si="8"/>
        <v>410.25599999999997</v>
      </c>
      <c r="K94" s="6"/>
      <c r="L94" s="3" t="s">
        <v>451</v>
      </c>
      <c r="M94" s="6" t="s">
        <v>452</v>
      </c>
      <c r="N94" s="7" t="s">
        <v>454</v>
      </c>
      <c r="O94" s="7" t="s">
        <v>135</v>
      </c>
    </row>
    <row r="95" spans="1:15" ht="90" x14ac:dyDescent="0.2">
      <c r="A95" s="2" t="s">
        <v>58</v>
      </c>
      <c r="B95" s="3" t="s">
        <v>450</v>
      </c>
      <c r="C95" s="3" t="s">
        <v>178</v>
      </c>
      <c r="D95" s="3" t="s">
        <v>192</v>
      </c>
      <c r="E95" s="4">
        <v>30</v>
      </c>
      <c r="F95" s="5">
        <v>399.6</v>
      </c>
      <c r="G95" s="11">
        <f t="shared" si="9"/>
        <v>59.94</v>
      </c>
      <c r="H95" s="10">
        <f t="shared" si="10"/>
        <v>99.9</v>
      </c>
      <c r="I95" s="10">
        <f t="shared" si="11"/>
        <v>559.44000000000005</v>
      </c>
      <c r="J95" s="10">
        <f t="shared" si="8"/>
        <v>615.38400000000013</v>
      </c>
      <c r="K95" s="6"/>
      <c r="L95" s="3" t="s">
        <v>451</v>
      </c>
      <c r="M95" s="6" t="s">
        <v>452</v>
      </c>
      <c r="N95" s="7" t="s">
        <v>453</v>
      </c>
      <c r="O95" s="7" t="s">
        <v>135</v>
      </c>
    </row>
    <row r="96" spans="1:15" ht="195" x14ac:dyDescent="0.2">
      <c r="A96" s="2" t="s">
        <v>59</v>
      </c>
      <c r="B96" s="3" t="s">
        <v>59</v>
      </c>
      <c r="C96" s="3" t="s">
        <v>233</v>
      </c>
      <c r="D96" s="3" t="s">
        <v>196</v>
      </c>
      <c r="E96" s="4">
        <v>5</v>
      </c>
      <c r="F96" s="5">
        <v>220</v>
      </c>
      <c r="G96" s="11">
        <f t="shared" si="9"/>
        <v>33</v>
      </c>
      <c r="H96" s="10">
        <f t="shared" si="10"/>
        <v>55</v>
      </c>
      <c r="I96" s="10">
        <f t="shared" si="11"/>
        <v>308</v>
      </c>
      <c r="J96" s="10">
        <f t="shared" si="8"/>
        <v>338.8</v>
      </c>
      <c r="K96" s="6"/>
      <c r="L96" s="3" t="s">
        <v>213</v>
      </c>
      <c r="M96" s="6" t="s">
        <v>234</v>
      </c>
      <c r="N96" s="7" t="s">
        <v>235</v>
      </c>
      <c r="O96" s="7" t="s">
        <v>128</v>
      </c>
    </row>
    <row r="97" spans="1:15" ht="195" x14ac:dyDescent="0.2">
      <c r="A97" s="2" t="s">
        <v>59</v>
      </c>
      <c r="B97" s="3" t="s">
        <v>59</v>
      </c>
      <c r="C97" s="3" t="s">
        <v>236</v>
      </c>
      <c r="D97" s="3" t="s">
        <v>196</v>
      </c>
      <c r="E97" s="4">
        <v>10</v>
      </c>
      <c r="F97" s="5">
        <v>400</v>
      </c>
      <c r="G97" s="11">
        <f t="shared" si="9"/>
        <v>60</v>
      </c>
      <c r="H97" s="10">
        <f t="shared" si="10"/>
        <v>100</v>
      </c>
      <c r="I97" s="10">
        <f t="shared" si="11"/>
        <v>560</v>
      </c>
      <c r="J97" s="10">
        <f t="shared" si="8"/>
        <v>616</v>
      </c>
      <c r="K97" s="6"/>
      <c r="L97" s="3" t="s">
        <v>213</v>
      </c>
      <c r="M97" s="6" t="s">
        <v>234</v>
      </c>
      <c r="N97" s="7" t="s">
        <v>237</v>
      </c>
      <c r="O97" s="7" t="s">
        <v>128</v>
      </c>
    </row>
    <row r="98" spans="1:15" ht="150" x14ac:dyDescent="0.2">
      <c r="A98" s="2" t="s">
        <v>59</v>
      </c>
      <c r="B98" s="3" t="s">
        <v>444</v>
      </c>
      <c r="C98" s="3" t="s">
        <v>164</v>
      </c>
      <c r="D98" s="3" t="s">
        <v>202</v>
      </c>
      <c r="E98" s="4">
        <v>1</v>
      </c>
      <c r="F98" s="5">
        <v>73.069999999999993</v>
      </c>
      <c r="G98" s="11">
        <f t="shared" si="9"/>
        <v>10.960499999999998</v>
      </c>
      <c r="H98" s="10">
        <f t="shared" si="10"/>
        <v>18.267499999999998</v>
      </c>
      <c r="I98" s="10">
        <f t="shared" si="11"/>
        <v>102.29799999999999</v>
      </c>
      <c r="J98" s="10">
        <f t="shared" si="8"/>
        <v>112.5278</v>
      </c>
      <c r="K98" s="6"/>
      <c r="L98" s="3" t="s">
        <v>445</v>
      </c>
      <c r="M98" s="6" t="s">
        <v>446</v>
      </c>
      <c r="N98" s="7" t="s">
        <v>447</v>
      </c>
      <c r="O98" s="7" t="s">
        <v>128</v>
      </c>
    </row>
    <row r="99" spans="1:15" ht="150" x14ac:dyDescent="0.2">
      <c r="A99" s="2" t="s">
        <v>59</v>
      </c>
      <c r="B99" s="3" t="s">
        <v>444</v>
      </c>
      <c r="C99" s="3" t="s">
        <v>163</v>
      </c>
      <c r="D99" s="3" t="s">
        <v>202</v>
      </c>
      <c r="E99" s="4">
        <v>1</v>
      </c>
      <c r="F99" s="5">
        <v>107.17</v>
      </c>
      <c r="G99" s="11">
        <f t="shared" si="9"/>
        <v>16.075499999999998</v>
      </c>
      <c r="H99" s="10">
        <f t="shared" si="10"/>
        <v>26.7925</v>
      </c>
      <c r="I99" s="10">
        <f t="shared" si="11"/>
        <v>150.03799999999998</v>
      </c>
      <c r="J99" s="10">
        <f t="shared" si="8"/>
        <v>165.04179999999999</v>
      </c>
      <c r="K99" s="6"/>
      <c r="L99" s="3" t="s">
        <v>445</v>
      </c>
      <c r="M99" s="6" t="s">
        <v>446</v>
      </c>
      <c r="N99" s="7" t="s">
        <v>448</v>
      </c>
      <c r="O99" s="7" t="s">
        <v>128</v>
      </c>
    </row>
    <row r="100" spans="1:15" ht="60" x14ac:dyDescent="0.2">
      <c r="A100" s="2" t="s">
        <v>60</v>
      </c>
      <c r="B100" s="3" t="s">
        <v>60</v>
      </c>
      <c r="C100" s="3" t="s">
        <v>143</v>
      </c>
      <c r="D100" s="3" t="s">
        <v>181</v>
      </c>
      <c r="E100" s="4">
        <v>20</v>
      </c>
      <c r="F100" s="5">
        <v>11.32</v>
      </c>
      <c r="G100" s="9">
        <f>F100*0.18</f>
        <v>2.0375999999999999</v>
      </c>
      <c r="H100" s="10">
        <f>F100*0.31</f>
        <v>3.5091999999999999</v>
      </c>
      <c r="I100" s="10">
        <f>F100+(F100*0.18)+(F100*0.31)</f>
        <v>16.866799999999998</v>
      </c>
      <c r="J100" s="10">
        <f t="shared" ref="J100:J131" si="12">I100*1.1</f>
        <v>18.55348</v>
      </c>
      <c r="K100" s="6"/>
      <c r="L100" s="3" t="s">
        <v>81</v>
      </c>
      <c r="M100" s="6" t="s">
        <v>371</v>
      </c>
      <c r="N100" s="7" t="s">
        <v>87</v>
      </c>
      <c r="O100" s="7" t="s">
        <v>122</v>
      </c>
    </row>
    <row r="101" spans="1:15" ht="60" x14ac:dyDescent="0.2">
      <c r="A101" s="2" t="s">
        <v>60</v>
      </c>
      <c r="B101" s="3" t="s">
        <v>60</v>
      </c>
      <c r="C101" s="3" t="s">
        <v>143</v>
      </c>
      <c r="D101" s="3" t="s">
        <v>181</v>
      </c>
      <c r="E101" s="4">
        <v>20</v>
      </c>
      <c r="F101" s="5">
        <v>11.32</v>
      </c>
      <c r="G101" s="9">
        <f>F101*0.18</f>
        <v>2.0375999999999999</v>
      </c>
      <c r="H101" s="10">
        <f>F101*0.31</f>
        <v>3.5091999999999999</v>
      </c>
      <c r="I101" s="10">
        <f>F101+(F101*0.18)+(F101*0.31)</f>
        <v>16.866799999999998</v>
      </c>
      <c r="J101" s="10">
        <f t="shared" si="12"/>
        <v>18.55348</v>
      </c>
      <c r="K101" s="6"/>
      <c r="L101" s="3" t="s">
        <v>81</v>
      </c>
      <c r="M101" s="6" t="s">
        <v>371</v>
      </c>
      <c r="N101" s="7" t="s">
        <v>96</v>
      </c>
      <c r="O101" s="7" t="s">
        <v>122</v>
      </c>
    </row>
    <row r="102" spans="1:15" ht="60" x14ac:dyDescent="0.2">
      <c r="A102" s="2" t="s">
        <v>61</v>
      </c>
      <c r="B102" s="3" t="s">
        <v>61</v>
      </c>
      <c r="C102" s="3" t="s">
        <v>376</v>
      </c>
      <c r="D102" s="3" t="s">
        <v>181</v>
      </c>
      <c r="E102" s="4">
        <v>1</v>
      </c>
      <c r="F102" s="5">
        <v>31.45</v>
      </c>
      <c r="G102" s="9">
        <f>F102*0.18</f>
        <v>5.6609999999999996</v>
      </c>
      <c r="H102" s="10">
        <f>F102*0.31</f>
        <v>9.7494999999999994</v>
      </c>
      <c r="I102" s="10">
        <f>F102+(F102*0.18)+(F102*0.31)</f>
        <v>46.860499999999995</v>
      </c>
      <c r="J102" s="10">
        <f t="shared" si="12"/>
        <v>51.546549999999996</v>
      </c>
      <c r="K102" s="6"/>
      <c r="L102" s="3" t="s">
        <v>62</v>
      </c>
      <c r="M102" s="6" t="s">
        <v>377</v>
      </c>
      <c r="N102" s="7" t="s">
        <v>92</v>
      </c>
      <c r="O102" s="7" t="s">
        <v>172</v>
      </c>
    </row>
    <row r="103" spans="1:15" ht="90" x14ac:dyDescent="0.2">
      <c r="A103" s="2" t="s">
        <v>63</v>
      </c>
      <c r="B103" s="3" t="s">
        <v>63</v>
      </c>
      <c r="C103" s="3" t="s">
        <v>395</v>
      </c>
      <c r="D103" s="3" t="s">
        <v>206</v>
      </c>
      <c r="E103" s="4">
        <v>60</v>
      </c>
      <c r="F103" s="5">
        <v>19.37</v>
      </c>
      <c r="G103" s="9">
        <f>F103*0.18</f>
        <v>3.4866000000000001</v>
      </c>
      <c r="H103" s="10">
        <f>F103*0.31</f>
        <v>6.0047000000000006</v>
      </c>
      <c r="I103" s="10">
        <f>F103+(F103*0.18)+(F103*0.31)</f>
        <v>28.8613</v>
      </c>
      <c r="J103" s="10">
        <f t="shared" si="12"/>
        <v>31.747430000000001</v>
      </c>
      <c r="K103" s="6"/>
      <c r="L103" s="3" t="s">
        <v>64</v>
      </c>
      <c r="M103" s="6" t="s">
        <v>396</v>
      </c>
      <c r="N103" s="7" t="s">
        <v>65</v>
      </c>
      <c r="O103" s="7" t="s">
        <v>136</v>
      </c>
    </row>
    <row r="104" spans="1:15" ht="150" x14ac:dyDescent="0.2">
      <c r="A104" s="2" t="s">
        <v>78</v>
      </c>
      <c r="B104" s="3" t="s">
        <v>89</v>
      </c>
      <c r="C104" s="3" t="s">
        <v>219</v>
      </c>
      <c r="D104" s="3" t="s">
        <v>217</v>
      </c>
      <c r="E104" s="4">
        <v>3</v>
      </c>
      <c r="F104" s="5">
        <v>160.94999999999999</v>
      </c>
      <c r="G104" s="11">
        <f>F104*0.15</f>
        <v>24.142499999999998</v>
      </c>
      <c r="H104" s="10">
        <f>F104*0.25</f>
        <v>40.237499999999997</v>
      </c>
      <c r="I104" s="10">
        <f>F104+(F104*0.15)+(F104*0.25)</f>
        <v>225.32999999999998</v>
      </c>
      <c r="J104" s="10">
        <f t="shared" si="12"/>
        <v>247.863</v>
      </c>
      <c r="K104" s="6"/>
      <c r="L104" s="3" t="s">
        <v>90</v>
      </c>
      <c r="M104" s="6" t="s">
        <v>218</v>
      </c>
      <c r="N104" s="7" t="s">
        <v>91</v>
      </c>
      <c r="O104" s="7" t="s">
        <v>153</v>
      </c>
    </row>
    <row r="105" spans="1:15" ht="150" x14ac:dyDescent="0.2">
      <c r="A105" s="2" t="s">
        <v>78</v>
      </c>
      <c r="B105" s="3" t="s">
        <v>89</v>
      </c>
      <c r="C105" s="3" t="s">
        <v>216</v>
      </c>
      <c r="D105" s="3" t="s">
        <v>217</v>
      </c>
      <c r="E105" s="4">
        <v>6</v>
      </c>
      <c r="F105" s="5">
        <v>321.91000000000003</v>
      </c>
      <c r="G105" s="11">
        <f>F105*0.15</f>
        <v>48.286500000000004</v>
      </c>
      <c r="H105" s="10">
        <f>F105*0.25</f>
        <v>80.477500000000006</v>
      </c>
      <c r="I105" s="10">
        <f>F105+(F105*0.15)+(F105*0.25)</f>
        <v>450.67400000000004</v>
      </c>
      <c r="J105" s="10">
        <f t="shared" si="12"/>
        <v>495.74140000000006</v>
      </c>
      <c r="K105" s="6"/>
      <c r="L105" s="3" t="s">
        <v>90</v>
      </c>
      <c r="M105" s="6" t="s">
        <v>218</v>
      </c>
      <c r="N105" s="7" t="s">
        <v>185</v>
      </c>
      <c r="O105" s="7" t="s">
        <v>153</v>
      </c>
    </row>
    <row r="106" spans="1:15" ht="90" x14ac:dyDescent="0.2">
      <c r="A106" s="2" t="s">
        <v>49</v>
      </c>
      <c r="B106" s="3" t="s">
        <v>50</v>
      </c>
      <c r="C106" s="3" t="s">
        <v>463</v>
      </c>
      <c r="D106" s="3" t="s">
        <v>148</v>
      </c>
      <c r="E106" s="4">
        <v>5</v>
      </c>
      <c r="F106" s="5">
        <v>569.15</v>
      </c>
      <c r="G106" s="11">
        <f t="shared" ref="G106:G118" si="13">F106*0.12</f>
        <v>68.298000000000002</v>
      </c>
      <c r="H106" s="10">
        <f t="shared" ref="H106:H118" si="14">F106*0.18</f>
        <v>102.44699999999999</v>
      </c>
      <c r="I106" s="10">
        <f t="shared" ref="I106:I118" si="15">F106+(F106*0.12)+(F106*0.18)</f>
        <v>739.89499999999998</v>
      </c>
      <c r="J106" s="10">
        <f t="shared" si="12"/>
        <v>813.8845</v>
      </c>
      <c r="K106" s="6"/>
      <c r="L106" s="3" t="s">
        <v>51</v>
      </c>
      <c r="M106" s="6" t="s">
        <v>457</v>
      </c>
      <c r="N106" s="7" t="s">
        <v>464</v>
      </c>
      <c r="O106" s="7" t="s">
        <v>149</v>
      </c>
    </row>
    <row r="107" spans="1:15" ht="90" x14ac:dyDescent="0.2">
      <c r="A107" s="2" t="s">
        <v>49</v>
      </c>
      <c r="B107" s="3" t="s">
        <v>50</v>
      </c>
      <c r="C107" s="3" t="s">
        <v>459</v>
      </c>
      <c r="D107" s="3" t="s">
        <v>148</v>
      </c>
      <c r="E107" s="4">
        <v>5</v>
      </c>
      <c r="F107" s="5">
        <v>691.6</v>
      </c>
      <c r="G107" s="11">
        <f t="shared" si="13"/>
        <v>82.992000000000004</v>
      </c>
      <c r="H107" s="10">
        <f t="shared" si="14"/>
        <v>124.488</v>
      </c>
      <c r="I107" s="10">
        <f t="shared" si="15"/>
        <v>899.07999999999993</v>
      </c>
      <c r="J107" s="10">
        <f t="shared" si="12"/>
        <v>988.98800000000006</v>
      </c>
      <c r="K107" s="6"/>
      <c r="L107" s="3" t="s">
        <v>51</v>
      </c>
      <c r="M107" s="6" t="s">
        <v>457</v>
      </c>
      <c r="N107" s="7" t="s">
        <v>460</v>
      </c>
      <c r="O107" s="7" t="s">
        <v>149</v>
      </c>
    </row>
    <row r="108" spans="1:15" ht="90" x14ac:dyDescent="0.2">
      <c r="A108" s="2" t="s">
        <v>49</v>
      </c>
      <c r="B108" s="3" t="s">
        <v>50</v>
      </c>
      <c r="C108" s="3" t="s">
        <v>461</v>
      </c>
      <c r="D108" s="3" t="s">
        <v>148</v>
      </c>
      <c r="E108" s="4">
        <v>10</v>
      </c>
      <c r="F108" s="5">
        <v>1138.3</v>
      </c>
      <c r="G108" s="11">
        <f t="shared" si="13"/>
        <v>136.596</v>
      </c>
      <c r="H108" s="10">
        <f t="shared" si="14"/>
        <v>204.89399999999998</v>
      </c>
      <c r="I108" s="10">
        <f t="shared" si="15"/>
        <v>1479.79</v>
      </c>
      <c r="J108" s="10">
        <f t="shared" si="12"/>
        <v>1627.769</v>
      </c>
      <c r="K108" s="6"/>
      <c r="L108" s="3" t="s">
        <v>51</v>
      </c>
      <c r="M108" s="6" t="s">
        <v>457</v>
      </c>
      <c r="N108" s="7" t="s">
        <v>462</v>
      </c>
      <c r="O108" s="7" t="s">
        <v>149</v>
      </c>
    </row>
    <row r="109" spans="1:15" ht="90" x14ac:dyDescent="0.2">
      <c r="A109" s="2" t="s">
        <v>49</v>
      </c>
      <c r="B109" s="3" t="s">
        <v>50</v>
      </c>
      <c r="C109" s="3" t="s">
        <v>456</v>
      </c>
      <c r="D109" s="3" t="s">
        <v>148</v>
      </c>
      <c r="E109" s="4">
        <v>10</v>
      </c>
      <c r="F109" s="5">
        <v>1383.2</v>
      </c>
      <c r="G109" s="11">
        <f t="shared" si="13"/>
        <v>165.98400000000001</v>
      </c>
      <c r="H109" s="10">
        <f t="shared" si="14"/>
        <v>248.976</v>
      </c>
      <c r="I109" s="10">
        <f t="shared" si="15"/>
        <v>1798.1599999999999</v>
      </c>
      <c r="J109" s="10">
        <f t="shared" si="12"/>
        <v>1977.9760000000001</v>
      </c>
      <c r="K109" s="6"/>
      <c r="L109" s="3" t="s">
        <v>51</v>
      </c>
      <c r="M109" s="6" t="s">
        <v>457</v>
      </c>
      <c r="N109" s="7" t="s">
        <v>458</v>
      </c>
      <c r="O109" s="7" t="s">
        <v>149</v>
      </c>
    </row>
    <row r="110" spans="1:15" ht="75" x14ac:dyDescent="0.2">
      <c r="A110" s="2" t="s">
        <v>48</v>
      </c>
      <c r="B110" s="3" t="s">
        <v>302</v>
      </c>
      <c r="C110" s="3" t="s">
        <v>211</v>
      </c>
      <c r="D110" s="3" t="s">
        <v>210</v>
      </c>
      <c r="E110" s="4">
        <v>1</v>
      </c>
      <c r="F110" s="5">
        <v>533.6</v>
      </c>
      <c r="G110" s="11">
        <f t="shared" si="13"/>
        <v>64.031999999999996</v>
      </c>
      <c r="H110" s="10">
        <f t="shared" si="14"/>
        <v>96.048000000000002</v>
      </c>
      <c r="I110" s="10">
        <f t="shared" si="15"/>
        <v>693.68000000000006</v>
      </c>
      <c r="J110" s="10">
        <f t="shared" si="12"/>
        <v>763.04800000000012</v>
      </c>
      <c r="K110" s="6"/>
      <c r="L110" s="3" t="s">
        <v>304</v>
      </c>
      <c r="M110" s="6" t="s">
        <v>305</v>
      </c>
      <c r="N110" s="7" t="s">
        <v>311</v>
      </c>
      <c r="O110" s="7" t="s">
        <v>120</v>
      </c>
    </row>
    <row r="111" spans="1:15" ht="60" x14ac:dyDescent="0.2">
      <c r="A111" s="2" t="s">
        <v>48</v>
      </c>
      <c r="B111" s="3" t="s">
        <v>302</v>
      </c>
      <c r="C111" s="3" t="s">
        <v>312</v>
      </c>
      <c r="D111" s="3" t="s">
        <v>210</v>
      </c>
      <c r="E111" s="4">
        <v>1</v>
      </c>
      <c r="F111" s="5">
        <v>533.6</v>
      </c>
      <c r="G111" s="11">
        <f t="shared" si="13"/>
        <v>64.031999999999996</v>
      </c>
      <c r="H111" s="10">
        <f t="shared" si="14"/>
        <v>96.048000000000002</v>
      </c>
      <c r="I111" s="10">
        <f t="shared" si="15"/>
        <v>693.68000000000006</v>
      </c>
      <c r="J111" s="10">
        <f t="shared" si="12"/>
        <v>763.04800000000012</v>
      </c>
      <c r="K111" s="6"/>
      <c r="L111" s="3" t="s">
        <v>304</v>
      </c>
      <c r="M111" s="6" t="s">
        <v>305</v>
      </c>
      <c r="N111" s="7" t="s">
        <v>313</v>
      </c>
      <c r="O111" s="7" t="s">
        <v>120</v>
      </c>
    </row>
    <row r="112" spans="1:15" ht="60" x14ac:dyDescent="0.2">
      <c r="A112" s="2" t="s">
        <v>48</v>
      </c>
      <c r="B112" s="3" t="s">
        <v>302</v>
      </c>
      <c r="C112" s="3" t="s">
        <v>316</v>
      </c>
      <c r="D112" s="3" t="s">
        <v>210</v>
      </c>
      <c r="E112" s="4">
        <v>1</v>
      </c>
      <c r="F112" s="5">
        <v>1067.2</v>
      </c>
      <c r="G112" s="11">
        <f t="shared" si="13"/>
        <v>128.06399999999999</v>
      </c>
      <c r="H112" s="10">
        <f t="shared" si="14"/>
        <v>192.096</v>
      </c>
      <c r="I112" s="10">
        <f t="shared" si="15"/>
        <v>1387.3600000000001</v>
      </c>
      <c r="J112" s="10">
        <f t="shared" si="12"/>
        <v>1526.0960000000002</v>
      </c>
      <c r="K112" s="6"/>
      <c r="L112" s="3" t="s">
        <v>304</v>
      </c>
      <c r="M112" s="6" t="s">
        <v>305</v>
      </c>
      <c r="N112" s="7" t="s">
        <v>317</v>
      </c>
      <c r="O112" s="7" t="s">
        <v>120</v>
      </c>
    </row>
    <row r="113" spans="1:15" ht="75" x14ac:dyDescent="0.2">
      <c r="A113" s="2" t="s">
        <v>48</v>
      </c>
      <c r="B113" s="3" t="s">
        <v>302</v>
      </c>
      <c r="C113" s="3" t="s">
        <v>318</v>
      </c>
      <c r="D113" s="3" t="s">
        <v>210</v>
      </c>
      <c r="E113" s="4">
        <v>1</v>
      </c>
      <c r="F113" s="5">
        <v>1067.2</v>
      </c>
      <c r="G113" s="11">
        <f t="shared" si="13"/>
        <v>128.06399999999999</v>
      </c>
      <c r="H113" s="10">
        <f t="shared" si="14"/>
        <v>192.096</v>
      </c>
      <c r="I113" s="10">
        <f t="shared" si="15"/>
        <v>1387.3600000000001</v>
      </c>
      <c r="J113" s="10">
        <f t="shared" si="12"/>
        <v>1526.0960000000002</v>
      </c>
      <c r="K113" s="6"/>
      <c r="L113" s="3" t="s">
        <v>304</v>
      </c>
      <c r="M113" s="6" t="s">
        <v>305</v>
      </c>
      <c r="N113" s="7" t="s">
        <v>319</v>
      </c>
      <c r="O113" s="7" t="s">
        <v>120</v>
      </c>
    </row>
    <row r="114" spans="1:15" ht="75" x14ac:dyDescent="0.2">
      <c r="A114" s="2" t="s">
        <v>48</v>
      </c>
      <c r="B114" s="3" t="s">
        <v>302</v>
      </c>
      <c r="C114" s="3" t="s">
        <v>303</v>
      </c>
      <c r="D114" s="3" t="s">
        <v>210</v>
      </c>
      <c r="E114" s="4">
        <v>1</v>
      </c>
      <c r="F114" s="5">
        <v>1600.8</v>
      </c>
      <c r="G114" s="11">
        <f t="shared" si="13"/>
        <v>192.09599999999998</v>
      </c>
      <c r="H114" s="10">
        <f t="shared" si="14"/>
        <v>288.14400000000001</v>
      </c>
      <c r="I114" s="10">
        <f t="shared" si="15"/>
        <v>2081.04</v>
      </c>
      <c r="J114" s="10">
        <f t="shared" si="12"/>
        <v>2289.1440000000002</v>
      </c>
      <c r="K114" s="6"/>
      <c r="L114" s="3" t="s">
        <v>304</v>
      </c>
      <c r="M114" s="6" t="s">
        <v>305</v>
      </c>
      <c r="N114" s="7" t="s">
        <v>306</v>
      </c>
      <c r="O114" s="7" t="s">
        <v>120</v>
      </c>
    </row>
    <row r="115" spans="1:15" ht="60" x14ac:dyDescent="0.2">
      <c r="A115" s="2" t="s">
        <v>48</v>
      </c>
      <c r="B115" s="3" t="s">
        <v>302</v>
      </c>
      <c r="C115" s="3" t="s">
        <v>320</v>
      </c>
      <c r="D115" s="3" t="s">
        <v>210</v>
      </c>
      <c r="E115" s="4">
        <v>1</v>
      </c>
      <c r="F115" s="5">
        <v>1600.8</v>
      </c>
      <c r="G115" s="11">
        <f t="shared" si="13"/>
        <v>192.09599999999998</v>
      </c>
      <c r="H115" s="10">
        <f t="shared" si="14"/>
        <v>288.14400000000001</v>
      </c>
      <c r="I115" s="10">
        <f t="shared" si="15"/>
        <v>2081.04</v>
      </c>
      <c r="J115" s="10">
        <f t="shared" si="12"/>
        <v>2289.1440000000002</v>
      </c>
      <c r="K115" s="6"/>
      <c r="L115" s="3" t="s">
        <v>304</v>
      </c>
      <c r="M115" s="6" t="s">
        <v>305</v>
      </c>
      <c r="N115" s="7" t="s">
        <v>321</v>
      </c>
      <c r="O115" s="7" t="s">
        <v>120</v>
      </c>
    </row>
    <row r="116" spans="1:15" ht="75" x14ac:dyDescent="0.2">
      <c r="A116" s="2" t="s">
        <v>48</v>
      </c>
      <c r="B116" s="3" t="s">
        <v>302</v>
      </c>
      <c r="C116" s="3" t="s">
        <v>314</v>
      </c>
      <c r="D116" s="3" t="s">
        <v>210</v>
      </c>
      <c r="E116" s="4">
        <v>12</v>
      </c>
      <c r="F116" s="5">
        <v>19209.599999999999</v>
      </c>
      <c r="G116" s="11">
        <f t="shared" si="13"/>
        <v>2305.1519999999996</v>
      </c>
      <c r="H116" s="10">
        <f t="shared" si="14"/>
        <v>3457.7279999999996</v>
      </c>
      <c r="I116" s="10">
        <f t="shared" si="15"/>
        <v>24972.479999999996</v>
      </c>
      <c r="J116" s="10">
        <f t="shared" si="12"/>
        <v>27469.727999999999</v>
      </c>
      <c r="K116" s="6"/>
      <c r="L116" s="3" t="s">
        <v>304</v>
      </c>
      <c r="M116" s="6" t="s">
        <v>305</v>
      </c>
      <c r="N116" s="7" t="s">
        <v>315</v>
      </c>
      <c r="O116" s="7" t="s">
        <v>120</v>
      </c>
    </row>
    <row r="117" spans="1:15" ht="75" x14ac:dyDescent="0.2">
      <c r="A117" s="2" t="s">
        <v>48</v>
      </c>
      <c r="B117" s="3" t="s">
        <v>302</v>
      </c>
      <c r="C117" s="3" t="s">
        <v>307</v>
      </c>
      <c r="D117" s="3" t="s">
        <v>210</v>
      </c>
      <c r="E117" s="4">
        <v>48</v>
      </c>
      <c r="F117" s="5">
        <v>25612.799999999999</v>
      </c>
      <c r="G117" s="11">
        <f t="shared" si="13"/>
        <v>3073.5359999999996</v>
      </c>
      <c r="H117" s="10">
        <f t="shared" si="14"/>
        <v>4610.3040000000001</v>
      </c>
      <c r="I117" s="10">
        <f t="shared" si="15"/>
        <v>33296.639999999999</v>
      </c>
      <c r="J117" s="10">
        <f t="shared" si="12"/>
        <v>36626.304000000004</v>
      </c>
      <c r="K117" s="6"/>
      <c r="L117" s="3" t="s">
        <v>304</v>
      </c>
      <c r="M117" s="6" t="s">
        <v>305</v>
      </c>
      <c r="N117" s="7" t="s">
        <v>308</v>
      </c>
      <c r="O117" s="7" t="s">
        <v>120</v>
      </c>
    </row>
    <row r="118" spans="1:15" ht="75" x14ac:dyDescent="0.2">
      <c r="A118" s="2" t="s">
        <v>48</v>
      </c>
      <c r="B118" s="3" t="s">
        <v>302</v>
      </c>
      <c r="C118" s="3" t="s">
        <v>309</v>
      </c>
      <c r="D118" s="3" t="s">
        <v>210</v>
      </c>
      <c r="E118" s="4">
        <v>24</v>
      </c>
      <c r="F118" s="5">
        <v>25612.799999999999</v>
      </c>
      <c r="G118" s="11">
        <f t="shared" si="13"/>
        <v>3073.5359999999996</v>
      </c>
      <c r="H118" s="10">
        <f t="shared" si="14"/>
        <v>4610.3040000000001</v>
      </c>
      <c r="I118" s="10">
        <f t="shared" si="15"/>
        <v>33296.639999999999</v>
      </c>
      <c r="J118" s="10">
        <f t="shared" si="12"/>
        <v>36626.304000000004</v>
      </c>
      <c r="K118" s="6"/>
      <c r="L118" s="3" t="s">
        <v>304</v>
      </c>
      <c r="M118" s="6" t="s">
        <v>305</v>
      </c>
      <c r="N118" s="7" t="s">
        <v>310</v>
      </c>
      <c r="O118" s="7" t="s">
        <v>120</v>
      </c>
    </row>
    <row r="119" spans="1:15" ht="60" x14ac:dyDescent="0.2">
      <c r="A119" s="2" t="s">
        <v>66</v>
      </c>
      <c r="B119" s="3" t="s">
        <v>66</v>
      </c>
      <c r="C119" s="3" t="s">
        <v>160</v>
      </c>
      <c r="D119" s="3" t="s">
        <v>195</v>
      </c>
      <c r="E119" s="4">
        <v>30</v>
      </c>
      <c r="F119" s="5">
        <v>114.51</v>
      </c>
      <c r="G119" s="11">
        <f>F119*0.15</f>
        <v>17.176500000000001</v>
      </c>
      <c r="H119" s="10">
        <f>F119*0.25</f>
        <v>28.627500000000001</v>
      </c>
      <c r="I119" s="10">
        <f>F119+(F119*0.15)+(F119*0.25)</f>
        <v>160.31399999999999</v>
      </c>
      <c r="J119" s="10">
        <f t="shared" si="12"/>
        <v>176.34540000000001</v>
      </c>
      <c r="K119" s="6"/>
      <c r="L119" s="3" t="s">
        <v>338</v>
      </c>
      <c r="M119" s="6" t="s">
        <v>339</v>
      </c>
      <c r="N119" s="7" t="s">
        <v>344</v>
      </c>
      <c r="O119" s="7" t="s">
        <v>147</v>
      </c>
    </row>
    <row r="120" spans="1:15" ht="60" x14ac:dyDescent="0.2">
      <c r="A120" s="2" t="s">
        <v>66</v>
      </c>
      <c r="B120" s="3" t="s">
        <v>66</v>
      </c>
      <c r="C120" s="3" t="s">
        <v>342</v>
      </c>
      <c r="D120" s="3" t="s">
        <v>195</v>
      </c>
      <c r="E120" s="4">
        <v>40</v>
      </c>
      <c r="F120" s="5">
        <v>152.69</v>
      </c>
      <c r="G120" s="11">
        <f>F120*0.15</f>
        <v>22.903499999999998</v>
      </c>
      <c r="H120" s="10">
        <f>F120*0.25</f>
        <v>38.172499999999999</v>
      </c>
      <c r="I120" s="10">
        <f>F120+(F120*0.15)+(F120*0.25)</f>
        <v>213.76600000000002</v>
      </c>
      <c r="J120" s="10">
        <f t="shared" si="12"/>
        <v>235.14260000000004</v>
      </c>
      <c r="K120" s="6"/>
      <c r="L120" s="3" t="s">
        <v>338</v>
      </c>
      <c r="M120" s="6" t="s">
        <v>339</v>
      </c>
      <c r="N120" s="7" t="s">
        <v>343</v>
      </c>
      <c r="O120" s="7" t="s">
        <v>147</v>
      </c>
    </row>
    <row r="121" spans="1:15" ht="60" x14ac:dyDescent="0.2">
      <c r="A121" s="2" t="s">
        <v>66</v>
      </c>
      <c r="B121" s="3" t="s">
        <v>66</v>
      </c>
      <c r="C121" s="3" t="s">
        <v>158</v>
      </c>
      <c r="D121" s="3" t="s">
        <v>195</v>
      </c>
      <c r="E121" s="4">
        <v>30</v>
      </c>
      <c r="F121" s="5">
        <v>169.26</v>
      </c>
      <c r="G121" s="11">
        <f>F121*0.15</f>
        <v>25.388999999999999</v>
      </c>
      <c r="H121" s="10">
        <f>F121*0.25</f>
        <v>42.314999999999998</v>
      </c>
      <c r="I121" s="10">
        <f>F121+(F121*0.15)+(F121*0.25)</f>
        <v>236.964</v>
      </c>
      <c r="J121" s="10">
        <f t="shared" si="12"/>
        <v>260.66040000000004</v>
      </c>
      <c r="K121" s="6"/>
      <c r="L121" s="3" t="s">
        <v>338</v>
      </c>
      <c r="M121" s="6" t="s">
        <v>339</v>
      </c>
      <c r="N121" s="7" t="s">
        <v>341</v>
      </c>
      <c r="O121" s="7" t="s">
        <v>147</v>
      </c>
    </row>
    <row r="122" spans="1:15" ht="60" x14ac:dyDescent="0.2">
      <c r="A122" s="2" t="s">
        <v>66</v>
      </c>
      <c r="B122" s="3" t="s">
        <v>66</v>
      </c>
      <c r="C122" s="3" t="s">
        <v>186</v>
      </c>
      <c r="D122" s="3" t="s">
        <v>195</v>
      </c>
      <c r="E122" s="4">
        <v>40</v>
      </c>
      <c r="F122" s="5">
        <v>225.68</v>
      </c>
      <c r="G122" s="11">
        <f>F122*0.15</f>
        <v>33.851999999999997</v>
      </c>
      <c r="H122" s="10">
        <f>F122*0.25</f>
        <v>56.42</v>
      </c>
      <c r="I122" s="10">
        <f>F122+(F122*0.15)+(F122*0.25)</f>
        <v>315.952</v>
      </c>
      <c r="J122" s="10">
        <f t="shared" si="12"/>
        <v>347.54720000000003</v>
      </c>
      <c r="K122" s="6"/>
      <c r="L122" s="3" t="s">
        <v>338</v>
      </c>
      <c r="M122" s="6" t="s">
        <v>339</v>
      </c>
      <c r="N122" s="7" t="s">
        <v>340</v>
      </c>
      <c r="O122" s="7" t="s">
        <v>147</v>
      </c>
    </row>
    <row r="123" spans="1:15" ht="60" x14ac:dyDescent="0.2">
      <c r="A123" s="2" t="s">
        <v>66</v>
      </c>
      <c r="B123" s="3" t="s">
        <v>322</v>
      </c>
      <c r="C123" s="3" t="s">
        <v>168</v>
      </c>
      <c r="D123" s="3" t="s">
        <v>192</v>
      </c>
      <c r="E123" s="4">
        <v>10</v>
      </c>
      <c r="F123" s="5">
        <v>24.9</v>
      </c>
      <c r="G123" s="9">
        <f>F123*0.18</f>
        <v>4.4819999999999993</v>
      </c>
      <c r="H123" s="10">
        <f>F123*0.31</f>
        <v>7.7189999999999994</v>
      </c>
      <c r="I123" s="10">
        <f>F123+(F123*0.18)+(F123*0.31)</f>
        <v>37.100999999999999</v>
      </c>
      <c r="J123" s="10">
        <f t="shared" si="12"/>
        <v>40.811100000000003</v>
      </c>
      <c r="K123" s="6"/>
      <c r="L123" s="3" t="s">
        <v>323</v>
      </c>
      <c r="M123" s="6" t="s">
        <v>324</v>
      </c>
      <c r="N123" s="7" t="s">
        <v>325</v>
      </c>
      <c r="O123" s="7" t="s">
        <v>147</v>
      </c>
    </row>
    <row r="124" spans="1:15" ht="60" x14ac:dyDescent="0.2">
      <c r="A124" s="2" t="s">
        <v>66</v>
      </c>
      <c r="B124" s="3" t="s">
        <v>322</v>
      </c>
      <c r="C124" s="3" t="s">
        <v>144</v>
      </c>
      <c r="D124" s="3" t="s">
        <v>192</v>
      </c>
      <c r="E124" s="4">
        <v>20</v>
      </c>
      <c r="F124" s="5">
        <v>49.8</v>
      </c>
      <c r="G124" s="9">
        <f>F124*0.18</f>
        <v>8.9639999999999986</v>
      </c>
      <c r="H124" s="10">
        <f>F124*0.31</f>
        <v>15.437999999999999</v>
      </c>
      <c r="I124" s="10">
        <f>F124+(F124*0.18)+(F124*0.31)</f>
        <v>74.201999999999998</v>
      </c>
      <c r="J124" s="10">
        <f t="shared" si="12"/>
        <v>81.622200000000007</v>
      </c>
      <c r="K124" s="6"/>
      <c r="L124" s="3" t="s">
        <v>323</v>
      </c>
      <c r="M124" s="6" t="s">
        <v>324</v>
      </c>
      <c r="N124" s="7" t="s">
        <v>330</v>
      </c>
      <c r="O124" s="7" t="s">
        <v>147</v>
      </c>
    </row>
    <row r="125" spans="1:15" ht="60" x14ac:dyDescent="0.2">
      <c r="A125" s="2" t="s">
        <v>66</v>
      </c>
      <c r="B125" s="3" t="s">
        <v>322</v>
      </c>
      <c r="C125" s="3" t="s">
        <v>162</v>
      </c>
      <c r="D125" s="3" t="s">
        <v>192</v>
      </c>
      <c r="E125" s="4">
        <v>30</v>
      </c>
      <c r="F125" s="5">
        <v>74.7</v>
      </c>
      <c r="G125" s="11">
        <f>F125*0.15</f>
        <v>11.205</v>
      </c>
      <c r="H125" s="10">
        <f>F125*0.25</f>
        <v>18.675000000000001</v>
      </c>
      <c r="I125" s="10">
        <f>F125+(F125*0.15)+(F125*0.25)</f>
        <v>104.58</v>
      </c>
      <c r="J125" s="10">
        <f t="shared" si="12"/>
        <v>115.03800000000001</v>
      </c>
      <c r="K125" s="6"/>
      <c r="L125" s="3" t="s">
        <v>323</v>
      </c>
      <c r="M125" s="6" t="s">
        <v>324</v>
      </c>
      <c r="N125" s="7" t="s">
        <v>328</v>
      </c>
      <c r="O125" s="7" t="s">
        <v>147</v>
      </c>
    </row>
    <row r="126" spans="1:15" ht="60" x14ac:dyDescent="0.2">
      <c r="A126" s="2" t="s">
        <v>66</v>
      </c>
      <c r="B126" s="3" t="s">
        <v>322</v>
      </c>
      <c r="C126" s="3" t="s">
        <v>198</v>
      </c>
      <c r="D126" s="3" t="s">
        <v>192</v>
      </c>
      <c r="E126" s="4">
        <v>40</v>
      </c>
      <c r="F126" s="5">
        <v>99.6</v>
      </c>
      <c r="G126" s="11">
        <f>F126*0.15</f>
        <v>14.939999999999998</v>
      </c>
      <c r="H126" s="10">
        <f>F126*0.25</f>
        <v>24.9</v>
      </c>
      <c r="I126" s="10">
        <f>F126+(F126*0.15)+(F126*0.25)</f>
        <v>139.44</v>
      </c>
      <c r="J126" s="10">
        <f t="shared" si="12"/>
        <v>153.38400000000001</v>
      </c>
      <c r="K126" s="6"/>
      <c r="L126" s="3" t="s">
        <v>323</v>
      </c>
      <c r="M126" s="6" t="s">
        <v>324</v>
      </c>
      <c r="N126" s="7" t="s">
        <v>327</v>
      </c>
      <c r="O126" s="7" t="s">
        <v>147</v>
      </c>
    </row>
    <row r="127" spans="1:15" ht="60" x14ac:dyDescent="0.2">
      <c r="A127" s="2" t="s">
        <v>66</v>
      </c>
      <c r="B127" s="3" t="s">
        <v>322</v>
      </c>
      <c r="C127" s="3" t="s">
        <v>170</v>
      </c>
      <c r="D127" s="3" t="s">
        <v>192</v>
      </c>
      <c r="E127" s="4">
        <v>50</v>
      </c>
      <c r="F127" s="5">
        <v>124.5</v>
      </c>
      <c r="G127" s="11">
        <f>F127*0.15</f>
        <v>18.675000000000001</v>
      </c>
      <c r="H127" s="10">
        <f>F127*0.25</f>
        <v>31.125</v>
      </c>
      <c r="I127" s="10">
        <f>F127+(F127*0.15)+(F127*0.25)</f>
        <v>174.3</v>
      </c>
      <c r="J127" s="10">
        <f t="shared" si="12"/>
        <v>191.73000000000002</v>
      </c>
      <c r="K127" s="6"/>
      <c r="L127" s="3" t="s">
        <v>323</v>
      </c>
      <c r="M127" s="6" t="s">
        <v>324</v>
      </c>
      <c r="N127" s="7" t="s">
        <v>326</v>
      </c>
      <c r="O127" s="7" t="s">
        <v>147</v>
      </c>
    </row>
    <row r="128" spans="1:15" ht="60" x14ac:dyDescent="0.2">
      <c r="A128" s="2" t="s">
        <v>66</v>
      </c>
      <c r="B128" s="3" t="s">
        <v>322</v>
      </c>
      <c r="C128" s="3" t="s">
        <v>205</v>
      </c>
      <c r="D128" s="3" t="s">
        <v>192</v>
      </c>
      <c r="E128" s="4">
        <v>60</v>
      </c>
      <c r="F128" s="5">
        <v>149.4</v>
      </c>
      <c r="G128" s="11">
        <f>F128*0.15</f>
        <v>22.41</v>
      </c>
      <c r="H128" s="10">
        <f>F128*0.25</f>
        <v>37.35</v>
      </c>
      <c r="I128" s="10">
        <f>F128+(F128*0.15)+(F128*0.25)</f>
        <v>209.16</v>
      </c>
      <c r="J128" s="10">
        <f t="shared" si="12"/>
        <v>230.07600000000002</v>
      </c>
      <c r="K128" s="6"/>
      <c r="L128" s="3" t="s">
        <v>323</v>
      </c>
      <c r="M128" s="6" t="s">
        <v>324</v>
      </c>
      <c r="N128" s="7" t="s">
        <v>329</v>
      </c>
      <c r="O128" s="7" t="s">
        <v>147</v>
      </c>
    </row>
    <row r="129" spans="1:15" ht="60" x14ac:dyDescent="0.2">
      <c r="A129" s="2" t="s">
        <v>67</v>
      </c>
      <c r="B129" s="3" t="s">
        <v>67</v>
      </c>
      <c r="C129" s="3" t="s">
        <v>378</v>
      </c>
      <c r="D129" s="3" t="s">
        <v>181</v>
      </c>
      <c r="E129" s="4">
        <v>1</v>
      </c>
      <c r="F129" s="5">
        <v>31.65</v>
      </c>
      <c r="G129" s="9">
        <f>F129*0.18</f>
        <v>5.6969999999999992</v>
      </c>
      <c r="H129" s="10">
        <f>F129*0.31</f>
        <v>9.8114999999999988</v>
      </c>
      <c r="I129" s="10">
        <f>F129+(F129*0.18)+(F129*0.31)</f>
        <v>47.158499999999989</v>
      </c>
      <c r="J129" s="10">
        <f t="shared" si="12"/>
        <v>51.874349999999993</v>
      </c>
      <c r="K129" s="6"/>
      <c r="L129" s="3" t="s">
        <v>68</v>
      </c>
      <c r="M129" s="6" t="s">
        <v>377</v>
      </c>
      <c r="N129" s="7" t="s">
        <v>100</v>
      </c>
      <c r="O129" s="7" t="s">
        <v>159</v>
      </c>
    </row>
    <row r="130" spans="1:15" ht="90" x14ac:dyDescent="0.2">
      <c r="A130" s="2" t="s">
        <v>69</v>
      </c>
      <c r="B130" s="3" t="s">
        <v>465</v>
      </c>
      <c r="C130" s="3" t="s">
        <v>473</v>
      </c>
      <c r="D130" s="3" t="s">
        <v>467</v>
      </c>
      <c r="E130" s="4">
        <v>30</v>
      </c>
      <c r="F130" s="5">
        <v>781.2</v>
      </c>
      <c r="G130" s="11">
        <f>F130*0.12</f>
        <v>93.744</v>
      </c>
      <c r="H130" s="10">
        <f>F130*0.18</f>
        <v>140.61600000000001</v>
      </c>
      <c r="I130" s="10">
        <f>F130+(F130*0.12)+(F130*0.18)</f>
        <v>1015.5600000000001</v>
      </c>
      <c r="J130" s="10">
        <f t="shared" si="12"/>
        <v>1117.1160000000002</v>
      </c>
      <c r="K130" s="6"/>
      <c r="L130" s="3" t="s">
        <v>468</v>
      </c>
      <c r="M130" s="6" t="s">
        <v>469</v>
      </c>
      <c r="N130" s="7" t="s">
        <v>474</v>
      </c>
      <c r="O130" s="7" t="s">
        <v>134</v>
      </c>
    </row>
    <row r="131" spans="1:15" ht="90" x14ac:dyDescent="0.2">
      <c r="A131" s="2" t="s">
        <v>69</v>
      </c>
      <c r="B131" s="3" t="s">
        <v>465</v>
      </c>
      <c r="C131" s="3" t="s">
        <v>466</v>
      </c>
      <c r="D131" s="3" t="s">
        <v>467</v>
      </c>
      <c r="E131" s="4">
        <v>50</v>
      </c>
      <c r="F131" s="5">
        <v>1302</v>
      </c>
      <c r="G131" s="11">
        <f>F131*0.12</f>
        <v>156.23999999999998</v>
      </c>
      <c r="H131" s="10">
        <f>F131*0.18</f>
        <v>234.35999999999999</v>
      </c>
      <c r="I131" s="10">
        <f>F131+(F131*0.12)+(F131*0.18)</f>
        <v>1692.6</v>
      </c>
      <c r="J131" s="10">
        <f t="shared" si="12"/>
        <v>1861.8600000000001</v>
      </c>
      <c r="K131" s="6"/>
      <c r="L131" s="3" t="s">
        <v>468</v>
      </c>
      <c r="M131" s="6" t="s">
        <v>469</v>
      </c>
      <c r="N131" s="7" t="s">
        <v>470</v>
      </c>
      <c r="O131" s="7" t="s">
        <v>134</v>
      </c>
    </row>
    <row r="132" spans="1:15" ht="90" x14ac:dyDescent="0.2">
      <c r="A132" s="2" t="s">
        <v>69</v>
      </c>
      <c r="B132" s="3" t="s">
        <v>465</v>
      </c>
      <c r="C132" s="3" t="s">
        <v>471</v>
      </c>
      <c r="D132" s="3" t="s">
        <v>467</v>
      </c>
      <c r="E132" s="4">
        <v>100</v>
      </c>
      <c r="F132" s="5">
        <v>2604</v>
      </c>
      <c r="G132" s="11">
        <f>F132*0.12</f>
        <v>312.47999999999996</v>
      </c>
      <c r="H132" s="10">
        <f>F132*0.18</f>
        <v>468.71999999999997</v>
      </c>
      <c r="I132" s="10">
        <f>F132+(F132*0.12)+(F132*0.18)</f>
        <v>3385.2</v>
      </c>
      <c r="J132" s="10">
        <f t="shared" ref="J132:J163" si="16">I132*1.1</f>
        <v>3723.7200000000003</v>
      </c>
      <c r="K132" s="6"/>
      <c r="L132" s="3" t="s">
        <v>468</v>
      </c>
      <c r="M132" s="6" t="s">
        <v>469</v>
      </c>
      <c r="N132" s="7" t="s">
        <v>472</v>
      </c>
      <c r="O132" s="7" t="s">
        <v>134</v>
      </c>
    </row>
    <row r="133" spans="1:15" ht="105" x14ac:dyDescent="0.2">
      <c r="A133" s="2" t="s">
        <v>70</v>
      </c>
      <c r="B133" s="3" t="s">
        <v>70</v>
      </c>
      <c r="C133" s="3" t="s">
        <v>362</v>
      </c>
      <c r="D133" s="3" t="s">
        <v>363</v>
      </c>
      <c r="E133" s="4">
        <v>96</v>
      </c>
      <c r="F133" s="5">
        <v>875.52</v>
      </c>
      <c r="G133" s="11">
        <f>F133*0.12</f>
        <v>105.0624</v>
      </c>
      <c r="H133" s="10">
        <f>F133*0.18</f>
        <v>157.59359999999998</v>
      </c>
      <c r="I133" s="10">
        <f>F133+(F133*0.12)+(F133*0.18)</f>
        <v>1138.1759999999999</v>
      </c>
      <c r="J133" s="10">
        <f t="shared" si="16"/>
        <v>1251.9936</v>
      </c>
      <c r="K133" s="6"/>
      <c r="L133" s="3" t="s">
        <v>98</v>
      </c>
      <c r="M133" s="6" t="s">
        <v>364</v>
      </c>
      <c r="N133" s="7" t="s">
        <v>365</v>
      </c>
      <c r="O133" s="7" t="s">
        <v>125</v>
      </c>
    </row>
    <row r="134" spans="1:15" ht="90" x14ac:dyDescent="0.2">
      <c r="A134" s="2" t="s">
        <v>71</v>
      </c>
      <c r="B134" s="3" t="s">
        <v>71</v>
      </c>
      <c r="C134" s="3" t="s">
        <v>152</v>
      </c>
      <c r="D134" s="3" t="s">
        <v>431</v>
      </c>
      <c r="E134" s="4">
        <v>1</v>
      </c>
      <c r="F134" s="5">
        <v>245</v>
      </c>
      <c r="G134" s="11">
        <f>F134*0.15</f>
        <v>36.75</v>
      </c>
      <c r="H134" s="10">
        <f>F134*0.25</f>
        <v>61.25</v>
      </c>
      <c r="I134" s="10">
        <f>F134+(F134*0.15)+(F134*0.25)</f>
        <v>343</v>
      </c>
      <c r="J134" s="10">
        <f t="shared" si="16"/>
        <v>377.3</v>
      </c>
      <c r="K134" s="6"/>
      <c r="L134" s="3" t="s">
        <v>432</v>
      </c>
      <c r="M134" s="6" t="s">
        <v>433</v>
      </c>
      <c r="N134" s="7" t="s">
        <v>434</v>
      </c>
      <c r="O134" s="7" t="s">
        <v>132</v>
      </c>
    </row>
    <row r="135" spans="1:15" ht="90" x14ac:dyDescent="0.2">
      <c r="A135" s="2" t="s">
        <v>71</v>
      </c>
      <c r="B135" s="3" t="s">
        <v>71</v>
      </c>
      <c r="C135" s="3" t="s">
        <v>435</v>
      </c>
      <c r="D135" s="3" t="s">
        <v>431</v>
      </c>
      <c r="E135" s="4">
        <v>50</v>
      </c>
      <c r="F135" s="5">
        <v>12250</v>
      </c>
      <c r="G135" s="11">
        <f>F135*0.12</f>
        <v>1470</v>
      </c>
      <c r="H135" s="10">
        <f>F135*0.18</f>
        <v>2205</v>
      </c>
      <c r="I135" s="10">
        <f>F135+(F135*0.12)+(F135*0.18)</f>
        <v>15925</v>
      </c>
      <c r="J135" s="10">
        <f t="shared" si="16"/>
        <v>17517.5</v>
      </c>
      <c r="K135" s="6"/>
      <c r="L135" s="3" t="s">
        <v>432</v>
      </c>
      <c r="M135" s="6" t="s">
        <v>433</v>
      </c>
      <c r="N135" s="7" t="s">
        <v>436</v>
      </c>
      <c r="O135" s="7" t="s">
        <v>132</v>
      </c>
    </row>
    <row r="136" spans="1:15" ht="60" x14ac:dyDescent="0.2">
      <c r="A136" s="2" t="s">
        <v>72</v>
      </c>
      <c r="B136" s="3" t="s">
        <v>72</v>
      </c>
      <c r="C136" s="3" t="s">
        <v>187</v>
      </c>
      <c r="D136" s="3" t="s">
        <v>181</v>
      </c>
      <c r="E136" s="4">
        <v>1</v>
      </c>
      <c r="F136" s="5">
        <v>26.85</v>
      </c>
      <c r="G136" s="9">
        <f>F136*0.18</f>
        <v>4.8330000000000002</v>
      </c>
      <c r="H136" s="10">
        <f>F136*0.31</f>
        <v>8.323500000000001</v>
      </c>
      <c r="I136" s="10">
        <f>F136+(F136*0.18)+(F136*0.31)</f>
        <v>40.006500000000003</v>
      </c>
      <c r="J136" s="10">
        <f t="shared" si="16"/>
        <v>44.00715000000001</v>
      </c>
      <c r="K136" s="6"/>
      <c r="L136" s="3" t="s">
        <v>102</v>
      </c>
      <c r="M136" s="6" t="s">
        <v>375</v>
      </c>
      <c r="N136" s="7" t="s">
        <v>103</v>
      </c>
      <c r="O136" s="7" t="s">
        <v>212</v>
      </c>
    </row>
    <row r="137" spans="1:15" ht="90" x14ac:dyDescent="0.2">
      <c r="A137" s="2" t="s">
        <v>72</v>
      </c>
      <c r="B137" s="3" t="s">
        <v>355</v>
      </c>
      <c r="C137" s="3" t="s">
        <v>360</v>
      </c>
      <c r="D137" s="3" t="s">
        <v>201</v>
      </c>
      <c r="E137" s="4">
        <v>1</v>
      </c>
      <c r="F137" s="5">
        <v>73.22</v>
      </c>
      <c r="G137" s="11">
        <f>F137*0.15</f>
        <v>10.982999999999999</v>
      </c>
      <c r="H137" s="10">
        <f>F137*0.25</f>
        <v>18.305</v>
      </c>
      <c r="I137" s="10">
        <f>F137+(F137*0.15)+(F137*0.25)</f>
        <v>102.50800000000001</v>
      </c>
      <c r="J137" s="10">
        <f t="shared" si="16"/>
        <v>112.75880000000002</v>
      </c>
      <c r="K137" s="6"/>
      <c r="L137" s="3" t="s">
        <v>357</v>
      </c>
      <c r="M137" s="6" t="s">
        <v>358</v>
      </c>
      <c r="N137" s="7" t="s">
        <v>361</v>
      </c>
      <c r="O137" s="7" t="s">
        <v>212</v>
      </c>
    </row>
    <row r="138" spans="1:15" ht="90" x14ac:dyDescent="0.2">
      <c r="A138" s="2" t="s">
        <v>72</v>
      </c>
      <c r="B138" s="3" t="s">
        <v>355</v>
      </c>
      <c r="C138" s="3" t="s">
        <v>356</v>
      </c>
      <c r="D138" s="3" t="s">
        <v>201</v>
      </c>
      <c r="E138" s="4">
        <v>1</v>
      </c>
      <c r="F138" s="5">
        <v>146.44</v>
      </c>
      <c r="G138" s="11">
        <f>F138*0.15</f>
        <v>21.965999999999998</v>
      </c>
      <c r="H138" s="10">
        <f>F138*0.25</f>
        <v>36.61</v>
      </c>
      <c r="I138" s="10">
        <f>F138+(F138*0.15)+(F138*0.25)</f>
        <v>205.01600000000002</v>
      </c>
      <c r="J138" s="10">
        <f t="shared" si="16"/>
        <v>225.51760000000004</v>
      </c>
      <c r="K138" s="6"/>
      <c r="L138" s="3" t="s">
        <v>357</v>
      </c>
      <c r="M138" s="6" t="s">
        <v>358</v>
      </c>
      <c r="N138" s="7" t="s">
        <v>359</v>
      </c>
      <c r="O138" s="7" t="s">
        <v>212</v>
      </c>
    </row>
    <row r="139" spans="1:15" ht="75" x14ac:dyDescent="0.2">
      <c r="A139" s="2" t="s">
        <v>188</v>
      </c>
      <c r="B139" s="3" t="s">
        <v>189</v>
      </c>
      <c r="C139" s="3" t="s">
        <v>397</v>
      </c>
      <c r="D139" s="3" t="s">
        <v>398</v>
      </c>
      <c r="E139" s="4">
        <v>56</v>
      </c>
      <c r="F139" s="5">
        <v>80517.84</v>
      </c>
      <c r="G139" s="11">
        <f>F139*0.12</f>
        <v>9662.1407999999992</v>
      </c>
      <c r="H139" s="10">
        <f>F139*0.18</f>
        <v>14493.2112</v>
      </c>
      <c r="I139" s="10">
        <f>F139+(F139*0.12)+(F139*0.18)</f>
        <v>104673.192</v>
      </c>
      <c r="J139" s="10">
        <f t="shared" si="16"/>
        <v>115140.51120000001</v>
      </c>
      <c r="K139" s="6"/>
      <c r="L139" s="3" t="s">
        <v>190</v>
      </c>
      <c r="M139" s="6" t="s">
        <v>399</v>
      </c>
      <c r="N139" s="7" t="s">
        <v>400</v>
      </c>
      <c r="O139" s="7" t="s">
        <v>191</v>
      </c>
    </row>
  </sheetData>
  <mergeCells count="1">
    <mergeCell ref="A1:O1"/>
  </mergeCells>
  <pageMargins left="0.31496062992125984" right="0.31496062992125984" top="0.35433070866141736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2018-11-22T19:59:33Z</dcterms:created>
  <dcterms:modified xsi:type="dcterms:W3CDTF">2018-12-04T11:14:18Z</dcterms:modified>
</cp:coreProperties>
</file>