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7455"/>
  </bookViews>
  <sheets>
    <sheet name="Лист1" sheetId="3" r:id="rId1"/>
  </sheets>
  <definedNames>
    <definedName name="_xlnm._FilterDatabase" localSheetId="0" hidden="1">Лист1!$A$3:$O$27</definedName>
    <definedName name="_xlnm.Print_Area" localSheetId="0">Лист1!$A$1:$O$27</definedName>
  </definedNames>
  <calcPr calcId="162913"/>
  <fileRecoveryPr autoRecover="0"/>
</workbook>
</file>

<file path=xl/calcChain.xml><?xml version="1.0" encoding="utf-8"?>
<calcChain xmlns="http://schemas.openxmlformats.org/spreadsheetml/2006/main">
  <c r="G26" i="3" l="1"/>
  <c r="H26" i="3"/>
  <c r="I26" i="3"/>
  <c r="J26" i="3" s="1"/>
  <c r="G8" i="3"/>
  <c r="H8" i="3"/>
  <c r="I8" i="3"/>
  <c r="J8" i="3" s="1"/>
  <c r="G13" i="3"/>
  <c r="H13" i="3"/>
  <c r="I13" i="3"/>
  <c r="J13" i="3" s="1"/>
  <c r="G16" i="3"/>
  <c r="H16" i="3"/>
  <c r="I16" i="3"/>
  <c r="J16" i="3" s="1"/>
  <c r="G6" i="3"/>
  <c r="H6" i="3"/>
  <c r="I6" i="3"/>
  <c r="J6" i="3" s="1"/>
  <c r="G27" i="3"/>
  <c r="H27" i="3"/>
  <c r="I27" i="3"/>
  <c r="J27" i="3" s="1"/>
  <c r="G18" i="3"/>
  <c r="H18" i="3"/>
  <c r="I18" i="3"/>
  <c r="J18" i="3" s="1"/>
  <c r="G21" i="3"/>
  <c r="H21" i="3"/>
  <c r="I21" i="3"/>
  <c r="J21" i="3" s="1"/>
  <c r="G22" i="3"/>
  <c r="H22" i="3"/>
  <c r="I22" i="3"/>
  <c r="J22" i="3" s="1"/>
  <c r="I7" i="3"/>
  <c r="J7" i="3" s="1"/>
  <c r="H7" i="3"/>
  <c r="G7" i="3"/>
  <c r="G10" i="3"/>
  <c r="H10" i="3"/>
  <c r="I10" i="3"/>
  <c r="J10" i="3"/>
  <c r="G23" i="3"/>
  <c r="H23" i="3"/>
  <c r="I23" i="3"/>
  <c r="J23" i="3"/>
  <c r="G11" i="3"/>
  <c r="H11" i="3"/>
  <c r="I11" i="3"/>
  <c r="J11" i="3"/>
  <c r="G4" i="3"/>
  <c r="H4" i="3"/>
  <c r="I4" i="3"/>
  <c r="J4" i="3"/>
  <c r="G19" i="3"/>
  <c r="H19" i="3"/>
  <c r="I19" i="3"/>
  <c r="J19" i="3"/>
  <c r="G24" i="3"/>
  <c r="H24" i="3"/>
  <c r="I24" i="3"/>
  <c r="J24" i="3"/>
  <c r="G17" i="3"/>
  <c r="H17" i="3"/>
  <c r="I17" i="3"/>
  <c r="J17" i="3"/>
  <c r="G25" i="3"/>
  <c r="H25" i="3"/>
  <c r="I25" i="3"/>
  <c r="J25" i="3"/>
  <c r="G14" i="3"/>
  <c r="H14" i="3"/>
  <c r="I14" i="3"/>
  <c r="J14" i="3"/>
  <c r="G20" i="3"/>
  <c r="H20" i="3"/>
  <c r="I20" i="3"/>
  <c r="J20" i="3"/>
  <c r="G15" i="3"/>
  <c r="H15" i="3"/>
  <c r="I15" i="3"/>
  <c r="J15" i="3"/>
  <c r="G5" i="3"/>
  <c r="H5" i="3"/>
  <c r="I5" i="3"/>
  <c r="J5" i="3"/>
  <c r="I9" i="3"/>
  <c r="J9" i="3" s="1"/>
  <c r="H9" i="3"/>
  <c r="G9" i="3"/>
  <c r="I12" i="3"/>
  <c r="J12" i="3" s="1"/>
  <c r="H12" i="3"/>
  <c r="G12" i="3"/>
</calcChain>
</file>

<file path=xl/sharedStrings.xml><?xml version="1.0" encoding="utf-8"?>
<sst xmlns="http://schemas.openxmlformats.org/spreadsheetml/2006/main" count="208" uniqueCount="124">
  <si>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</si>
  <si>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</si>
  <si>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</si>
  <si>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</si>
  <si>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</si>
  <si>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</si>
  <si>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</si>
  <si>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</si>
  <si>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</si>
  <si>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</si>
  <si>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АТХ</t>
  </si>
  <si>
    <t>Амлодипин</t>
  </si>
  <si>
    <t>Вакцина для профилактики кори, краснухи и паротита</t>
  </si>
  <si>
    <t>Капреомицин</t>
  </si>
  <si>
    <t>ЛСР-000014</t>
  </si>
  <si>
    <t>4602521009003</t>
  </si>
  <si>
    <t>Левофлоксацин</t>
  </si>
  <si>
    <t>ЛСР-001900/10</t>
  </si>
  <si>
    <t>4602521007290</t>
  </si>
  <si>
    <t>Лизиноприл</t>
  </si>
  <si>
    <t>Метронидазол</t>
  </si>
  <si>
    <t>Р N002814/01</t>
  </si>
  <si>
    <t>Мометазон</t>
  </si>
  <si>
    <t>Панкреатин</t>
  </si>
  <si>
    <t>Хлоргексидин</t>
  </si>
  <si>
    <t>Цефепим</t>
  </si>
  <si>
    <t>ЛСР-005610/09</t>
  </si>
  <si>
    <t>4602521006774</t>
  </si>
  <si>
    <t>4602521006712</t>
  </si>
  <si>
    <t>Цитиколин</t>
  </si>
  <si>
    <t>Этанерцепт</t>
  </si>
  <si>
    <t>Энбрел</t>
  </si>
  <si>
    <t>ЛСР-006652/09</t>
  </si>
  <si>
    <t>ЛП-001555</t>
  </si>
  <si>
    <t>N06BX06</t>
  </si>
  <si>
    <t>C09AA03</t>
  </si>
  <si>
    <t>Эрмиталь</t>
  </si>
  <si>
    <t>ЛСР-002032/08</t>
  </si>
  <si>
    <t>A09AA02</t>
  </si>
  <si>
    <t>J01MA12</t>
  </si>
  <si>
    <t>D08AC02</t>
  </si>
  <si>
    <t>J01DE01</t>
  </si>
  <si>
    <t>C08CA01</t>
  </si>
  <si>
    <t>таблетки, 10 мг, (10) - упаковки ячейковые контурные, 3 шт. ~ / пачки картонные</t>
  </si>
  <si>
    <t>таблетки, 10 мг, (10) - упаковки ячейковые контурные, 1 шт. ~ / пачки картонные</t>
  </si>
  <si>
    <t>таблетки, 250 мг, (10) - упаковки ячейковые контурные, 2 шт. ~ / пачки картонные</t>
  </si>
  <si>
    <t>Нордикс Фарма Фертриб ГмбХ - Германия;Пр.,Перв.Уп.,Втор.Уп.-Нордмарк Арцнаймиттель ГмбХ &amp; Ко. КГ - Германия;Вып.к.-Нордикс Фарма Фертриб ГмбХ - Германия.</t>
  </si>
  <si>
    <t>4260142420333</t>
  </si>
  <si>
    <t>4260142420340</t>
  </si>
  <si>
    <t>4260142420357</t>
  </si>
  <si>
    <t>4260142420364</t>
  </si>
  <si>
    <t>4260142420388</t>
  </si>
  <si>
    <t>P01AB01</t>
  </si>
  <si>
    <t>таблетки, 5 мг, (10) - упаковки ячейковые контурные, 3 шт. ~ / пачки картонные</t>
  </si>
  <si>
    <t>R01AD09</t>
  </si>
  <si>
    <t>J04AB30</t>
  </si>
  <si>
    <t>L04AB01</t>
  </si>
  <si>
    <t>раствор для подкожного введения, 50 мг/мл, 1 мл шприц-ручки, 4 шт. в комплекте с салфетками спиртовыми-4 шт. / упаковки пластиковые - пачки картонные</t>
  </si>
  <si>
    <t>раствор для подкожного введения, 50 мг/мл, 1 мл шприцы одноразовые, 4 шт. в комплекте с салфетками спиртовыми-4 шт. / упаковки пластиковые - пачки картонные</t>
  </si>
  <si>
    <t>таблетки, 10 мг, (10) - упаковки ячейковые контурные, 2 шт. ~ / пачки картонные</t>
  </si>
  <si>
    <t>порошок для приготовления раствора для внутривенного и внутримышечного введения, 0.5 г, флаконы, 1 шт. ~ / коробки картонные (для стационаров)</t>
  </si>
  <si>
    <t>таблетки, 20 мг, (10) - упаковки ячейковые контурные, 3 шт. ~ / пачки картонные</t>
  </si>
  <si>
    <t>ЛП-003704</t>
  </si>
  <si>
    <t>Общество с ограниченной ответственностью "Велфарм" (ООО "Велфарм") - Россия</t>
  </si>
  <si>
    <t>Публичное акционерное общество "Красфарма" (ПАО "Красфарма") - Россия</t>
  </si>
  <si>
    <t>Амлодивел</t>
  </si>
  <si>
    <t>ЛП-004926</t>
  </si>
  <si>
    <t>Открытое акционерное общество "Кемеровская фармацевтическая фабрика (ОАО "Кемеровская фармацевтическая фабрика") - Россия</t>
  </si>
  <si>
    <t>капсулы, 10000 ЕД, 20 шт. флаконы, 1 шт. ~ / пачки картонные</t>
  </si>
  <si>
    <t>03.12.2018 754/20-18</t>
  </si>
  <si>
    <t>капсулы, 10000 ЕД, 50 шт. флаконы, 1 шт. ~ / пачки картонные</t>
  </si>
  <si>
    <t>капсулы, 25000 ЕД, 20 шт. флаконы, 1 шт. ~ / пачки картонные</t>
  </si>
  <si>
    <t>капсулы, 25000 ЕД, 50 шт. флаконы, 1 шт. ~ / пачки картонные</t>
  </si>
  <si>
    <t>капсулы, 36000 ЕД, 50 шт. флаконы, 1 шт. ~ / пачки картонные</t>
  </si>
  <si>
    <t>Нейропол</t>
  </si>
  <si>
    <t>раствор для внутривенного и внутримышечного введения, 250 мг/мл, 4 мл (4) - ампулы, 5 шт. ~ / пачки  картонные</t>
  </si>
  <si>
    <t>Акционерное общество "Химфарм" (АО "Химфарм") - Республика Казахстан</t>
  </si>
  <si>
    <t>ЛП-004905</t>
  </si>
  <si>
    <t>03.12.2018 755/20-18</t>
  </si>
  <si>
    <t>4870005152990</t>
  </si>
  <si>
    <t>раствор для внутривенного и внутримышечного введения, 125 мг/мл, 4 мл (4) - ампулы, 5 шт. ~ / пачки картонные</t>
  </si>
  <si>
    <t>4870005152754</t>
  </si>
  <si>
    <t>Моменза</t>
  </si>
  <si>
    <t>спрей назальный дозированный, 50 мкг/доза, 18 г (140 доз) флаконы, 1 шт. ~ / пачки картонные</t>
  </si>
  <si>
    <t>Альвоген ИПКо С.а.р.л. - Люксембург;Пр.,Перв.Уп.,Втор.Уп.,Вып.к.-Фармеа - Франция.</t>
  </si>
  <si>
    <t>ЛП-004997</t>
  </si>
  <si>
    <t>03.12.2018 756/20-18</t>
  </si>
  <si>
    <t>5450557007369</t>
  </si>
  <si>
    <t>М-М-Р II (Вакцина против кори, паротита и краснухи, живая)</t>
  </si>
  <si>
    <t>лиофилизат для приготовления раствора для подкожного введения, 1 доза, 1 доза флаконы, 1 шт. в комплекте с растворителем: вода для инъекций (флаконы) 0.7 мл / пачки картонные</t>
  </si>
  <si>
    <t>Мерк Шарп и Доум Б.В. - Нидерланды;Пр.,Перв.Уп.-Мерк Шарп и Доум Корп - США;Втор.Уп.,Вып.к.-Мерк Шарп и Доум Б.В. - Нидерланды.</t>
  </si>
  <si>
    <t>П N013153/01</t>
  </si>
  <si>
    <t>03.12.2018 757/20-18</t>
  </si>
  <si>
    <t>4602210003213</t>
  </si>
  <si>
    <t>J07BD52</t>
  </si>
  <si>
    <t>раствор для местного и наружного применения, 0.05%, 100 мл флакон-капельница, 30 шт. ~ / короб картонный (для стационаров)</t>
  </si>
  <si>
    <t>05.12.2018 758/20-18</t>
  </si>
  <si>
    <t>4605903010567</t>
  </si>
  <si>
    <t>раствор для местного и наружного применения, 0.05%, 100 мл флакон, 96 шт. ~ / короб картонный (для стационаров)</t>
  </si>
  <si>
    <t>4605903010529</t>
  </si>
  <si>
    <t>03.12.2018 20-4-4084870-изм</t>
  </si>
  <si>
    <t>порошок для приготовления раствора для внутривенного и внутримышечного введения, 1.0 г, флаконы, 1 шт. ~ / коробки картонные (для стационаров)</t>
  </si>
  <si>
    <t>раствор для инфузий, 5 мг/мл, 100 мл бутылки, 1 шт. ~ / ящики картонные (для стационаров)</t>
  </si>
  <si>
    <t>Пфайзер Инк - США;Пр.-Пфайзер Айрлэнд Фармасьютикалз - Ирландия;Перв.Уп.-Пфайзер МФГ. Бельгия Н.В. - Бельгия;Втор.Уп.,Вып.к.-Вайет Фармасьютикалз - Соединенное Королевство.</t>
  </si>
  <si>
    <t>05.12.2018 20-4-4086195-изм</t>
  </si>
  <si>
    <t>4607131044680</t>
  </si>
  <si>
    <t>4607131044697</t>
  </si>
  <si>
    <t>05.12.2018 20-4-4084720-изм</t>
  </si>
  <si>
    <t>4650099781913</t>
  </si>
  <si>
    <t>4650099781920</t>
  </si>
  <si>
    <t>4650099781906</t>
  </si>
  <si>
    <t>Метронидазол Медисорб</t>
  </si>
  <si>
    <t>Акционерное общество "Медисорб" - Россия</t>
  </si>
  <si>
    <t>05.12.2018 20-4-4085124-изм</t>
  </si>
  <si>
    <t>4603182001641</t>
  </si>
  <si>
    <t>Лизиноприл Медисорб</t>
  </si>
  <si>
    <t>4603182001672</t>
  </si>
  <si>
    <t>4603182001658</t>
  </si>
  <si>
    <t>4603182001665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</si>
  <si>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</si>
  <si>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</si>
  <si>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</si>
  <si>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</si>
  <si>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(по состоянию на период с 01.12.2018 по 10.12.2018)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</si>
</sst>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1" formatCode="[$-10419]###\ ###"/>
    <numFmt numFmtId="192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workbookViewId="0">
      <selection sqref="A1:O1"/>
    </sheetView>
  </sheetViews>
  <sheetFormatPr defaultRowHeight="12.75" x14ac:dyDescent="0.2"/>
  <cols>
    <col min="1" max="1" width="12" customWidth="1"/>
    <col min="2" max="2" width="12.5703125" customWidth="1"/>
    <col min="3" max="3" width="20.85546875" customWidth="1"/>
    <col min="4" max="4" width="25.5703125" customWidth="1"/>
    <col min="5" max="5" width="9.28515625" bestFit="1" customWidth="1"/>
    <col min="6" max="6" width="11.28515625" bestFit="1" customWidth="1"/>
    <col min="7" max="8" width="9.42578125" bestFit="1" customWidth="1"/>
    <col min="9" max="9" width="10" customWidth="1"/>
    <col min="10" max="10" width="11.140625" customWidth="1"/>
    <col min="12" max="12" width="10.7109375" customWidth="1"/>
    <col min="13" max="13" width="11.85546875" customWidth="1"/>
    <col min="14" max="14" width="10.28515625" customWidth="1"/>
    <col min="15" max="15" width="12.42578125" customWidth="1"/>
  </cols>
  <sheetData>
    <row r="1" spans="1:15" ht="57" customHeight="1" x14ac:dyDescent="0.2">
      <c r="A1" s="12" t="s">
        <v>123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.25" customHeight="1" x14ac:dyDescent="0.2"/>
    <row r="3" spans="1:15" ht="114.7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8" t="s">
        <v>119</v>
      </c>
      <c r="H3" s="8" t="s">
        <v>120</v>
      </c>
      <c r="I3" s="8" t="s">
        <v>121</v>
      </c>
      <c r="J3" s="8" t="s">
        <v>122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</row>
    <row r="4" spans="1:15" ht="60" x14ac:dyDescent="0.2">
      <c r="A4" s="2" t="s">
        <v>11</v>
      </c>
      <c r="B4" s="3" t="s">
        <v>65</v>
      </c>
      <c r="C4" s="3" t="s">
        <v>44</v>
      </c>
      <c r="D4" s="3" t="s">
        <v>63</v>
      </c>
      <c r="E4" s="4">
        <v>10</v>
      </c>
      <c r="F4" s="5">
        <v>207.4</v>
      </c>
      <c r="G4" s="11">
        <f>F4*0.15</f>
        <v>31.11</v>
      </c>
      <c r="H4" s="10">
        <f>F4*0.25</f>
        <v>51.85</v>
      </c>
      <c r="I4" s="10">
        <f>F4+(F4*0.15)+(F4*0.25)</f>
        <v>290.36</v>
      </c>
      <c r="J4" s="10">
        <f t="shared" ref="J4:J27" si="0">I4*1.1</f>
        <v>319.39600000000002</v>
      </c>
      <c r="K4" s="6"/>
      <c r="L4" s="3" t="s">
        <v>66</v>
      </c>
      <c r="M4" s="6" t="s">
        <v>107</v>
      </c>
      <c r="N4" s="7" t="s">
        <v>110</v>
      </c>
      <c r="O4" s="7" t="s">
        <v>42</v>
      </c>
    </row>
    <row r="5" spans="1:15" ht="60" x14ac:dyDescent="0.2">
      <c r="A5" s="2" t="s">
        <v>11</v>
      </c>
      <c r="B5" s="3" t="s">
        <v>65</v>
      </c>
      <c r="C5" s="3" t="s">
        <v>59</v>
      </c>
      <c r="D5" s="3" t="s">
        <v>63</v>
      </c>
      <c r="E5" s="4">
        <v>20</v>
      </c>
      <c r="F5" s="5">
        <v>414.8</v>
      </c>
      <c r="G5" s="11">
        <f>F5*0.15</f>
        <v>62.22</v>
      </c>
      <c r="H5" s="10">
        <f>F5*0.25</f>
        <v>103.7</v>
      </c>
      <c r="I5" s="10">
        <f>F5+(F5*0.15)+(F5*0.25)</f>
        <v>580.72</v>
      </c>
      <c r="J5" s="10">
        <f t="shared" si="0"/>
        <v>638.79200000000003</v>
      </c>
      <c r="K5" s="6"/>
      <c r="L5" s="3" t="s">
        <v>66</v>
      </c>
      <c r="M5" s="6" t="s">
        <v>107</v>
      </c>
      <c r="N5" s="7" t="s">
        <v>108</v>
      </c>
      <c r="O5" s="7" t="s">
        <v>42</v>
      </c>
    </row>
    <row r="6" spans="1:15" ht="60" x14ac:dyDescent="0.2">
      <c r="A6" s="2" t="s">
        <v>11</v>
      </c>
      <c r="B6" s="3" t="s">
        <v>65</v>
      </c>
      <c r="C6" s="3" t="s">
        <v>43</v>
      </c>
      <c r="D6" s="3" t="s">
        <v>63</v>
      </c>
      <c r="E6" s="4">
        <v>30</v>
      </c>
      <c r="F6" s="5">
        <v>622.20000000000005</v>
      </c>
      <c r="G6" s="11">
        <f>F6*0.12</f>
        <v>74.664000000000001</v>
      </c>
      <c r="H6" s="10">
        <f>F6*0.18</f>
        <v>111.99600000000001</v>
      </c>
      <c r="I6" s="10">
        <f>F6+(F6*0.12)+(F6*0.18)</f>
        <v>808.86</v>
      </c>
      <c r="J6" s="10">
        <f t="shared" si="0"/>
        <v>889.74600000000009</v>
      </c>
      <c r="K6" s="6"/>
      <c r="L6" s="3" t="s">
        <v>66</v>
      </c>
      <c r="M6" s="6" t="s">
        <v>107</v>
      </c>
      <c r="N6" s="7" t="s">
        <v>109</v>
      </c>
      <c r="O6" s="7" t="s">
        <v>42</v>
      </c>
    </row>
    <row r="7" spans="1:15" ht="135" x14ac:dyDescent="0.2">
      <c r="A7" s="2" t="s">
        <v>13</v>
      </c>
      <c r="B7" s="3" t="s">
        <v>13</v>
      </c>
      <c r="C7" s="3" t="s">
        <v>101</v>
      </c>
      <c r="D7" s="3" t="s">
        <v>64</v>
      </c>
      <c r="E7" s="4">
        <v>1</v>
      </c>
      <c r="F7" s="5">
        <v>518</v>
      </c>
      <c r="G7" s="11">
        <f>F7*0.12</f>
        <v>62.16</v>
      </c>
      <c r="H7" s="10">
        <f>F7*0.18</f>
        <v>93.24</v>
      </c>
      <c r="I7" s="10">
        <f>F7+(F7*0.12)+(F7*0.18)</f>
        <v>673.4</v>
      </c>
      <c r="J7" s="10">
        <f t="shared" si="0"/>
        <v>740.74</v>
      </c>
      <c r="K7" s="6"/>
      <c r="L7" s="3" t="s">
        <v>14</v>
      </c>
      <c r="M7" s="6" t="s">
        <v>100</v>
      </c>
      <c r="N7" s="7" t="s">
        <v>15</v>
      </c>
      <c r="O7" s="7" t="s">
        <v>55</v>
      </c>
    </row>
    <row r="8" spans="1:15" ht="75" x14ac:dyDescent="0.2">
      <c r="A8" s="2" t="s">
        <v>16</v>
      </c>
      <c r="B8" s="3" t="s">
        <v>16</v>
      </c>
      <c r="C8" s="3" t="s">
        <v>102</v>
      </c>
      <c r="D8" s="3" t="s">
        <v>64</v>
      </c>
      <c r="E8" s="4">
        <v>1</v>
      </c>
      <c r="F8" s="5">
        <v>544.29999999999995</v>
      </c>
      <c r="G8" s="11">
        <f>F8*0.12</f>
        <v>65.315999999999988</v>
      </c>
      <c r="H8" s="10">
        <f>F8*0.18</f>
        <v>97.97399999999999</v>
      </c>
      <c r="I8" s="10">
        <f>F8+(F8*0.12)+(F8*0.18)</f>
        <v>707.58999999999992</v>
      </c>
      <c r="J8" s="10">
        <f t="shared" si="0"/>
        <v>778.34899999999993</v>
      </c>
      <c r="K8" s="6"/>
      <c r="L8" s="3" t="s">
        <v>17</v>
      </c>
      <c r="M8" s="6" t="s">
        <v>100</v>
      </c>
      <c r="N8" s="7" t="s">
        <v>18</v>
      </c>
      <c r="O8" s="7" t="s">
        <v>39</v>
      </c>
    </row>
    <row r="9" spans="1:15" ht="60" x14ac:dyDescent="0.2">
      <c r="A9" s="2" t="s">
        <v>19</v>
      </c>
      <c r="B9" s="3" t="s">
        <v>115</v>
      </c>
      <c r="C9" s="3" t="s">
        <v>53</v>
      </c>
      <c r="D9" s="3" t="s">
        <v>112</v>
      </c>
      <c r="E9" s="4">
        <v>30</v>
      </c>
      <c r="F9" s="5">
        <v>69.75</v>
      </c>
      <c r="G9" s="11">
        <f>F9*0.15</f>
        <v>10.4625</v>
      </c>
      <c r="H9" s="10">
        <f>F9*0.25</f>
        <v>17.4375</v>
      </c>
      <c r="I9" s="10">
        <f>F9+(F9*0.15)+(F9*0.25)</f>
        <v>97.65</v>
      </c>
      <c r="J9" s="10">
        <f t="shared" si="0"/>
        <v>107.41500000000002</v>
      </c>
      <c r="K9" s="6"/>
      <c r="L9" s="3" t="s">
        <v>62</v>
      </c>
      <c r="M9" s="6" t="s">
        <v>113</v>
      </c>
      <c r="N9" s="7" t="s">
        <v>117</v>
      </c>
      <c r="O9" s="7" t="s">
        <v>35</v>
      </c>
    </row>
    <row r="10" spans="1:15" ht="60" x14ac:dyDescent="0.2">
      <c r="A10" s="2" t="s">
        <v>19</v>
      </c>
      <c r="B10" s="3" t="s">
        <v>115</v>
      </c>
      <c r="C10" s="3" t="s">
        <v>43</v>
      </c>
      <c r="D10" s="3" t="s">
        <v>112</v>
      </c>
      <c r="E10" s="4">
        <v>30</v>
      </c>
      <c r="F10" s="5">
        <v>104.26</v>
      </c>
      <c r="G10" s="11">
        <f>F10*0.15</f>
        <v>15.638999999999999</v>
      </c>
      <c r="H10" s="10">
        <f>F10*0.25</f>
        <v>26.065000000000001</v>
      </c>
      <c r="I10" s="10">
        <f>F10+(F10*0.15)+(F10*0.25)</f>
        <v>145.964</v>
      </c>
      <c r="J10" s="10">
        <f t="shared" si="0"/>
        <v>160.56040000000002</v>
      </c>
      <c r="K10" s="6"/>
      <c r="L10" s="3" t="s">
        <v>62</v>
      </c>
      <c r="M10" s="6" t="s">
        <v>113</v>
      </c>
      <c r="N10" s="7" t="s">
        <v>118</v>
      </c>
      <c r="O10" s="7" t="s">
        <v>35</v>
      </c>
    </row>
    <row r="11" spans="1:15" ht="60" x14ac:dyDescent="0.2">
      <c r="A11" s="2" t="s">
        <v>19</v>
      </c>
      <c r="B11" s="3" t="s">
        <v>115</v>
      </c>
      <c r="C11" s="3" t="s">
        <v>61</v>
      </c>
      <c r="D11" s="3" t="s">
        <v>112</v>
      </c>
      <c r="E11" s="4">
        <v>30</v>
      </c>
      <c r="F11" s="5">
        <v>146.52000000000001</v>
      </c>
      <c r="G11" s="11">
        <f>F11*0.15</f>
        <v>21.978000000000002</v>
      </c>
      <c r="H11" s="10">
        <f>F11*0.25</f>
        <v>36.630000000000003</v>
      </c>
      <c r="I11" s="10">
        <f>F11+(F11*0.15)+(F11*0.25)</f>
        <v>205.12800000000001</v>
      </c>
      <c r="J11" s="10">
        <f t="shared" si="0"/>
        <v>225.64080000000004</v>
      </c>
      <c r="K11" s="6"/>
      <c r="L11" s="3" t="s">
        <v>62</v>
      </c>
      <c r="M11" s="6" t="s">
        <v>113</v>
      </c>
      <c r="N11" s="7" t="s">
        <v>116</v>
      </c>
      <c r="O11" s="7" t="s">
        <v>35</v>
      </c>
    </row>
    <row r="12" spans="1:15" ht="75" x14ac:dyDescent="0.2">
      <c r="A12" s="2" t="s">
        <v>20</v>
      </c>
      <c r="B12" s="3" t="s">
        <v>111</v>
      </c>
      <c r="C12" s="3" t="s">
        <v>45</v>
      </c>
      <c r="D12" s="3" t="s">
        <v>112</v>
      </c>
      <c r="E12" s="4">
        <v>20</v>
      </c>
      <c r="F12" s="5">
        <v>20.059999999999999</v>
      </c>
      <c r="G12" s="9">
        <f>F12*0.18</f>
        <v>3.6107999999999998</v>
      </c>
      <c r="H12" s="10">
        <f>F12*0.31</f>
        <v>6.2185999999999995</v>
      </c>
      <c r="I12" s="10">
        <f>F12+(F12*0.18)+(F12*0.31)</f>
        <v>29.889399999999998</v>
      </c>
      <c r="J12" s="10">
        <f t="shared" si="0"/>
        <v>32.878340000000001</v>
      </c>
      <c r="K12" s="6"/>
      <c r="L12" s="3" t="s">
        <v>21</v>
      </c>
      <c r="M12" s="6" t="s">
        <v>113</v>
      </c>
      <c r="N12" s="7" t="s">
        <v>114</v>
      </c>
      <c r="O12" s="7" t="s">
        <v>52</v>
      </c>
    </row>
    <row r="13" spans="1:15" ht="165" x14ac:dyDescent="0.2">
      <c r="A13" s="2" t="s">
        <v>12</v>
      </c>
      <c r="B13" s="3" t="s">
        <v>88</v>
      </c>
      <c r="C13" s="3" t="s">
        <v>89</v>
      </c>
      <c r="D13" s="3" t="s">
        <v>90</v>
      </c>
      <c r="E13" s="4">
        <v>1</v>
      </c>
      <c r="F13" s="5">
        <v>589.67999999999995</v>
      </c>
      <c r="G13" s="11">
        <f>F13*0.12</f>
        <v>70.761599999999987</v>
      </c>
      <c r="H13" s="10">
        <f>F13*0.18</f>
        <v>106.14239999999998</v>
      </c>
      <c r="I13" s="10">
        <f>F13+(F13*0.12)+(F13*0.18)</f>
        <v>766.58399999999983</v>
      </c>
      <c r="J13" s="10">
        <f t="shared" si="0"/>
        <v>843.24239999999986</v>
      </c>
      <c r="K13" s="6"/>
      <c r="L13" s="3" t="s">
        <v>91</v>
      </c>
      <c r="M13" s="6" t="s">
        <v>92</v>
      </c>
      <c r="N13" s="7" t="s">
        <v>93</v>
      </c>
      <c r="O13" s="7" t="s">
        <v>94</v>
      </c>
    </row>
    <row r="14" spans="1:15" ht="75" x14ac:dyDescent="0.2">
      <c r="A14" s="2" t="s">
        <v>22</v>
      </c>
      <c r="B14" s="3" t="s">
        <v>82</v>
      </c>
      <c r="C14" s="3" t="s">
        <v>83</v>
      </c>
      <c r="D14" s="3" t="s">
        <v>84</v>
      </c>
      <c r="E14" s="4">
        <v>1</v>
      </c>
      <c r="F14" s="5">
        <v>316.08999999999997</v>
      </c>
      <c r="G14" s="11">
        <f>F14*0.15</f>
        <v>47.413499999999992</v>
      </c>
      <c r="H14" s="10">
        <f>F14*0.25</f>
        <v>79.022499999999994</v>
      </c>
      <c r="I14" s="10">
        <f>F14+(F14*0.15)+(F14*0.25)</f>
        <v>442.52599999999995</v>
      </c>
      <c r="J14" s="10">
        <f t="shared" si="0"/>
        <v>486.77859999999998</v>
      </c>
      <c r="K14" s="6"/>
      <c r="L14" s="3" t="s">
        <v>85</v>
      </c>
      <c r="M14" s="6" t="s">
        <v>86</v>
      </c>
      <c r="N14" s="7" t="s">
        <v>87</v>
      </c>
      <c r="O14" s="7" t="s">
        <v>54</v>
      </c>
    </row>
    <row r="15" spans="1:15" ht="105" x14ac:dyDescent="0.2">
      <c r="A15" s="2" t="s">
        <v>29</v>
      </c>
      <c r="B15" s="3" t="s">
        <v>74</v>
      </c>
      <c r="C15" s="3" t="s">
        <v>80</v>
      </c>
      <c r="D15" s="3" t="s">
        <v>76</v>
      </c>
      <c r="E15" s="4">
        <v>5</v>
      </c>
      <c r="F15" s="5">
        <v>410.95</v>
      </c>
      <c r="G15" s="11">
        <f>F15*0.15</f>
        <v>61.642499999999998</v>
      </c>
      <c r="H15" s="10">
        <f>F15*0.25</f>
        <v>102.7375</v>
      </c>
      <c r="I15" s="10">
        <f>F15+(F15*0.15)+(F15*0.25)</f>
        <v>575.32999999999993</v>
      </c>
      <c r="J15" s="10">
        <f t="shared" si="0"/>
        <v>632.86299999999994</v>
      </c>
      <c r="K15" s="6"/>
      <c r="L15" s="3" t="s">
        <v>77</v>
      </c>
      <c r="M15" s="6" t="s">
        <v>78</v>
      </c>
      <c r="N15" s="7" t="s">
        <v>81</v>
      </c>
      <c r="O15" s="7" t="s">
        <v>34</v>
      </c>
    </row>
    <row r="16" spans="1:15" ht="105" x14ac:dyDescent="0.2">
      <c r="A16" s="2" t="s">
        <v>29</v>
      </c>
      <c r="B16" s="3" t="s">
        <v>74</v>
      </c>
      <c r="C16" s="3" t="s">
        <v>75</v>
      </c>
      <c r="D16" s="3" t="s">
        <v>76</v>
      </c>
      <c r="E16" s="4">
        <v>5</v>
      </c>
      <c r="F16" s="5">
        <v>601.08000000000004</v>
      </c>
      <c r="G16" s="11">
        <f>F16*0.12</f>
        <v>72.129599999999996</v>
      </c>
      <c r="H16" s="10">
        <f>F16*0.18</f>
        <v>108.1944</v>
      </c>
      <c r="I16" s="10">
        <f>F16+(F16*0.12)+(F16*0.18)</f>
        <v>781.404</v>
      </c>
      <c r="J16" s="10">
        <f t="shared" si="0"/>
        <v>859.54440000000011</v>
      </c>
      <c r="K16" s="6"/>
      <c r="L16" s="3" t="s">
        <v>77</v>
      </c>
      <c r="M16" s="6" t="s">
        <v>78</v>
      </c>
      <c r="N16" s="7" t="s">
        <v>79</v>
      </c>
      <c r="O16" s="7" t="s">
        <v>34</v>
      </c>
    </row>
    <row r="17" spans="1:15" ht="120" x14ac:dyDescent="0.2">
      <c r="A17" s="2" t="s">
        <v>24</v>
      </c>
      <c r="B17" s="3" t="s">
        <v>24</v>
      </c>
      <c r="C17" s="3" t="s">
        <v>95</v>
      </c>
      <c r="D17" s="3" t="s">
        <v>67</v>
      </c>
      <c r="E17" s="4">
        <v>30</v>
      </c>
      <c r="F17" s="5">
        <v>273.60000000000002</v>
      </c>
      <c r="G17" s="11">
        <f>F17*0.15</f>
        <v>41.04</v>
      </c>
      <c r="H17" s="10">
        <f>F17*0.25</f>
        <v>68.400000000000006</v>
      </c>
      <c r="I17" s="10">
        <f>F17+(F17*0.15)+(F17*0.25)</f>
        <v>383.04000000000008</v>
      </c>
      <c r="J17" s="10">
        <f t="shared" si="0"/>
        <v>421.34400000000011</v>
      </c>
      <c r="K17" s="6"/>
      <c r="L17" s="3" t="s">
        <v>33</v>
      </c>
      <c r="M17" s="6" t="s">
        <v>96</v>
      </c>
      <c r="N17" s="7" t="s">
        <v>97</v>
      </c>
      <c r="O17" s="7" t="s">
        <v>40</v>
      </c>
    </row>
    <row r="18" spans="1:15" ht="105" x14ac:dyDescent="0.2">
      <c r="A18" s="2" t="s">
        <v>24</v>
      </c>
      <c r="B18" s="3" t="s">
        <v>24</v>
      </c>
      <c r="C18" s="3" t="s">
        <v>98</v>
      </c>
      <c r="D18" s="3" t="s">
        <v>67</v>
      </c>
      <c r="E18" s="4">
        <v>96</v>
      </c>
      <c r="F18" s="5">
        <v>875.52</v>
      </c>
      <c r="G18" s="11">
        <f>F18*0.12</f>
        <v>105.0624</v>
      </c>
      <c r="H18" s="10">
        <f>F18*0.18</f>
        <v>157.59359999999998</v>
      </c>
      <c r="I18" s="10">
        <f>F18+(F18*0.12)+(F18*0.18)</f>
        <v>1138.1759999999999</v>
      </c>
      <c r="J18" s="10">
        <f t="shared" si="0"/>
        <v>1251.9936</v>
      </c>
      <c r="K18" s="6"/>
      <c r="L18" s="3" t="s">
        <v>33</v>
      </c>
      <c r="M18" s="6" t="s">
        <v>96</v>
      </c>
      <c r="N18" s="7" t="s">
        <v>99</v>
      </c>
      <c r="O18" s="7" t="s">
        <v>40</v>
      </c>
    </row>
    <row r="19" spans="1:15" ht="135" x14ac:dyDescent="0.2">
      <c r="A19" s="2" t="s">
        <v>25</v>
      </c>
      <c r="B19" s="3" t="s">
        <v>25</v>
      </c>
      <c r="C19" s="3" t="s">
        <v>60</v>
      </c>
      <c r="D19" s="3" t="s">
        <v>64</v>
      </c>
      <c r="E19" s="4">
        <v>1</v>
      </c>
      <c r="F19" s="5">
        <v>259.23</v>
      </c>
      <c r="G19" s="11">
        <f>F19*0.15</f>
        <v>38.884500000000003</v>
      </c>
      <c r="H19" s="10">
        <f>F19*0.25</f>
        <v>64.807500000000005</v>
      </c>
      <c r="I19" s="10">
        <f>F19+(F19*0.15)+(F19*0.25)</f>
        <v>362.92200000000003</v>
      </c>
      <c r="J19" s="10">
        <f t="shared" si="0"/>
        <v>399.21420000000006</v>
      </c>
      <c r="K19" s="6"/>
      <c r="L19" s="3" t="s">
        <v>26</v>
      </c>
      <c r="M19" s="6" t="s">
        <v>100</v>
      </c>
      <c r="N19" s="7" t="s">
        <v>28</v>
      </c>
      <c r="O19" s="7" t="s">
        <v>41</v>
      </c>
    </row>
    <row r="20" spans="1:15" ht="135" x14ac:dyDescent="0.2">
      <c r="A20" s="2" t="s">
        <v>25</v>
      </c>
      <c r="B20" s="3" t="s">
        <v>25</v>
      </c>
      <c r="C20" s="3" t="s">
        <v>101</v>
      </c>
      <c r="D20" s="3" t="s">
        <v>64</v>
      </c>
      <c r="E20" s="4">
        <v>1</v>
      </c>
      <c r="F20" s="5">
        <v>373.73</v>
      </c>
      <c r="G20" s="11">
        <f>F20*0.15</f>
        <v>56.0595</v>
      </c>
      <c r="H20" s="10">
        <f>F20*0.25</f>
        <v>93.432500000000005</v>
      </c>
      <c r="I20" s="10">
        <f>F20+(F20*0.15)+(F20*0.25)</f>
        <v>523.22199999999998</v>
      </c>
      <c r="J20" s="10">
        <f t="shared" si="0"/>
        <v>575.54420000000005</v>
      </c>
      <c r="K20" s="6"/>
      <c r="L20" s="3" t="s">
        <v>26</v>
      </c>
      <c r="M20" s="6" t="s">
        <v>100</v>
      </c>
      <c r="N20" s="7" t="s">
        <v>27</v>
      </c>
      <c r="O20" s="7" t="s">
        <v>41</v>
      </c>
    </row>
    <row r="21" spans="1:15" ht="165" x14ac:dyDescent="0.2">
      <c r="A21" s="2" t="s">
        <v>30</v>
      </c>
      <c r="B21" s="3" t="s">
        <v>31</v>
      </c>
      <c r="C21" s="3" t="s">
        <v>58</v>
      </c>
      <c r="D21" s="3" t="s">
        <v>103</v>
      </c>
      <c r="E21" s="4">
        <v>4</v>
      </c>
      <c r="F21" s="5">
        <v>45590</v>
      </c>
      <c r="G21" s="11">
        <f>F21*0.12</f>
        <v>5470.8</v>
      </c>
      <c r="H21" s="10">
        <f>F21*0.18</f>
        <v>8206.1999999999989</v>
      </c>
      <c r="I21" s="10">
        <f>F21+(F21*0.12)+(F21*0.18)</f>
        <v>59267</v>
      </c>
      <c r="J21" s="10">
        <f t="shared" si="0"/>
        <v>65193.700000000004</v>
      </c>
      <c r="K21" s="6"/>
      <c r="L21" s="3" t="s">
        <v>32</v>
      </c>
      <c r="M21" s="6" t="s">
        <v>104</v>
      </c>
      <c r="N21" s="7" t="s">
        <v>105</v>
      </c>
      <c r="O21" s="7" t="s">
        <v>56</v>
      </c>
    </row>
    <row r="22" spans="1:15" ht="150" x14ac:dyDescent="0.2">
      <c r="A22" s="2" t="s">
        <v>30</v>
      </c>
      <c r="B22" s="3" t="s">
        <v>31</v>
      </c>
      <c r="C22" s="3" t="s">
        <v>57</v>
      </c>
      <c r="D22" s="3" t="s">
        <v>103</v>
      </c>
      <c r="E22" s="4">
        <v>4</v>
      </c>
      <c r="F22" s="5">
        <v>45590</v>
      </c>
      <c r="G22" s="11">
        <f>F22*0.12</f>
        <v>5470.8</v>
      </c>
      <c r="H22" s="10">
        <f>F22*0.18</f>
        <v>8206.1999999999989</v>
      </c>
      <c r="I22" s="10">
        <f>F22+(F22*0.12)+(F22*0.18)</f>
        <v>59267</v>
      </c>
      <c r="J22" s="10">
        <f t="shared" si="0"/>
        <v>65193.700000000004</v>
      </c>
      <c r="K22" s="6"/>
      <c r="L22" s="3" t="s">
        <v>32</v>
      </c>
      <c r="M22" s="6" t="s">
        <v>104</v>
      </c>
      <c r="N22" s="7" t="s">
        <v>106</v>
      </c>
      <c r="O22" s="7" t="s">
        <v>56</v>
      </c>
    </row>
    <row r="23" spans="1:15" ht="120" x14ac:dyDescent="0.2">
      <c r="A23" s="2" t="s">
        <v>23</v>
      </c>
      <c r="B23" s="3" t="s">
        <v>36</v>
      </c>
      <c r="C23" s="3" t="s">
        <v>68</v>
      </c>
      <c r="D23" s="3" t="s">
        <v>46</v>
      </c>
      <c r="E23" s="4">
        <v>20</v>
      </c>
      <c r="F23" s="5">
        <v>133.53</v>
      </c>
      <c r="G23" s="11">
        <f>F23*0.15</f>
        <v>20.029499999999999</v>
      </c>
      <c r="H23" s="10">
        <f>F23*0.25</f>
        <v>33.3825</v>
      </c>
      <c r="I23" s="10">
        <f>F23+(F23*0.15)+(F23*0.25)</f>
        <v>186.94200000000001</v>
      </c>
      <c r="J23" s="10">
        <f t="shared" si="0"/>
        <v>205.63620000000003</v>
      </c>
      <c r="K23" s="6"/>
      <c r="L23" s="3" t="s">
        <v>37</v>
      </c>
      <c r="M23" s="6" t="s">
        <v>69</v>
      </c>
      <c r="N23" s="7" t="s">
        <v>47</v>
      </c>
      <c r="O23" s="7" t="s">
        <v>38</v>
      </c>
    </row>
    <row r="24" spans="1:15" ht="120" x14ac:dyDescent="0.2">
      <c r="A24" s="2" t="s">
        <v>23</v>
      </c>
      <c r="B24" s="3" t="s">
        <v>36</v>
      </c>
      <c r="C24" s="3" t="s">
        <v>71</v>
      </c>
      <c r="D24" s="3" t="s">
        <v>46</v>
      </c>
      <c r="E24" s="4">
        <v>20</v>
      </c>
      <c r="F24" s="5">
        <v>261.42</v>
      </c>
      <c r="G24" s="11">
        <f>F24*0.15</f>
        <v>39.213000000000001</v>
      </c>
      <c r="H24" s="10">
        <f>F24*0.25</f>
        <v>65.355000000000004</v>
      </c>
      <c r="I24" s="10">
        <f>F24+(F24*0.15)+(F24*0.25)</f>
        <v>365.98800000000006</v>
      </c>
      <c r="J24" s="10">
        <f t="shared" si="0"/>
        <v>402.5868000000001</v>
      </c>
      <c r="K24" s="6"/>
      <c r="L24" s="3" t="s">
        <v>37</v>
      </c>
      <c r="M24" s="6" t="s">
        <v>69</v>
      </c>
      <c r="N24" s="7" t="s">
        <v>49</v>
      </c>
      <c r="O24" s="7" t="s">
        <v>38</v>
      </c>
    </row>
    <row r="25" spans="1:15" ht="120" x14ac:dyDescent="0.2">
      <c r="A25" s="2" t="s">
        <v>23</v>
      </c>
      <c r="B25" s="3" t="s">
        <v>36</v>
      </c>
      <c r="C25" s="3" t="s">
        <v>70</v>
      </c>
      <c r="D25" s="3" t="s">
        <v>46</v>
      </c>
      <c r="E25" s="4">
        <v>50</v>
      </c>
      <c r="F25" s="5">
        <v>296.2</v>
      </c>
      <c r="G25" s="11">
        <f>F25*0.15</f>
        <v>44.43</v>
      </c>
      <c r="H25" s="10">
        <f>F25*0.25</f>
        <v>74.05</v>
      </c>
      <c r="I25" s="10">
        <f>F25+(F25*0.15)+(F25*0.25)</f>
        <v>414.68</v>
      </c>
      <c r="J25" s="10">
        <f t="shared" si="0"/>
        <v>456.14800000000002</v>
      </c>
      <c r="K25" s="6"/>
      <c r="L25" s="3" t="s">
        <v>37</v>
      </c>
      <c r="M25" s="6" t="s">
        <v>69</v>
      </c>
      <c r="N25" s="7" t="s">
        <v>48</v>
      </c>
      <c r="O25" s="7" t="s">
        <v>38</v>
      </c>
    </row>
    <row r="26" spans="1:15" ht="120" x14ac:dyDescent="0.2">
      <c r="A26" s="2" t="s">
        <v>23</v>
      </c>
      <c r="B26" s="3" t="s">
        <v>36</v>
      </c>
      <c r="C26" s="3" t="s">
        <v>72</v>
      </c>
      <c r="D26" s="3" t="s">
        <v>46</v>
      </c>
      <c r="E26" s="4">
        <v>50</v>
      </c>
      <c r="F26" s="5">
        <v>519.13</v>
      </c>
      <c r="G26" s="11">
        <f>F26*0.12</f>
        <v>62.2956</v>
      </c>
      <c r="H26" s="10">
        <f>F26*0.18</f>
        <v>93.443399999999997</v>
      </c>
      <c r="I26" s="10">
        <f>F26+(F26*0.12)+(F26*0.18)</f>
        <v>674.86900000000003</v>
      </c>
      <c r="J26" s="10">
        <f t="shared" si="0"/>
        <v>742.35590000000013</v>
      </c>
      <c r="K26" s="6"/>
      <c r="L26" s="3" t="s">
        <v>37</v>
      </c>
      <c r="M26" s="6" t="s">
        <v>69</v>
      </c>
      <c r="N26" s="7" t="s">
        <v>50</v>
      </c>
      <c r="O26" s="7" t="s">
        <v>38</v>
      </c>
    </row>
    <row r="27" spans="1:15" ht="120" x14ac:dyDescent="0.2">
      <c r="A27" s="2" t="s">
        <v>23</v>
      </c>
      <c r="B27" s="3" t="s">
        <v>36</v>
      </c>
      <c r="C27" s="3" t="s">
        <v>73</v>
      </c>
      <c r="D27" s="3" t="s">
        <v>46</v>
      </c>
      <c r="E27" s="4">
        <v>50</v>
      </c>
      <c r="F27" s="5">
        <v>794.14</v>
      </c>
      <c r="G27" s="11">
        <f>F27*0.12</f>
        <v>95.29679999999999</v>
      </c>
      <c r="H27" s="10">
        <f>F27*0.18</f>
        <v>142.9452</v>
      </c>
      <c r="I27" s="10">
        <f>F27+(F27*0.12)+(F27*0.18)</f>
        <v>1032.3820000000001</v>
      </c>
      <c r="J27" s="10">
        <f t="shared" si="0"/>
        <v>1135.6202000000001</v>
      </c>
      <c r="K27" s="6"/>
      <c r="L27" s="3" t="s">
        <v>37</v>
      </c>
      <c r="M27" s="6" t="s">
        <v>69</v>
      </c>
      <c r="N27" s="7" t="s">
        <v>51</v>
      </c>
      <c r="O27" s="7" t="s">
        <v>38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2018-12-08T18:38:37Z</dcterms:created>
  <dcterms:modified xsi:type="dcterms:W3CDTF">2018-12-29T11:20:55Z</dcterms:modified>
</cp:coreProperties>
</file>