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Foglio1" sheetId="3" r:id="rId1"/>
  </sheets>
  <definedNames>
    <definedName name="_xlnm._FilterDatabase" localSheetId="0" hidden="1">Foglio1!$A$2:$O$85</definedName>
    <definedName name="_xlnm.Print_Area" localSheetId="0">Foglio1!$A$1:$O$85</definedName>
  </definedNames>
  <calcPr calcId="162913"/>
  <fileRecoveryPr autoRecover="0"/>
</workbook>
</file>

<file path=xl/calcChain.xml><?xml version="1.0" encoding="utf-8"?>
<calcChain xmlns="http://schemas.openxmlformats.org/spreadsheetml/2006/main">
  <c r="H34" i="3" l="1"/>
  <c r="I34" i="3"/>
  <c r="J34" i="3"/>
  <c r="K34" i="3" s="1"/>
  <c r="H72" i="3"/>
  <c r="I72" i="3"/>
  <c r="J72" i="3"/>
  <c r="K72" i="3" s="1"/>
  <c r="H73" i="3"/>
  <c r="I73" i="3"/>
  <c r="J73" i="3"/>
  <c r="K73" i="3" s="1"/>
  <c r="H21" i="3"/>
  <c r="I21" i="3"/>
  <c r="J21" i="3"/>
  <c r="K21" i="3" s="1"/>
  <c r="H43" i="3"/>
  <c r="I43" i="3"/>
  <c r="J43" i="3"/>
  <c r="K43" i="3" s="1"/>
  <c r="H9" i="3"/>
  <c r="I9" i="3"/>
  <c r="J9" i="3"/>
  <c r="K9" i="3" s="1"/>
  <c r="H47" i="3"/>
  <c r="I47" i="3"/>
  <c r="J47" i="3"/>
  <c r="K47" i="3" s="1"/>
  <c r="H80" i="3"/>
  <c r="I80" i="3"/>
  <c r="J80" i="3"/>
  <c r="K80" i="3" s="1"/>
  <c r="H81" i="3"/>
  <c r="I81" i="3"/>
  <c r="J81" i="3"/>
  <c r="K81" i="3" s="1"/>
  <c r="H4" i="3"/>
  <c r="I4" i="3"/>
  <c r="J4" i="3"/>
  <c r="K4" i="3" s="1"/>
  <c r="H74" i="3"/>
  <c r="I74" i="3"/>
  <c r="J74" i="3"/>
  <c r="K74" i="3" s="1"/>
  <c r="H75" i="3"/>
  <c r="I75" i="3"/>
  <c r="J75" i="3"/>
  <c r="K75" i="3" s="1"/>
  <c r="H17" i="3"/>
  <c r="I17" i="3"/>
  <c r="J17" i="3"/>
  <c r="K17" i="3" s="1"/>
  <c r="H56" i="3"/>
  <c r="I56" i="3"/>
  <c r="J56" i="3"/>
  <c r="K56" i="3" s="1"/>
  <c r="H10" i="3"/>
  <c r="I10" i="3"/>
  <c r="J10" i="3"/>
  <c r="K10" i="3" s="1"/>
  <c r="H76" i="3"/>
  <c r="I76" i="3"/>
  <c r="J76" i="3"/>
  <c r="K76" i="3" s="1"/>
  <c r="H77" i="3"/>
  <c r="I77" i="3"/>
  <c r="J77" i="3"/>
  <c r="K77" i="3" s="1"/>
  <c r="H44" i="3"/>
  <c r="I44" i="3"/>
  <c r="J44" i="3"/>
  <c r="K44" i="3" s="1"/>
  <c r="H68" i="3"/>
  <c r="I68" i="3"/>
  <c r="J68" i="3"/>
  <c r="K68" i="3" s="1"/>
  <c r="H22" i="3"/>
  <c r="I22" i="3"/>
  <c r="J22" i="3"/>
  <c r="K22" i="3" s="1"/>
  <c r="H48" i="3"/>
  <c r="I48" i="3"/>
  <c r="J48" i="3"/>
  <c r="K48" i="3" s="1"/>
  <c r="H39" i="3"/>
  <c r="I39" i="3"/>
  <c r="J39" i="3"/>
  <c r="K39" i="3" s="1"/>
  <c r="H45" i="3"/>
  <c r="I45" i="3"/>
  <c r="J45" i="3"/>
  <c r="K45" i="3" s="1"/>
  <c r="H11" i="3"/>
  <c r="I11" i="3"/>
  <c r="J11" i="3"/>
  <c r="K11" i="3" s="1"/>
  <c r="H18" i="3"/>
  <c r="I18" i="3"/>
  <c r="J18" i="3"/>
  <c r="K18" i="3" s="1"/>
  <c r="H46" i="3"/>
  <c r="I46" i="3"/>
  <c r="J46" i="3"/>
  <c r="K46" i="3" s="1"/>
  <c r="H69" i="3"/>
  <c r="I69" i="3"/>
  <c r="J69" i="3"/>
  <c r="K69" i="3" s="1"/>
  <c r="H19" i="3"/>
  <c r="I19" i="3"/>
  <c r="J19" i="3"/>
  <c r="K19" i="3" s="1"/>
  <c r="H49" i="3"/>
  <c r="I49" i="3"/>
  <c r="J49" i="3"/>
  <c r="K49" i="3" s="1"/>
  <c r="H70" i="3"/>
  <c r="I70" i="3"/>
  <c r="J70" i="3"/>
  <c r="K70" i="3" s="1"/>
  <c r="H78" i="3"/>
  <c r="I78" i="3"/>
  <c r="J78" i="3"/>
  <c r="K78" i="3" s="1"/>
  <c r="H40" i="3"/>
  <c r="I40" i="3"/>
  <c r="J40" i="3"/>
  <c r="K40" i="3" s="1"/>
  <c r="H15" i="3"/>
  <c r="I15" i="3"/>
  <c r="J15" i="3"/>
  <c r="K15" i="3" s="1"/>
  <c r="H71" i="3"/>
  <c r="I71" i="3"/>
  <c r="J71" i="3"/>
  <c r="K71" i="3" s="1"/>
  <c r="H41" i="3"/>
  <c r="I41" i="3"/>
  <c r="J41" i="3"/>
  <c r="K41" i="3" s="1"/>
  <c r="H79" i="3"/>
  <c r="I79" i="3"/>
  <c r="J79" i="3"/>
  <c r="K79" i="3" s="1"/>
  <c r="H57" i="3"/>
  <c r="I57" i="3"/>
  <c r="J57" i="3"/>
  <c r="K57" i="3" s="1"/>
  <c r="H82" i="3"/>
  <c r="I82" i="3"/>
  <c r="J82" i="3"/>
  <c r="K82" i="3" s="1"/>
  <c r="J42" i="3"/>
  <c r="K42" i="3"/>
  <c r="I42" i="3"/>
  <c r="H42" i="3"/>
  <c r="H50" i="3"/>
  <c r="I50" i="3"/>
  <c r="J50" i="3"/>
  <c r="K50" i="3" s="1"/>
  <c r="H29" i="3"/>
  <c r="I29" i="3"/>
  <c r="J29" i="3"/>
  <c r="K29" i="3" s="1"/>
  <c r="H3" i="3"/>
  <c r="I3" i="3"/>
  <c r="J3" i="3"/>
  <c r="K3" i="3" s="1"/>
  <c r="H58" i="3"/>
  <c r="I58" i="3"/>
  <c r="J58" i="3"/>
  <c r="K58" i="3" s="1"/>
  <c r="H32" i="3"/>
  <c r="I32" i="3"/>
  <c r="J32" i="3"/>
  <c r="K32" i="3" s="1"/>
  <c r="H5" i="3"/>
  <c r="I5" i="3"/>
  <c r="J5" i="3"/>
  <c r="K5" i="3" s="1"/>
  <c r="H37" i="3"/>
  <c r="I37" i="3"/>
  <c r="J37" i="3"/>
  <c r="K37" i="3" s="1"/>
  <c r="H62" i="3"/>
  <c r="I62" i="3"/>
  <c r="J62" i="3"/>
  <c r="K62" i="3" s="1"/>
  <c r="H63" i="3"/>
  <c r="I63" i="3"/>
  <c r="J63" i="3"/>
  <c r="K63" i="3" s="1"/>
  <c r="H59" i="3"/>
  <c r="I59" i="3"/>
  <c r="J59" i="3"/>
  <c r="K59" i="3" s="1"/>
  <c r="H55" i="3"/>
  <c r="I55" i="3"/>
  <c r="J55" i="3"/>
  <c r="K55" i="3" s="1"/>
  <c r="H33" i="3"/>
  <c r="I33" i="3"/>
  <c r="J33" i="3"/>
  <c r="K33" i="3" s="1"/>
  <c r="H20" i="3"/>
  <c r="I20" i="3"/>
  <c r="J20" i="3"/>
  <c r="K20" i="3" s="1"/>
  <c r="H38" i="3"/>
  <c r="I38" i="3"/>
  <c r="J38" i="3"/>
  <c r="K38" i="3" s="1"/>
  <c r="H64" i="3"/>
  <c r="I64" i="3"/>
  <c r="J64" i="3"/>
  <c r="K64" i="3" s="1"/>
  <c r="H65" i="3"/>
  <c r="I65" i="3"/>
  <c r="J65" i="3"/>
  <c r="K65" i="3" s="1"/>
  <c r="H13" i="3"/>
  <c r="I13" i="3"/>
  <c r="J13" i="3"/>
  <c r="K13" i="3" s="1"/>
  <c r="H12" i="3"/>
  <c r="I12" i="3"/>
  <c r="J12" i="3"/>
  <c r="K12" i="3" s="1"/>
  <c r="H51" i="3"/>
  <c r="I51" i="3"/>
  <c r="J51" i="3"/>
  <c r="K51" i="3" s="1"/>
  <c r="H83" i="3"/>
  <c r="I83" i="3"/>
  <c r="J83" i="3"/>
  <c r="K83" i="3" s="1"/>
  <c r="H6" i="3"/>
  <c r="I6" i="3"/>
  <c r="J6" i="3"/>
  <c r="K6" i="3" s="1"/>
  <c r="H66" i="3"/>
  <c r="I66" i="3"/>
  <c r="J66" i="3"/>
  <c r="K66" i="3" s="1"/>
  <c r="H67" i="3"/>
  <c r="I67" i="3"/>
  <c r="J67" i="3"/>
  <c r="K67" i="3" s="1"/>
  <c r="H14" i="3"/>
  <c r="I14" i="3"/>
  <c r="J14" i="3"/>
  <c r="K14" i="3" s="1"/>
  <c r="H7" i="3"/>
  <c r="I7" i="3"/>
  <c r="J7" i="3"/>
  <c r="K7" i="3" s="1"/>
  <c r="H30" i="3"/>
  <c r="I30" i="3"/>
  <c r="J30" i="3"/>
  <c r="K30" i="3" s="1"/>
  <c r="H84" i="3"/>
  <c r="I84" i="3"/>
  <c r="J84" i="3"/>
  <c r="K84" i="3" s="1"/>
  <c r="H31" i="3"/>
  <c r="I31" i="3"/>
  <c r="J31" i="3"/>
  <c r="K31" i="3" s="1"/>
  <c r="H85" i="3"/>
  <c r="I85" i="3"/>
  <c r="J85" i="3"/>
  <c r="K85" i="3" s="1"/>
  <c r="H8" i="3"/>
  <c r="I8" i="3"/>
  <c r="J8" i="3"/>
  <c r="K8" i="3" s="1"/>
  <c r="H16" i="3"/>
  <c r="I16" i="3"/>
  <c r="J16" i="3"/>
  <c r="K16" i="3" s="1"/>
  <c r="J52" i="3"/>
  <c r="K52" i="3"/>
  <c r="I52" i="3"/>
  <c r="H52" i="3"/>
  <c r="H24" i="3"/>
  <c r="I24" i="3"/>
  <c r="J24" i="3"/>
  <c r="K24" i="3" s="1"/>
  <c r="H25" i="3"/>
  <c r="I25" i="3"/>
  <c r="J25" i="3"/>
  <c r="K25" i="3" s="1"/>
  <c r="H26" i="3"/>
  <c r="I26" i="3"/>
  <c r="J26" i="3"/>
  <c r="K26" i="3" s="1"/>
  <c r="H36" i="3"/>
  <c r="I36" i="3"/>
  <c r="J36" i="3"/>
  <c r="K36" i="3" s="1"/>
  <c r="H27" i="3"/>
  <c r="I27" i="3"/>
  <c r="J27" i="3"/>
  <c r="K27" i="3" s="1"/>
  <c r="H23" i="3"/>
  <c r="I23" i="3"/>
  <c r="J23" i="3"/>
  <c r="K23" i="3" s="1"/>
  <c r="H53" i="3"/>
  <c r="I53" i="3"/>
  <c r="J53" i="3"/>
  <c r="K53" i="3" s="1"/>
  <c r="H28" i="3"/>
  <c r="I28" i="3"/>
  <c r="J28" i="3"/>
  <c r="K28" i="3" s="1"/>
  <c r="H60" i="3"/>
  <c r="I60" i="3"/>
  <c r="J60" i="3"/>
  <c r="K60" i="3" s="1"/>
  <c r="H61" i="3"/>
  <c r="I61" i="3"/>
  <c r="J61" i="3"/>
  <c r="K61" i="3" s="1"/>
  <c r="H54" i="3"/>
  <c r="I54" i="3"/>
  <c r="J54" i="3"/>
  <c r="K54" i="3" s="1"/>
  <c r="J35" i="3"/>
  <c r="K35" i="3"/>
  <c r="I35" i="3"/>
  <c r="H35" i="3"/>
</calcChain>
</file>

<file path=xl/sharedStrings.xml><?xml version="1.0" encoding="utf-8"?>
<sst xmlns="http://schemas.openxmlformats.org/spreadsheetml/2006/main" count="678" uniqueCount="387">
  <si>
    <t xml:space="preserve">Вл.ООО "Джодас Экспоим", Россия (7723733387); Вып.к.Перв.Уп.Втор.Уп.Пр.Федеральное государственное бюджетное учреждение "Национальный медицинский исследовательский центр онкологии имени &amp;#x0D;
Н.Н. Блохина" Министерства здравоохранения Российской Федерации (ФГБУ "НМИЦ онкологии им. Н.Н. Блохина" Минздрава России), Россия (7724075162);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</si>
  <si>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</si>
  <si>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</si>
  <si>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</si>
  <si>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</si>
  <si>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</si>
  <si>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</si>
  <si>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</si>
  <si>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</si>
  <si>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</si>
  <si>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</si>
  <si>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</si>
  <si>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Амиодарон</t>
  </si>
  <si>
    <t>Амоксициллин</t>
  </si>
  <si>
    <t>ЛСР-001745/09</t>
  </si>
  <si>
    <t>4602509006369</t>
  </si>
  <si>
    <t>Амоксициллин+[Клавулановая кислота]</t>
  </si>
  <si>
    <t>Ампициллин</t>
  </si>
  <si>
    <t>Амфотерицин B</t>
  </si>
  <si>
    <t>Амфотерицин В</t>
  </si>
  <si>
    <t>Р N003065/01</t>
  </si>
  <si>
    <t>4602565000097</t>
  </si>
  <si>
    <t>Ацикловир</t>
  </si>
  <si>
    <t>Ацикловир-АКОС</t>
  </si>
  <si>
    <t>Р N001595/02</t>
  </si>
  <si>
    <t>4602565015688</t>
  </si>
  <si>
    <t>Бипериден</t>
  </si>
  <si>
    <t>Глицирризиновая кислота+Фосфолипиды</t>
  </si>
  <si>
    <t>Фосфоглив</t>
  </si>
  <si>
    <t>Р N002528/01</t>
  </si>
  <si>
    <t>4601669004314</t>
  </si>
  <si>
    <t>Допамин</t>
  </si>
  <si>
    <t>ЛСР-001589/08</t>
  </si>
  <si>
    <t>4602509014586</t>
  </si>
  <si>
    <t>4602509014289</t>
  </si>
  <si>
    <t>Доцетаксел</t>
  </si>
  <si>
    <t>Фтизоэтам</t>
  </si>
  <si>
    <t>ЛС-000102</t>
  </si>
  <si>
    <t>4601969005127</t>
  </si>
  <si>
    <t>Индапамид</t>
  </si>
  <si>
    <t>Индапамид МВ Штада</t>
  </si>
  <si>
    <t>ЛС-000610</t>
  </si>
  <si>
    <t>Йогексол</t>
  </si>
  <si>
    <t>Калия йодид</t>
  </si>
  <si>
    <t>Кальция глюконат</t>
  </si>
  <si>
    <t>Кальция глюконат стабилизированный</t>
  </si>
  <si>
    <t>Капецитабин</t>
  </si>
  <si>
    <t>Лаппаконитина гидробромид</t>
  </si>
  <si>
    <t>Аллапинин</t>
  </si>
  <si>
    <t>Р N000405/02</t>
  </si>
  <si>
    <t>4602329000608</t>
  </si>
  <si>
    <t>Левофлоксацин</t>
  </si>
  <si>
    <t>Лоперамид</t>
  </si>
  <si>
    <t>Мебеверин</t>
  </si>
  <si>
    <t>Мемантин</t>
  </si>
  <si>
    <t>Метоклопрамид</t>
  </si>
  <si>
    <t>Метформин</t>
  </si>
  <si>
    <t>Панкреатин</t>
  </si>
  <si>
    <t>Фолиевая кислота</t>
  </si>
  <si>
    <t>ЛС-002261</t>
  </si>
  <si>
    <t>4607027761226</t>
  </si>
  <si>
    <t>Хлоргексидин</t>
  </si>
  <si>
    <t>Гексикон Д</t>
  </si>
  <si>
    <t>ЛС-000185</t>
  </si>
  <si>
    <t>4601026302862</t>
  </si>
  <si>
    <t>Цефтриаксон</t>
  </si>
  <si>
    <t>Лифаксон</t>
  </si>
  <si>
    <t>П N012292/01</t>
  </si>
  <si>
    <t>Эноксапарин натрия</t>
  </si>
  <si>
    <t>Амброксол</t>
  </si>
  <si>
    <t>Димеркаптопропансульфонат натрия</t>
  </si>
  <si>
    <t>Унитиол</t>
  </si>
  <si>
    <t>Бронхорус</t>
  </si>
  <si>
    <t>Р N003432/01</t>
  </si>
  <si>
    <t>Моксифлоксацин</t>
  </si>
  <si>
    <t>Р N000068/02</t>
  </si>
  <si>
    <t>4602565014797</t>
  </si>
  <si>
    <t>Салметерол + Флутиказон</t>
  </si>
  <si>
    <t>4607143560482</t>
  </si>
  <si>
    <t>Левофлокс-Роутек</t>
  </si>
  <si>
    <t>ЛП-001183</t>
  </si>
  <si>
    <t>8906060500134</t>
  </si>
  <si>
    <t>8906060500240</t>
  </si>
  <si>
    <t>ЛП-002710</t>
  </si>
  <si>
    <t>8906060500158</t>
  </si>
  <si>
    <t>8906060500165</t>
  </si>
  <si>
    <t>ЛП-002674</t>
  </si>
  <si>
    <t>ЛСР-005613/09</t>
  </si>
  <si>
    <t>4602565016814</t>
  </si>
  <si>
    <t>4602565016821</t>
  </si>
  <si>
    <t>ЛП-002849</t>
  </si>
  <si>
    <t>4602212009688</t>
  </si>
  <si>
    <t>Дюспаталин</t>
  </si>
  <si>
    <t>Адеметионин</t>
  </si>
  <si>
    <t>П N011303/01</t>
  </si>
  <si>
    <t>Дидрогестерон</t>
  </si>
  <si>
    <t>Дюфастон</t>
  </si>
  <si>
    <t>П N011987/01</t>
  </si>
  <si>
    <t>Фораклав</t>
  </si>
  <si>
    <t>ЛП-002923</t>
  </si>
  <si>
    <t>J01CR02</t>
  </si>
  <si>
    <t>V08AB02</t>
  </si>
  <si>
    <t>раствор для инъекций, 350 мг йода/мл, 50 мл - флаконы (1)  - пачки картонные</t>
  </si>
  <si>
    <t>A09AA02</t>
  </si>
  <si>
    <t>B05BB01</t>
  </si>
  <si>
    <t>N06DX01</t>
  </si>
  <si>
    <t>J01MA12</t>
  </si>
  <si>
    <t>A10BA02</t>
  </si>
  <si>
    <t>R05CB06</t>
  </si>
  <si>
    <t xml:space="preserve">C01BG  </t>
  </si>
  <si>
    <t>таблетки, 500 мг, 10 шт. - упаковки ячейковые контурные (2)  - пачки картонные</t>
  </si>
  <si>
    <t>J01DD04</t>
  </si>
  <si>
    <t xml:space="preserve">A05BA  </t>
  </si>
  <si>
    <t>таблетки, 1 мг, 50 шт. - упаковки ячейковые контурные (1)  - пачки картонные</t>
  </si>
  <si>
    <t>B03BB01</t>
  </si>
  <si>
    <t>Салтиказон-натив</t>
  </si>
  <si>
    <t>R03AK06</t>
  </si>
  <si>
    <t>ЛП-003400</t>
  </si>
  <si>
    <t>L01DB01</t>
  </si>
  <si>
    <t>A16AA02</t>
  </si>
  <si>
    <t>C03BA11</t>
  </si>
  <si>
    <t>J04AM03</t>
  </si>
  <si>
    <t>таблетки, 30 мг, 10 шт. - упаковки ячейковые контурные (2)  - пачки картонные</t>
  </si>
  <si>
    <t>C01BD01</t>
  </si>
  <si>
    <t>таблетки, 200 мг, 10 шт. - упаковки ячейковые контурные (3)  - пачки картонные</t>
  </si>
  <si>
    <t>A03FA01</t>
  </si>
  <si>
    <t>A07DA03</t>
  </si>
  <si>
    <t>капсулы, 2 мг, 10 шт. - упаковки ячейковые контурные (1)  - пачки картонные</t>
  </si>
  <si>
    <t>капсулы, 2 мг, 10 шт. - упаковки ячейковые контурные (2)  - пачки картонные</t>
  </si>
  <si>
    <t>J05AB01</t>
  </si>
  <si>
    <t>таблетки, 200 мг, 10 шт. - упаковки ячейковые контурные (2)  - пачки картонные</t>
  </si>
  <si>
    <t>B01AB05</t>
  </si>
  <si>
    <t>L01BC06</t>
  </si>
  <si>
    <t>J01MA14</t>
  </si>
  <si>
    <t>раствор для инфузий, 5 мг/мл, 100 мл - бутылки (1)  - пачки картонные</t>
  </si>
  <si>
    <t>суппозитории вагинальные, 8 мг, 5 шт. - упаковки ячейковые контурные (2)  - пачки картонные</t>
  </si>
  <si>
    <t xml:space="preserve">G01AX  </t>
  </si>
  <si>
    <t>J01CA01</t>
  </si>
  <si>
    <t>J01CA04</t>
  </si>
  <si>
    <t>Р N001781/01</t>
  </si>
  <si>
    <t>C01CA04</t>
  </si>
  <si>
    <t>A03AA04</t>
  </si>
  <si>
    <t>таблетки, 2 мг, 10 шт. - упаковки ячейковые контурные (5)  - пачки картонные</t>
  </si>
  <si>
    <t>лиофилизат для приготовления раствора для внутрисосудистого и внутрипузырного введения, 50 мг,  - флаконы (1)  - пачки картонные</t>
  </si>
  <si>
    <t>лиофилизат для приготовления раствора для внутрисосудистого и внутрипузырного введения, 10 мг,  - флаконы (1)  - пачки картонные</t>
  </si>
  <si>
    <t>таблетки, 250 мг, 10 шт. - упаковки ячейковые контурные (1)  - пачки картонные</t>
  </si>
  <si>
    <t>V03AB21</t>
  </si>
  <si>
    <t xml:space="preserve">V03AB  </t>
  </si>
  <si>
    <t>таблетки, 125 мг, 10 шт. - упаковки ячейковые контурные (1)  - пачки картонные</t>
  </si>
  <si>
    <t>G03DB01</t>
  </si>
  <si>
    <t>раствор для инфузий, 5 мг/мл, 100 мл - флаконы (1)  - пачки картонные</t>
  </si>
  <si>
    <t>J02AA01</t>
  </si>
  <si>
    <t>порошок для приготовления раствора для внутривенного и внутримышечного введения, 1 г,  - флаконы (5)  - пачки картонные</t>
  </si>
  <si>
    <t xml:space="preserve">Вл.Вып.к.Перв.Уп.Втор.Уп.Пр.Общество с ограниченной ответственностью "Изварино Фарма" (ООО "Изварино Фарма"), Россия (5003022562); </t>
  </si>
  <si>
    <t>таблетки, 125 мг, 1 шт. - упаковки ячейковые контурные (1)  / для спецназначения /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</si>
  <si>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</si>
  <si>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ЛП-004070</t>
  </si>
  <si>
    <t>8906072523473</t>
  </si>
  <si>
    <t>8906072523503</t>
  </si>
  <si>
    <t>8906072523497</t>
  </si>
  <si>
    <t>8906072523480</t>
  </si>
  <si>
    <t>раствор для инфузий, 5 мг/мл, 100 мл - флаконы (1)  / в комплекте с системой одноразовой для внутривенного введения растворов со встроенным барьером вентиляции против бактерий "Евродрип" / - пачки картонные</t>
  </si>
  <si>
    <t>порошок для приготовления раствора для внутривенного и внутримышечного введения, 1 г,  - флаконы (10)  - пачки картонные</t>
  </si>
  <si>
    <t>N04AA02</t>
  </si>
  <si>
    <t>капсулы, 10 шт. - упаковки ячейковые контурные (5)  - пачки картонные</t>
  </si>
  <si>
    <t>таблетки с пролонгированным высвобождением покрытые пленочной оболочкой, 1000 мг, 60 шт. - банка (1)  - пачка  картонная</t>
  </si>
  <si>
    <t>таблетки с пролонгированным высвобождением покрытые пленочной оболочкой, 1000 мг, 30 шт. - банка (1)  - пачка  картонная</t>
  </si>
  <si>
    <t>раствор для внутримышечного и подкожного введения, 50 мг/мл, 5 мл - ампулы (10)  - пачки картонные</t>
  </si>
  <si>
    <t>Безак</t>
  </si>
  <si>
    <t>ЛП-002994</t>
  </si>
  <si>
    <t>4607024944752</t>
  </si>
  <si>
    <t>Моксифлоксацин ШТАДА</t>
  </si>
  <si>
    <t>ЛП-003205</t>
  </si>
  <si>
    <t>4602509020082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</si>
  <si>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</si>
  <si>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концентрат для приготовления раствора для инфузий, 5 мг/мл, 5 мл - ампулы (5)  / в комплекте с ножом ампульным или скарификатором если необходим для ампул данного типа / - упаковки ячейковые контурные (2) - пачки картонные</t>
  </si>
  <si>
    <t>концентрат для приготовления раствора для инфузий, 40 мг/мл, 5 мл - ампулы (5)  / в комплекте с ножом ампульным или скарификатором если необходим для ампул данного типа / - упаковки ячейковые контурные (2) - пачки картонные</t>
  </si>
  <si>
    <t>Метформин Пролонг-Акрихин</t>
  </si>
  <si>
    <t>4601969008289</t>
  </si>
  <si>
    <t>4601969008272</t>
  </si>
  <si>
    <t>4620011583154</t>
  </si>
  <si>
    <t>ЛП-004114</t>
  </si>
  <si>
    <t>раствор для внутривенного и внутримышечного введения, 100 мг/мл, 5 мл - ампулы (10)  / в комплекте с ножом для вскрытия ампул или скарификатором ампульным / - коробки картонные</t>
  </si>
  <si>
    <t>4602212010806</t>
  </si>
  <si>
    <t xml:space="preserve">Вл.Вып.к.Перв.Уп.Втор.Уп.Пр.ПАО "Биосинтез", Россия (5834001025); </t>
  </si>
  <si>
    <t>порошок для приготовления раствора для внутривенного введения, 1000 мг+200 мг,  - флаконы (5)  - пачки картонные</t>
  </si>
  <si>
    <t>порошок для приготовления раствора для внутривенного введения, 500 мг+100 мг,  - флаконы (5)  - пачки картонные</t>
  </si>
  <si>
    <t>Ведолизумаб</t>
  </si>
  <si>
    <t>Энтивио</t>
  </si>
  <si>
    <t>L04AA33</t>
  </si>
  <si>
    <t>ЛП-003697</t>
  </si>
  <si>
    <t>8053677612115</t>
  </si>
  <si>
    <t>лиофилизат для приготовления концентрата для приготовления раствора для инфузий, 300 мг,  - флаконы (1)  - пачки картонные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</si>
  <si>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</si>
  <si>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>лиофилизат для приготовления раствора для инфузий, 50000 мкг (ЕД), 1 шт. - флаконы 10 мл (1)  - пачки картонные</t>
  </si>
  <si>
    <t>таблетки, покрытые пленочной оболочкой, 10 мг, 10 шт. - упаковки ячейковые контурные (3)  - пачки картонные</t>
  </si>
  <si>
    <t>таблетки, 150 мг+400 мг, 100 шт. - банка (25)  - коробка картонная (для стационаров)</t>
  </si>
  <si>
    <t>Креон 10000</t>
  </si>
  <si>
    <t>П N015581/01</t>
  </si>
  <si>
    <t xml:space="preserve">Вл.Вып.к.Перв.Уп.Втор.Уп.Пр.Открытое акционерное общество "Новосибхимфарм" (ОАО "Новосибхимфарм"), Россия; </t>
  </si>
  <si>
    <t>капсулы кишечнорастворимые, 10000 ЕД, 20 шт. - флаконы (1)  - пачки  картонные</t>
  </si>
  <si>
    <t>8002660019400</t>
  </si>
  <si>
    <t>Йогексол-Бинергия</t>
  </si>
  <si>
    <t>ЛП-004735</t>
  </si>
  <si>
    <t>капсулы с пролонгированным высвобождением, 200 мг, 15 шт. - блистер (2)  - пачка картонная</t>
  </si>
  <si>
    <t>Самеликс</t>
  </si>
  <si>
    <t>ЛП-004886</t>
  </si>
  <si>
    <t xml:space="preserve">Вл.Вып.к.Перв.Уп.Втор.Уп.Пр.Общество с ограниченной ответственностью "КОМПАНИЯ "ДЕКО" (ООО "КОМПАНИЯ "ДЕКО"), Россия (7731205648); 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</si>
  <si>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</si>
  <si>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</si>
  <si>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 xml:space="preserve">Вл.Акционерное общество "Нижегородский химико-фармацевтический завод" (АО "Нижфарм"), Россия (5260900010); Вып.к.Перв.Уп.Втор.Уп.Пр.Общество с ограниченной ответственностью "Хемофарм" (ООО "Хемофарм"), Россия (4025075206); 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</si>
  <si>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</si>
  <si>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Вл.ООО "Натива", Россия (7715808818); Вып.к.Перв.Уп.Втор.Уп.Пр.Открытое акционерное общество "Фармстандарт-Лексредства" (ОАО "Фармстандарт-Лексредства"), Россия (4631002737); </t>
  </si>
  <si>
    <t>Ампициллин+[Сульбактам]</t>
  </si>
  <si>
    <t>Ампициллин+Сульбактам</t>
  </si>
  <si>
    <t>J01CR01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</si>
  <si>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</si>
  <si>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таблетки, покрытые пленочной оболочкой, 10 мг, 10 шт. - упаковки ячейковые контурные (6)  - пачки картонные</t>
  </si>
  <si>
    <t xml:space="preserve">Вл.Вып.к.Перв.Уп.Втор.Уп.Пр.Общество с ограниченной ответственностью "Озон" (ООО "Озон"), Россия (6345002063); </t>
  </si>
  <si>
    <t xml:space="preserve"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</si>
  <si>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 xml:space="preserve">Вл.ЗАО "Фармгид", Россия (7723706513); Вып.к.Перв.Уп.Втор.Уп.Пр.Акционерное общество "Фармасинтез" (АО "Фармасинтез"), Россия (3810023308); </t>
  </si>
  <si>
    <t xml:space="preserve">Вл.Эбботт Хелскеа Продактс Б.В., Нидерланды (NL001439765B01); Вып.к.Перв.Уп.Втор.Уп.Пр.Акционерное общество "ВЕРОФАРМ" (АО "ВЕРОФАРМ"), Россия (7725081786); </t>
  </si>
  <si>
    <t>4620011583147</t>
  </si>
  <si>
    <t xml:space="preserve">Вл.Скан Биотек Лимитед, Индия (AAJCS2872G); Вып.к.Перв.Уп.Втор.Уп.Пр.Скан Биотек Лтд, Индия (AAJCS2872G); </t>
  </si>
  <si>
    <t xml:space="preserve">Вл.Скан Биотек Лимитед, Индия (AAJCS2872G); Перв.Уп.Пр.Скан Биотек Лтд, Индия (AAJCS2872G); Вып.к.Втор.Уп.Общество с ограниченной ответственностью "РОЗЛЕКС ФАРМ" (ООО "РОЗЛЕКС ФАРМ"), Россия (6911021581); </t>
  </si>
  <si>
    <t>порошок для приготовления раствора для внутривенного и внутримышечного введения, 500 мг+250 мг,  - флаконы (1)  - пачки картонные</t>
  </si>
  <si>
    <t>порошок для приготовления раствора для внутривенного и внутримышечного введения, 250 мг+125 мг,  - флаконы (1)  - пачки картонные</t>
  </si>
  <si>
    <t>порошок для приготовления раствора для внутривенного и внутримышечного введения, 1000 мг+500 мг,  - флаконы (1)  - пачки картонные</t>
  </si>
  <si>
    <t xml:space="preserve">Вл.Эбботт Лэбораториз ГмбХ, Германия (DE283145415); Вып.к.Перв.Уп.Втор.Уп.Пр.Эбботт Лэбораториз ГмбХ, Германия (DE283145415); </t>
  </si>
  <si>
    <t xml:space="preserve">Вл.ООО "АЛВИЛС", Россия (7722176486); Вып.к.Перв.Уп.Втор.Уп.Пр.Северная Китайская Фармацевтическая Корпорация Лтд, Китай (91130100104397700P); </t>
  </si>
  <si>
    <t>ЛП-002539</t>
  </si>
  <si>
    <t>04.03.2019 110/20-19</t>
  </si>
  <si>
    <t>6938588803574</t>
  </si>
  <si>
    <t>ЛП-005264</t>
  </si>
  <si>
    <t>04.03.2019 111/20-19</t>
  </si>
  <si>
    <t>4680020183356</t>
  </si>
  <si>
    <t>4680020183349</t>
  </si>
  <si>
    <t>таблетки, 25 мг, 10 шт. - контурная ячейковая упаковка (3)  - пачки картонные</t>
  </si>
  <si>
    <t xml:space="preserve">Вл.Вып.к.Перв.Уп.Втор.Уп.Пр.Закрытое акционерное общество "Фармцентр ВИЛАР", Россия &amp;#x0D;
117216, Москва, ул. Грина, д. 7, ~ (7727206487); </t>
  </si>
  <si>
    <t>04.03.2019 112/20-19</t>
  </si>
  <si>
    <t>ЛП-005267</t>
  </si>
  <si>
    <t>04.03.2019 113/20-19</t>
  </si>
  <si>
    <t>4680020182939</t>
  </si>
  <si>
    <t>04.03.2019 114/20-19</t>
  </si>
  <si>
    <t>порошок для приготовления раствора для внутривенного и внутримышечного введения, 1000 мг+500 мг,  - флаконы (1)  / в комплекте с растворителем: вода для инъекций (ампулы) 3.5 мл / - пачки картонные</t>
  </si>
  <si>
    <t xml:space="preserve">Вл.ООО "Джодас Экспоим", Россия (7723733387); Вып.к.Перв.Уп.Втор.Уп.Пр.Джодас Экспоим Пвт.Лтд, Индия (36AABCJ8653L1Z3); </t>
  </si>
  <si>
    <t>ЛП-003997</t>
  </si>
  <si>
    <t>04.03.2019 115/20-19</t>
  </si>
  <si>
    <t>8906055582466</t>
  </si>
  <si>
    <t>порошок для приготовления раствора для внутривенного и внутримышечного введения, 500 мг+250 мг,  - флаконы (1)  / в комплекте с растворителем: вода для инъекций (ампулы) 1.8 мл / - пачки картонные</t>
  </si>
  <si>
    <t>8906055582459</t>
  </si>
  <si>
    <t>8908000095120</t>
  </si>
  <si>
    <t>порошок для приготовления раствора для внутривенного и внутримышечного введения, 2 г+1 г,  - флаконы (1)  - пачки картонные</t>
  </si>
  <si>
    <t>8908000095052</t>
  </si>
  <si>
    <t>порошок для приготовления раствора для внутривенного и внутримышечного введения, 250 мг+125 мг,  - флаконы (1)  / в комплекте с растворителем: вода для инъекций (ампулы) 1 мл / - пачки картонные</t>
  </si>
  <si>
    <t>8906055582442</t>
  </si>
  <si>
    <t>8908000095106</t>
  </si>
  <si>
    <t>порошок для приготовления раствора для внутривенного и внутримышечного введения, 2 г+1 г,  - флаконы (1)  / в комплекте с растворителем: вода для инъекций (ампулы) 10 мл / - пачки картонные</t>
  </si>
  <si>
    <t>8906055582473</t>
  </si>
  <si>
    <t>8908000095243</t>
  </si>
  <si>
    <t>лиофилизат для приготовления раствора для внутривенного и внутримышечного введения, 400 мг,  - флаконы (5)  / в комплекте с растворителем (ампулы) 5 мл-5 шт. / - пачки картонные</t>
  </si>
  <si>
    <t xml:space="preserve">Вл.Общество с ограниченной ответственностью "Бактэр" (ООО "Бактэр"), Россия (9718001832); Вып.к.Перв.Уп.Втор.Уп.Пр.Общество с ограниченной ответственностью Фирма "ФЕРМЕНТ" (ООО Фирма "ФЕРМЕНТ"), Россия (7734116347); </t>
  </si>
  <si>
    <t>ЛП-005053</t>
  </si>
  <si>
    <t>05.03.2019 116/20-19</t>
  </si>
  <si>
    <t>4606486029908</t>
  </si>
  <si>
    <t>05.03.2019 20-4-4093066-изм</t>
  </si>
  <si>
    <t>4602779005550</t>
  </si>
  <si>
    <t xml:space="preserve">таблетки, 125 мг, 5000 шт. - банки (1)  -  </t>
  </si>
  <si>
    <t>4602779005529</t>
  </si>
  <si>
    <t>4602779005598</t>
  </si>
  <si>
    <t xml:space="preserve">таблетки, 125 мг, 100 шт. - банки (1) </t>
  </si>
  <si>
    <t>4602779005505</t>
  </si>
  <si>
    <t xml:space="preserve">таблетки, 125 мг, 10000 шт. - банки (1) </t>
  </si>
  <si>
    <t>4602779005536</t>
  </si>
  <si>
    <t xml:space="preserve">таблетки, 125 мг, 50 шт. - банки (1) </t>
  </si>
  <si>
    <t>4602779005499</t>
  </si>
  <si>
    <t xml:space="preserve">таблетки, 125 мг, 1000 шт. - банки (1) </t>
  </si>
  <si>
    <t>4602779005512</t>
  </si>
  <si>
    <t xml:space="preserve">Вл.Вып.к.Перв.Уп.Втор.Уп.Пр.Акционерное общество "Нижегородский химико-фармацевтический завод" (АО "Нижфарм"), Россия (5260900010); </t>
  </si>
  <si>
    <t>04.03.2019 20-4-4092968-изм</t>
  </si>
  <si>
    <t>раствор для инфузий, 1.6 мг/мл, 250 мл - бутылка (1)  / в комплекте с держателем флакона / - пачки картонные</t>
  </si>
  <si>
    <t xml:space="preserve">Вл.Акционерное общество "Нижегородский химико-фармацевтический завод" (АО "Нижфарм"), Россия (5260900010); Вып.к.Перв.Уп.Втор.Уп.Пр.Общество с ограниченной ответственностью "Научно-технологическая фармацевтическая фирма "ПОЛИСАН", Россия (7805023934); </t>
  </si>
  <si>
    <t>04.03.2019 20-4-4092969-изм</t>
  </si>
  <si>
    <t>4601026309502</t>
  </si>
  <si>
    <t>таблетки с пролонгированным высвобождением покрытые пленочной оболочкой, 1.5 мг, 10 шт. - упаковки контурные ячейковые (3)  - пачки картонные</t>
  </si>
  <si>
    <t>04.03.2019 20-4-4092977-изм</t>
  </si>
  <si>
    <t>07.03.2019 117/20-19</t>
  </si>
  <si>
    <t>4605310021262</t>
  </si>
  <si>
    <t>порошок для приготовления раствора для внутривенного и внутримышечного введения, 1 г,  - флаконы (25)  - пачка картонная (для стационаров)</t>
  </si>
  <si>
    <t>4605310021002</t>
  </si>
  <si>
    <t>4605310021255</t>
  </si>
  <si>
    <t xml:space="preserve">Вл.Общество с ограниченной ответственностью  "ПРОМОМЕД РУС" (ООО "ПРОМОМЕД РУС"), Россия (7701379527); Вып.к.Перв.Уп.Втор.Уп.Пр.Публичное акционерное общество "Биохимик" (ПАО "Биохимик"), Россия (1325030352); </t>
  </si>
  <si>
    <t>07.03.2019 118/20-19</t>
  </si>
  <si>
    <t>порошок для приготовления раствора для внутривенного введения, 1000 мг+200 мг,  - флаконы (10)  - пачки картонные</t>
  </si>
  <si>
    <t>07.03.2019 119/20-19</t>
  </si>
  <si>
    <t>4605310021064</t>
  </si>
  <si>
    <t>порошок для приготовления раствора для внутривенного введения, 1000 мг+200 мг,  - флаконы (25)  - коробки картонные (для стационаров)</t>
  </si>
  <si>
    <t>4605310021309</t>
  </si>
  <si>
    <t>порошок для приготовления раствора для внутривенного введения, 500 мг+100 мг,  - флаконы (10)  - пачки картонные</t>
  </si>
  <si>
    <t>4605310021057</t>
  </si>
  <si>
    <t>4605310021279</t>
  </si>
  <si>
    <t>4605310021286</t>
  </si>
  <si>
    <t>порошок для приготовления раствора для внутривенного введения, 500 мг+100 мг,  - флаконы (25)  - коробки картонные (для стационаров)</t>
  </si>
  <si>
    <t>4605310021293</t>
  </si>
  <si>
    <t>07.03.2019 120/20-19</t>
  </si>
  <si>
    <t>07.03.2019 121/20-19</t>
  </si>
  <si>
    <t>4605894009748</t>
  </si>
  <si>
    <t>Эноксапарин-Бинергия</t>
  </si>
  <si>
    <t>раствор для инъекций, 10000 МЕ (анти-Ха)/мл, 0.4 мл - ампулы с точкой излома и насечкой или кольцом излома (10)  - пачки картонные</t>
  </si>
  <si>
    <t>ЛП-004981</t>
  </si>
  <si>
    <t>4605894009717</t>
  </si>
  <si>
    <t>раствор для инъекций, 10000 МЕ (анти-Ха)/мл, 0.2 мл - ампулы с точкой излома и насечкой или кольцом излома (10)  - пачки картонные</t>
  </si>
  <si>
    <t>4605894009700</t>
  </si>
  <si>
    <t>раствор для инъекций, 10000 МЕ (анти-Ха)/мл, 0.6 мл - ампулы с точкой излома и насечкой или кольцом излома (10)  - пачки картонные</t>
  </si>
  <si>
    <t>4605894009724</t>
  </si>
  <si>
    <t>раствор для инъекций, 10000 МЕ (анти-Ха)/мл, 0.8 мл - ампулы с точкой излома и насечкой или кольцом излома (10)  - пачки картонные</t>
  </si>
  <si>
    <t>4605894009731</t>
  </si>
  <si>
    <t xml:space="preserve">Вл.Общество с ограниченной ответственностью "Миракл Фарм" (ООО "Миракл Фарм"), Россия (7727819846); Вып.к.Перв.Уп.Втор.Уп.Пр.Акционерное Общество "Биохимик"  (АО "Биохимик"), Россия (1325030352); </t>
  </si>
  <si>
    <t>07.03.2019 122/20-19</t>
  </si>
  <si>
    <t>07.03.2019 123/20-19</t>
  </si>
  <si>
    <t>таблетки, покрытые пленочной оболочкой, 10 мг, 10 шт. - упаковки ячейковые контурные (9)  - пачки картонные</t>
  </si>
  <si>
    <t>07.03.2019 124/20-19</t>
  </si>
  <si>
    <t>4660007704729</t>
  </si>
  <si>
    <t>4660007704712</t>
  </si>
  <si>
    <t>4660007704682</t>
  </si>
  <si>
    <t>раствор для внутривенного и внутримышечного введения, 5 мг/мл, 2 мл - ампулы с кольцом излома, точкой и надсечкой (10)  - пачки картонные</t>
  </si>
  <si>
    <t>ЛП-004715</t>
  </si>
  <si>
    <t>07.03.2019 125/20-19</t>
  </si>
  <si>
    <t>4602884017394</t>
  </si>
  <si>
    <t>раствор для внутривенного и внутримышечного введения, 5 мг/мл, 2 мл - ампулы с кольцом излома, точкой и надсечкой (5)  - пачки картонные</t>
  </si>
  <si>
    <t>4602884017387</t>
  </si>
  <si>
    <t>ЛП-004649</t>
  </si>
  <si>
    <t>07.03.2019 126/20-19</t>
  </si>
  <si>
    <t>4602884017424</t>
  </si>
  <si>
    <t>таблетки покрытые пленочной оболочкой, 10 мг, 20 шт. - блистер (1)  - пачки  картонные</t>
  </si>
  <si>
    <t>11.03.2019 127/20-19</t>
  </si>
  <si>
    <t>11.03.2019 128/20-19</t>
  </si>
  <si>
    <t>11.03.2019 129/20-19</t>
  </si>
  <si>
    <t>таблетки, 30 мг, 10 шт. - упаковки ячейковые контурные (3)  - пачки  картонные</t>
  </si>
  <si>
    <t>Глуразим</t>
  </si>
  <si>
    <t>лиофилизат для приготовления раствора для инфузий, 400 ЕД,  - флаконы (1)  - пачки  картонные</t>
  </si>
  <si>
    <t xml:space="preserve">Вл.Общество с ограниченной ответственностью "Международный биотехнологический центр "Генериум", Россия (7710890030); Вып.к.Перв.Уп.Втор.Уп.Пр.Акционерное Общество "ГЕНЕРИУМ" (АО "ГЕНЕРИУМ"), Россия (3321027747); </t>
  </si>
  <si>
    <t>A16AB02</t>
  </si>
  <si>
    <t>ЛП-005297</t>
  </si>
  <si>
    <t>12.03.2019 130/20-19</t>
  </si>
  <si>
    <t>4660007933549</t>
  </si>
  <si>
    <t>12.03.2019 131/20-19</t>
  </si>
  <si>
    <t>порошок для ингаляций дозированный, 50 мкг+500 мкг/доза, 60 доз - блистеры в ингаляторах (1)  / контейнеры с влагопоглатителем / - пачки картонные</t>
  </si>
  <si>
    <t>07.03.2019 20-4-4093237-изм</t>
  </si>
  <si>
    <t>4601669012463</t>
  </si>
  <si>
    <t>порошок для ингаляций дозированный, 50 мкг+100 мкг/доза, 60 доз - блистеры в ингаляторах (1)  / контейнеры с влагопоглотителем / - пачки картонные</t>
  </si>
  <si>
    <t>4601669012340</t>
  </si>
  <si>
    <t>порошок для ингаляций дозированный, 50 мкг+250 мкг/доза, 60 доз - блистеры в ингаляторах (1)  / пакет / - пачки картонные</t>
  </si>
  <si>
    <t>4601669012418</t>
  </si>
  <si>
    <t>порошок для ингаляций дозированный, 50 мкг+250 мкг/доза, 60 доз - блистеры в ингаляторах (1)  / контейнеры с влагопоглатителем / - пачки картонные</t>
  </si>
  <si>
    <t>4601669012401</t>
  </si>
  <si>
    <t>порошок для ингаляций дозированный, 50 мкг+500 мкг/доза, 60 доз - блистеры в ингаляторах (1)  / пакет / - пачки картонные</t>
  </si>
  <si>
    <t>4601669012470</t>
  </si>
  <si>
    <t>порошок для ингаляций дозированный, 50 мкг+100 мкг/доза, 60 доз - блистеры в ингаляторах (1)  / пакет / - пачки картонные</t>
  </si>
  <si>
    <t>4601669012357</t>
  </si>
  <si>
    <t>06.03.2019 20-4-4093177-изм</t>
  </si>
  <si>
    <t>06.03.2019 20-4-4093235-изм</t>
  </si>
  <si>
    <t>таблетки, покрытые пленочной оболочкой, 500 мг, 10 шт. - блистеры (6)  - пачки картонные</t>
  </si>
  <si>
    <t>11.03.2019 20-4-4093277-изм</t>
  </si>
  <si>
    <t>таблетки, покрытые пленочной оболочкой, 500 мг, 10 шт. - блистеры (12)  - пачки картонные</t>
  </si>
  <si>
    <t>таблетки, покрытые пленочной оболочкой, 150 мг, 10 шт. - блистеры (6)  - пачки картонные</t>
  </si>
  <si>
    <t>таблетки, покрытые пленочной оболочкой, 150 мг, 10 шт. - блистеры (12)  - пачки картонные</t>
  </si>
  <si>
    <t>концентрат для приготовления раствора для инфузий, 40 мг/мл, 0.5 мл - флаконы (1)  / в комплекте с растворителем (флаконы) 1.5 мл / - пачки картонные</t>
  </si>
  <si>
    <t>11.03.2019 20-4-4093276-изм</t>
  </si>
  <si>
    <t>концентрат для приготовления раствора для инфузий, 40 мг/мл, 2 мл - флаконы (1)  / в комплекте с растворителем (флаконы) 6 мл / - пачки картонные</t>
  </si>
  <si>
    <t xml:space="preserve">Вл.Акционерное общество "Валента Фармацевтика" (АО "Валента Фарм"), Россия (5050008117); Вып.к.Перв.Уп.Втор.Уп.Пр.Закрытое акционерное общество "Обнинская химико-фармацевтическая компания" (ЗАО "ОХФК"), Россия (4025062616); </t>
  </si>
  <si>
    <t>11.03.2019 20-4-4094241-изм</t>
  </si>
  <si>
    <t xml:space="preserve">Вл.Такеда Фарма А/С, Дания (28313519); Перв.Уп.Пр.Хоспира Инк, США (20-0504497); Вып.к.Втор.Уп.Такеда Австрия ГмбХ, Австрия (5504056); </t>
  </si>
  <si>
    <t>11.03.2019 20-4-4092887-сниж</t>
  </si>
  <si>
    <t>12.03.2019 132/20-19</t>
  </si>
  <si>
    <t>Доксорубицин-ДЕКО</t>
  </si>
  <si>
    <t>ЛП-003190</t>
  </si>
  <si>
    <t>12.03.2019 133/20-19</t>
  </si>
  <si>
    <t>4605391003751</t>
  </si>
  <si>
    <t>лиофилизат для приготовления раствора для внутрисосудистого и внутрипузырного введения, 10 мг,  - флаконы (10)  - коробки картонные</t>
  </si>
  <si>
    <t>4605391003768</t>
  </si>
  <si>
    <t>4605391003720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</si>
  <si>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</si>
  <si>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</si>
  <si>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</si>
  <si>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</si>
  <si>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01.03.2019 по 15.03.2019)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</si>
</sst>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-10419]###\ ###"/>
    <numFmt numFmtId="191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0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1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1" xfId="0" applyBorder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zoomScaleNormal="100" workbookViewId="0">
      <selection sqref="A1:O4"/>
    </sheetView>
  </sheetViews>
  <sheetFormatPr defaultRowHeight="12.75" x14ac:dyDescent="0.2"/>
  <cols>
    <col min="1" max="1" width="12.5703125" customWidth="1"/>
    <col min="2" max="2" width="14.140625" customWidth="1"/>
    <col min="3" max="3" width="23.5703125" customWidth="1"/>
    <col min="4" max="4" width="23.28515625" customWidth="1"/>
    <col min="5" max="5" width="10.7109375" customWidth="1"/>
    <col min="7" max="7" width="10.7109375" customWidth="1"/>
    <col min="8" max="8" width="13.140625" customWidth="1"/>
    <col min="9" max="11" width="10.7109375" customWidth="1"/>
    <col min="13" max="13" width="9.42578125" customWidth="1"/>
    <col min="14" max="14" width="12.42578125" customWidth="1"/>
    <col min="15" max="15" width="13" customWidth="1"/>
  </cols>
  <sheetData>
    <row r="1" spans="1:15" ht="57.75" customHeight="1" x14ac:dyDescent="0.2">
      <c r="A1" s="14" t="s">
        <v>386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14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8" t="s">
        <v>382</v>
      </c>
      <c r="I2" s="8" t="s">
        <v>383</v>
      </c>
      <c r="J2" s="8" t="s">
        <v>384</v>
      </c>
      <c r="K2" s="8" t="s">
        <v>385</v>
      </c>
      <c r="L2" s="1" t="s">
        <v>8</v>
      </c>
      <c r="M2" s="1" t="s">
        <v>9</v>
      </c>
      <c r="N2" s="1" t="s">
        <v>10</v>
      </c>
      <c r="O2" s="1" t="s">
        <v>11</v>
      </c>
    </row>
    <row r="3" spans="1:15" ht="195" x14ac:dyDescent="0.2">
      <c r="A3" s="2" t="s">
        <v>26</v>
      </c>
      <c r="B3" s="3" t="s">
        <v>168</v>
      </c>
      <c r="C3" s="3" t="s">
        <v>142</v>
      </c>
      <c r="D3" s="3" t="s">
        <v>370</v>
      </c>
      <c r="E3" s="3" t="s">
        <v>163</v>
      </c>
      <c r="F3" s="4">
        <v>50</v>
      </c>
      <c r="G3" s="5">
        <v>73.099999999999994</v>
      </c>
      <c r="H3" s="11">
        <f>G3*0.15</f>
        <v>10.964999999999998</v>
      </c>
      <c r="I3" s="10">
        <f>G3*0.25</f>
        <v>18.274999999999999</v>
      </c>
      <c r="J3" s="10">
        <f>G3+(G3*0.15)+(G3*0.25)</f>
        <v>102.34</v>
      </c>
      <c r="K3" s="10">
        <f t="shared" ref="K3:K34" si="0">J3*1.1</f>
        <v>112.57400000000001</v>
      </c>
      <c r="L3" s="6"/>
      <c r="M3" s="3" t="s">
        <v>169</v>
      </c>
      <c r="N3" s="6" t="s">
        <v>371</v>
      </c>
      <c r="O3" s="7" t="s">
        <v>170</v>
      </c>
    </row>
    <row r="4" spans="1:15" ht="255" x14ac:dyDescent="0.2">
      <c r="A4" s="2" t="s">
        <v>74</v>
      </c>
      <c r="B4" s="3" t="s">
        <v>171</v>
      </c>
      <c r="C4" s="3" t="s">
        <v>280</v>
      </c>
      <c r="D4" s="3" t="s">
        <v>281</v>
      </c>
      <c r="E4" s="3" t="s">
        <v>133</v>
      </c>
      <c r="F4" s="4">
        <v>1</v>
      </c>
      <c r="G4" s="5">
        <v>935</v>
      </c>
      <c r="H4" s="11">
        <f>G4*0.12</f>
        <v>112.2</v>
      </c>
      <c r="I4" s="10">
        <f>G4*0.18</f>
        <v>168.29999999999998</v>
      </c>
      <c r="J4" s="10">
        <f>G4+(G4*0.12)+(G4*0.18)</f>
        <v>1215.5</v>
      </c>
      <c r="K4" s="10">
        <f t="shared" si="0"/>
        <v>1337.0500000000002</v>
      </c>
      <c r="L4" s="6"/>
      <c r="M4" s="3" t="s">
        <v>172</v>
      </c>
      <c r="N4" s="6" t="s">
        <v>282</v>
      </c>
      <c r="O4" s="7" t="s">
        <v>283</v>
      </c>
    </row>
    <row r="5" spans="1:15" ht="225" x14ac:dyDescent="0.2">
      <c r="A5" s="2" t="s">
        <v>39</v>
      </c>
      <c r="B5" s="3" t="s">
        <v>40</v>
      </c>
      <c r="C5" s="3" t="s">
        <v>284</v>
      </c>
      <c r="D5" s="3" t="s">
        <v>210</v>
      </c>
      <c r="E5" s="3" t="s">
        <v>120</v>
      </c>
      <c r="F5" s="4">
        <v>30</v>
      </c>
      <c r="G5" s="5">
        <v>87.35</v>
      </c>
      <c r="H5" s="11">
        <f>G5*0.15</f>
        <v>13.102499999999999</v>
      </c>
      <c r="I5" s="10">
        <f>G5*0.25</f>
        <v>21.837499999999999</v>
      </c>
      <c r="J5" s="10">
        <f>G5+(G5*0.15)+(G5*0.25)</f>
        <v>122.28999999999999</v>
      </c>
      <c r="K5" s="10">
        <f t="shared" si="0"/>
        <v>134.51900000000001</v>
      </c>
      <c r="L5" s="6"/>
      <c r="M5" s="3" t="s">
        <v>41</v>
      </c>
      <c r="N5" s="6" t="s">
        <v>285</v>
      </c>
      <c r="O5" s="7" t="s">
        <v>78</v>
      </c>
    </row>
    <row r="6" spans="1:15" ht="165" x14ac:dyDescent="0.2">
      <c r="A6" s="2" t="s">
        <v>16</v>
      </c>
      <c r="B6" s="3" t="s">
        <v>98</v>
      </c>
      <c r="C6" s="3" t="s">
        <v>186</v>
      </c>
      <c r="D6" s="3" t="s">
        <v>209</v>
      </c>
      <c r="E6" s="3" t="s">
        <v>100</v>
      </c>
      <c r="F6" s="4">
        <v>5</v>
      </c>
      <c r="G6" s="5">
        <v>240</v>
      </c>
      <c r="H6" s="11">
        <f>G6*0.15</f>
        <v>36</v>
      </c>
      <c r="I6" s="10">
        <f>G6*0.25</f>
        <v>60</v>
      </c>
      <c r="J6" s="10">
        <f>G6+(G6*0.15)+(G6*0.25)</f>
        <v>336</v>
      </c>
      <c r="K6" s="10">
        <f t="shared" si="0"/>
        <v>369.6</v>
      </c>
      <c r="L6" s="6"/>
      <c r="M6" s="3" t="s">
        <v>99</v>
      </c>
      <c r="N6" s="6" t="s">
        <v>294</v>
      </c>
      <c r="O6" s="7" t="s">
        <v>300</v>
      </c>
    </row>
    <row r="7" spans="1:15" ht="165" x14ac:dyDescent="0.2">
      <c r="A7" s="2" t="s">
        <v>16</v>
      </c>
      <c r="B7" s="3" t="s">
        <v>98</v>
      </c>
      <c r="C7" s="3" t="s">
        <v>185</v>
      </c>
      <c r="D7" s="3" t="s">
        <v>209</v>
      </c>
      <c r="E7" s="3" t="s">
        <v>100</v>
      </c>
      <c r="F7" s="4">
        <v>5</v>
      </c>
      <c r="G7" s="5">
        <v>398.5</v>
      </c>
      <c r="H7" s="11">
        <f>G7*0.15</f>
        <v>59.774999999999999</v>
      </c>
      <c r="I7" s="10">
        <f>G7*0.25</f>
        <v>99.625</v>
      </c>
      <c r="J7" s="10">
        <f>G7+(G7*0.15)+(G7*0.25)</f>
        <v>557.9</v>
      </c>
      <c r="K7" s="10">
        <f t="shared" si="0"/>
        <v>613.69000000000005</v>
      </c>
      <c r="L7" s="6"/>
      <c r="M7" s="3" t="s">
        <v>99</v>
      </c>
      <c r="N7" s="6" t="s">
        <v>294</v>
      </c>
      <c r="O7" s="7" t="s">
        <v>301</v>
      </c>
    </row>
    <row r="8" spans="1:15" ht="165" x14ac:dyDescent="0.2">
      <c r="A8" s="2" t="s">
        <v>16</v>
      </c>
      <c r="B8" s="3" t="s">
        <v>98</v>
      </c>
      <c r="C8" s="3" t="s">
        <v>298</v>
      </c>
      <c r="D8" s="3" t="s">
        <v>209</v>
      </c>
      <c r="E8" s="3" t="s">
        <v>100</v>
      </c>
      <c r="F8" s="4">
        <v>10</v>
      </c>
      <c r="G8" s="5">
        <v>480</v>
      </c>
      <c r="H8" s="11">
        <f>G8*0.15</f>
        <v>72</v>
      </c>
      <c r="I8" s="10">
        <f>G8*0.25</f>
        <v>120</v>
      </c>
      <c r="J8" s="10">
        <f>G8+(G8*0.15)+(G8*0.25)</f>
        <v>672</v>
      </c>
      <c r="K8" s="10">
        <f t="shared" si="0"/>
        <v>739.2</v>
      </c>
      <c r="L8" s="6"/>
      <c r="M8" s="3" t="s">
        <v>99</v>
      </c>
      <c r="N8" s="6" t="s">
        <v>294</v>
      </c>
      <c r="O8" s="7" t="s">
        <v>299</v>
      </c>
    </row>
    <row r="9" spans="1:15" ht="165" x14ac:dyDescent="0.2">
      <c r="A9" s="2" t="s">
        <v>16</v>
      </c>
      <c r="B9" s="3" t="s">
        <v>98</v>
      </c>
      <c r="C9" s="3" t="s">
        <v>293</v>
      </c>
      <c r="D9" s="3" t="s">
        <v>209</v>
      </c>
      <c r="E9" s="3" t="s">
        <v>100</v>
      </c>
      <c r="F9" s="4">
        <v>10</v>
      </c>
      <c r="G9" s="5">
        <v>797</v>
      </c>
      <c r="H9" s="11">
        <f>G9*0.12</f>
        <v>95.64</v>
      </c>
      <c r="I9" s="10">
        <f>G9*0.18</f>
        <v>143.46</v>
      </c>
      <c r="J9" s="10">
        <f>G9+(G9*0.12)+(G9*0.18)</f>
        <v>1036.0999999999999</v>
      </c>
      <c r="K9" s="10">
        <f t="shared" si="0"/>
        <v>1139.71</v>
      </c>
      <c r="L9" s="6"/>
      <c r="M9" s="3" t="s">
        <v>99</v>
      </c>
      <c r="N9" s="6" t="s">
        <v>294</v>
      </c>
      <c r="O9" s="7" t="s">
        <v>295</v>
      </c>
    </row>
    <row r="10" spans="1:15" ht="165" x14ac:dyDescent="0.2">
      <c r="A10" s="2" t="s">
        <v>16</v>
      </c>
      <c r="B10" s="3" t="s">
        <v>98</v>
      </c>
      <c r="C10" s="3" t="s">
        <v>302</v>
      </c>
      <c r="D10" s="3" t="s">
        <v>209</v>
      </c>
      <c r="E10" s="3" t="s">
        <v>100</v>
      </c>
      <c r="F10" s="4">
        <v>25</v>
      </c>
      <c r="G10" s="5">
        <v>1200</v>
      </c>
      <c r="H10" s="11">
        <f>G10*0.12</f>
        <v>144</v>
      </c>
      <c r="I10" s="10">
        <f>G10*0.18</f>
        <v>216</v>
      </c>
      <c r="J10" s="10">
        <f>G10+(G10*0.12)+(G10*0.18)</f>
        <v>1560</v>
      </c>
      <c r="K10" s="10">
        <f t="shared" si="0"/>
        <v>1716.0000000000002</v>
      </c>
      <c r="L10" s="6"/>
      <c r="M10" s="3" t="s">
        <v>99</v>
      </c>
      <c r="N10" s="6" t="s">
        <v>294</v>
      </c>
      <c r="O10" s="7" t="s">
        <v>303</v>
      </c>
    </row>
    <row r="11" spans="1:15" ht="165" x14ac:dyDescent="0.2">
      <c r="A11" s="2" t="s">
        <v>16</v>
      </c>
      <c r="B11" s="3" t="s">
        <v>98</v>
      </c>
      <c r="C11" s="3" t="s">
        <v>296</v>
      </c>
      <c r="D11" s="3" t="s">
        <v>209</v>
      </c>
      <c r="E11" s="3" t="s">
        <v>100</v>
      </c>
      <c r="F11" s="4">
        <v>25</v>
      </c>
      <c r="G11" s="5">
        <v>1992.5</v>
      </c>
      <c r="H11" s="11">
        <f>G11*0.12</f>
        <v>239.1</v>
      </c>
      <c r="I11" s="10">
        <f>G11*0.18</f>
        <v>358.65</v>
      </c>
      <c r="J11" s="10">
        <f>G11+(G11*0.12)+(G11*0.18)</f>
        <v>2590.25</v>
      </c>
      <c r="K11" s="10">
        <f t="shared" si="0"/>
        <v>2849.2750000000001</v>
      </c>
      <c r="L11" s="6"/>
      <c r="M11" s="3" t="s">
        <v>99</v>
      </c>
      <c r="N11" s="6" t="s">
        <v>294</v>
      </c>
      <c r="O11" s="7" t="s">
        <v>297</v>
      </c>
    </row>
    <row r="12" spans="1:15" ht="135" x14ac:dyDescent="0.2">
      <c r="A12" s="2" t="s">
        <v>61</v>
      </c>
      <c r="B12" s="3" t="s">
        <v>62</v>
      </c>
      <c r="C12" s="3" t="s">
        <v>135</v>
      </c>
      <c r="D12" s="3" t="s">
        <v>278</v>
      </c>
      <c r="E12" s="3" t="s">
        <v>136</v>
      </c>
      <c r="F12" s="4">
        <v>10</v>
      </c>
      <c r="G12" s="5">
        <v>227.95</v>
      </c>
      <c r="H12" s="11">
        <f>G12*0.15</f>
        <v>34.192499999999995</v>
      </c>
      <c r="I12" s="10">
        <f>G12*0.25</f>
        <v>56.987499999999997</v>
      </c>
      <c r="J12" s="10">
        <f>G12+(G12*0.15)+(G12*0.25)</f>
        <v>319.13</v>
      </c>
      <c r="K12" s="10">
        <f t="shared" si="0"/>
        <v>351.04300000000001</v>
      </c>
      <c r="L12" s="6"/>
      <c r="M12" s="3" t="s">
        <v>63</v>
      </c>
      <c r="N12" s="6" t="s">
        <v>279</v>
      </c>
      <c r="O12" s="7" t="s">
        <v>64</v>
      </c>
    </row>
    <row r="13" spans="1:15" ht="105" x14ac:dyDescent="0.2">
      <c r="A13" s="2" t="s">
        <v>56</v>
      </c>
      <c r="B13" s="3" t="s">
        <v>177</v>
      </c>
      <c r="C13" s="3" t="s">
        <v>166</v>
      </c>
      <c r="D13" s="3" t="s">
        <v>155</v>
      </c>
      <c r="E13" s="3" t="s">
        <v>107</v>
      </c>
      <c r="F13" s="4">
        <v>30</v>
      </c>
      <c r="G13" s="5">
        <v>195.16</v>
      </c>
      <c r="H13" s="11">
        <f>G13*0.15</f>
        <v>29.273999999999997</v>
      </c>
      <c r="I13" s="10">
        <f>G13*0.25</f>
        <v>48.79</v>
      </c>
      <c r="J13" s="10">
        <f>G13+(G13*0.15)+(G13*0.25)</f>
        <v>273.22399999999999</v>
      </c>
      <c r="K13" s="10">
        <f t="shared" si="0"/>
        <v>300.54640000000001</v>
      </c>
      <c r="L13" s="6"/>
      <c r="M13" s="3" t="s">
        <v>86</v>
      </c>
      <c r="N13" s="6" t="s">
        <v>319</v>
      </c>
      <c r="O13" s="7" t="s">
        <v>179</v>
      </c>
    </row>
    <row r="14" spans="1:15" ht="105" x14ac:dyDescent="0.2">
      <c r="A14" s="2" t="s">
        <v>56</v>
      </c>
      <c r="B14" s="3" t="s">
        <v>177</v>
      </c>
      <c r="C14" s="3" t="s">
        <v>165</v>
      </c>
      <c r="D14" s="3" t="s">
        <v>155</v>
      </c>
      <c r="E14" s="3" t="s">
        <v>107</v>
      </c>
      <c r="F14" s="4">
        <v>60</v>
      </c>
      <c r="G14" s="5">
        <v>380.61</v>
      </c>
      <c r="H14" s="11">
        <f>G14*0.15</f>
        <v>57.091500000000003</v>
      </c>
      <c r="I14" s="10">
        <f>G14*0.25</f>
        <v>95.152500000000003</v>
      </c>
      <c r="J14" s="10">
        <f>G14+(G14*0.15)+(G14*0.25)</f>
        <v>532.85400000000004</v>
      </c>
      <c r="K14" s="10">
        <f t="shared" si="0"/>
        <v>586.13940000000014</v>
      </c>
      <c r="L14" s="6"/>
      <c r="M14" s="3" t="s">
        <v>86</v>
      </c>
      <c r="N14" s="6" t="s">
        <v>319</v>
      </c>
      <c r="O14" s="7" t="s">
        <v>178</v>
      </c>
    </row>
    <row r="15" spans="1:15" ht="105" x14ac:dyDescent="0.2">
      <c r="A15" s="3" t="s">
        <v>36</v>
      </c>
      <c r="B15" s="3" t="s">
        <v>36</v>
      </c>
      <c r="C15" s="3" t="s">
        <v>196</v>
      </c>
      <c r="D15" s="3" t="s">
        <v>155</v>
      </c>
      <c r="E15" s="3" t="s">
        <v>121</v>
      </c>
      <c r="F15" s="4">
        <v>2500</v>
      </c>
      <c r="G15" s="5">
        <v>8327.5400000000009</v>
      </c>
      <c r="H15" s="11">
        <f>G15*0.12</f>
        <v>999.30480000000011</v>
      </c>
      <c r="I15" s="10">
        <f>G15*0.18</f>
        <v>1498.9572000000001</v>
      </c>
      <c r="J15" s="10">
        <f>G15+(G15*0.12)+(G15*0.18)</f>
        <v>10825.802000000001</v>
      </c>
      <c r="K15" s="10">
        <f t="shared" si="0"/>
        <v>11908.382200000002</v>
      </c>
      <c r="L15" s="3" t="s">
        <v>37</v>
      </c>
      <c r="M15" s="6" t="s">
        <v>374</v>
      </c>
      <c r="N15" s="7" t="s">
        <v>38</v>
      </c>
      <c r="O15" s="13"/>
    </row>
    <row r="16" spans="1:15" ht="120" x14ac:dyDescent="0.2">
      <c r="A16" s="2" t="s">
        <v>47</v>
      </c>
      <c r="B16" s="3" t="s">
        <v>48</v>
      </c>
      <c r="C16" s="3" t="s">
        <v>237</v>
      </c>
      <c r="D16" s="3" t="s">
        <v>238</v>
      </c>
      <c r="E16" s="3" t="s">
        <v>109</v>
      </c>
      <c r="F16" s="4">
        <v>30</v>
      </c>
      <c r="G16" s="5">
        <v>490.17</v>
      </c>
      <c r="H16" s="11">
        <f>G16*0.15</f>
        <v>73.525499999999994</v>
      </c>
      <c r="I16" s="10">
        <f>G16*0.25</f>
        <v>122.5425</v>
      </c>
      <c r="J16" s="10">
        <f>G16+(G16*0.15)+(G16*0.25)</f>
        <v>686.23800000000006</v>
      </c>
      <c r="K16" s="10">
        <f t="shared" si="0"/>
        <v>754.86180000000013</v>
      </c>
      <c r="L16" s="6"/>
      <c r="M16" s="3" t="s">
        <v>49</v>
      </c>
      <c r="N16" s="6" t="s">
        <v>239</v>
      </c>
      <c r="O16" s="7" t="s">
        <v>50</v>
      </c>
    </row>
    <row r="17" spans="1:15" ht="120" x14ac:dyDescent="0.2">
      <c r="A17" s="2" t="s">
        <v>54</v>
      </c>
      <c r="B17" s="3" t="s">
        <v>54</v>
      </c>
      <c r="C17" s="3" t="s">
        <v>195</v>
      </c>
      <c r="D17" s="3" t="s">
        <v>153</v>
      </c>
      <c r="E17" s="3" t="s">
        <v>105</v>
      </c>
      <c r="F17" s="4">
        <v>30</v>
      </c>
      <c r="G17" s="5">
        <v>1056.26</v>
      </c>
      <c r="H17" s="11">
        <f>G17*0.12</f>
        <v>126.7512</v>
      </c>
      <c r="I17" s="10">
        <f>G17*0.18</f>
        <v>190.1268</v>
      </c>
      <c r="J17" s="10">
        <f>G17+(G17*0.12)+(G17*0.18)</f>
        <v>1373.1379999999999</v>
      </c>
      <c r="K17" s="10">
        <f t="shared" si="0"/>
        <v>1510.4518</v>
      </c>
      <c r="L17" s="6"/>
      <c r="M17" s="3" t="s">
        <v>206</v>
      </c>
      <c r="N17" s="6" t="s">
        <v>321</v>
      </c>
      <c r="O17" s="7" t="s">
        <v>324</v>
      </c>
    </row>
    <row r="18" spans="1:15" ht="120" x14ac:dyDescent="0.2">
      <c r="A18" s="2" t="s">
        <v>54</v>
      </c>
      <c r="B18" s="3" t="s">
        <v>54</v>
      </c>
      <c r="C18" s="3" t="s">
        <v>217</v>
      </c>
      <c r="D18" s="3" t="s">
        <v>153</v>
      </c>
      <c r="E18" s="3" t="s">
        <v>105</v>
      </c>
      <c r="F18" s="4">
        <v>60</v>
      </c>
      <c r="G18" s="5">
        <v>2065.91</v>
      </c>
      <c r="H18" s="11">
        <f>G18*0.12</f>
        <v>247.90919999999997</v>
      </c>
      <c r="I18" s="10">
        <f>G18*0.18</f>
        <v>371.86379999999997</v>
      </c>
      <c r="J18" s="10">
        <f>G18+(G18*0.12)+(G18*0.18)</f>
        <v>2685.683</v>
      </c>
      <c r="K18" s="10">
        <f t="shared" si="0"/>
        <v>2954.2513000000004</v>
      </c>
      <c r="L18" s="6"/>
      <c r="M18" s="3" t="s">
        <v>206</v>
      </c>
      <c r="N18" s="6" t="s">
        <v>321</v>
      </c>
      <c r="O18" s="7" t="s">
        <v>323</v>
      </c>
    </row>
    <row r="19" spans="1:15" ht="120" x14ac:dyDescent="0.2">
      <c r="A19" s="2" t="s">
        <v>54</v>
      </c>
      <c r="B19" s="3" t="s">
        <v>54</v>
      </c>
      <c r="C19" s="3" t="s">
        <v>320</v>
      </c>
      <c r="D19" s="3" t="s">
        <v>153</v>
      </c>
      <c r="E19" s="3" t="s">
        <v>105</v>
      </c>
      <c r="F19" s="4">
        <v>90</v>
      </c>
      <c r="G19" s="5">
        <v>3028.94</v>
      </c>
      <c r="H19" s="11">
        <f>G19*0.12</f>
        <v>363.47280000000001</v>
      </c>
      <c r="I19" s="10">
        <f>G19*0.18</f>
        <v>545.20920000000001</v>
      </c>
      <c r="J19" s="10">
        <f>G19+(G19*0.12)+(G19*0.18)</f>
        <v>3937.6220000000003</v>
      </c>
      <c r="K19" s="10">
        <f t="shared" si="0"/>
        <v>4331.3842000000004</v>
      </c>
      <c r="L19" s="6"/>
      <c r="M19" s="3" t="s">
        <v>206</v>
      </c>
      <c r="N19" s="6" t="s">
        <v>321</v>
      </c>
      <c r="O19" s="7" t="s">
        <v>322</v>
      </c>
    </row>
    <row r="20" spans="1:15" ht="120" x14ac:dyDescent="0.2">
      <c r="A20" s="3" t="s">
        <v>375</v>
      </c>
      <c r="B20" s="3" t="s">
        <v>375</v>
      </c>
      <c r="C20" s="3" t="s">
        <v>144</v>
      </c>
      <c r="D20" s="3" t="s">
        <v>207</v>
      </c>
      <c r="E20" s="3" t="s">
        <v>118</v>
      </c>
      <c r="F20" s="4">
        <v>1</v>
      </c>
      <c r="G20" s="5">
        <v>158.84</v>
      </c>
      <c r="H20" s="11">
        <f>G20*0.15</f>
        <v>23.826000000000001</v>
      </c>
      <c r="I20" s="10">
        <f>G20*0.25</f>
        <v>39.71</v>
      </c>
      <c r="J20" s="10">
        <f>G20+(G20*0.15)+(G20*0.25)</f>
        <v>222.376</v>
      </c>
      <c r="K20" s="10">
        <f t="shared" si="0"/>
        <v>244.61360000000002</v>
      </c>
      <c r="L20" s="3" t="s">
        <v>376</v>
      </c>
      <c r="M20" s="6" t="s">
        <v>377</v>
      </c>
      <c r="N20" s="7" t="s">
        <v>381</v>
      </c>
      <c r="O20" s="13"/>
    </row>
    <row r="21" spans="1:15" ht="120" x14ac:dyDescent="0.2">
      <c r="A21" s="3" t="s">
        <v>375</v>
      </c>
      <c r="B21" s="3" t="s">
        <v>375</v>
      </c>
      <c r="C21" s="3" t="s">
        <v>143</v>
      </c>
      <c r="D21" s="3" t="s">
        <v>207</v>
      </c>
      <c r="E21" s="3" t="s">
        <v>118</v>
      </c>
      <c r="F21" s="4">
        <v>1</v>
      </c>
      <c r="G21" s="5">
        <v>738.85</v>
      </c>
      <c r="H21" s="11">
        <f>G21*0.12</f>
        <v>88.662000000000006</v>
      </c>
      <c r="I21" s="10">
        <f>G21*0.18</f>
        <v>132.99299999999999</v>
      </c>
      <c r="J21" s="10">
        <f>G21+(G21*0.12)+(G21*0.18)</f>
        <v>960.50500000000011</v>
      </c>
      <c r="K21" s="10">
        <f t="shared" si="0"/>
        <v>1056.5555000000002</v>
      </c>
      <c r="L21" s="3" t="s">
        <v>376</v>
      </c>
      <c r="M21" s="6" t="s">
        <v>377</v>
      </c>
      <c r="N21" s="7" t="s">
        <v>378</v>
      </c>
      <c r="O21" s="13"/>
    </row>
    <row r="22" spans="1:15" ht="120" x14ac:dyDescent="0.2">
      <c r="A22" s="3" t="s">
        <v>375</v>
      </c>
      <c r="B22" s="3" t="s">
        <v>375</v>
      </c>
      <c r="C22" s="3" t="s">
        <v>379</v>
      </c>
      <c r="D22" s="3" t="s">
        <v>207</v>
      </c>
      <c r="E22" s="3" t="s">
        <v>118</v>
      </c>
      <c r="F22" s="4">
        <v>10</v>
      </c>
      <c r="G22" s="5">
        <v>1588.4</v>
      </c>
      <c r="H22" s="11">
        <f>G22*0.12</f>
        <v>190.608</v>
      </c>
      <c r="I22" s="10">
        <f>G22*0.18</f>
        <v>285.91199999999998</v>
      </c>
      <c r="J22" s="10">
        <f>G22+(G22*0.12)+(G22*0.18)</f>
        <v>2064.92</v>
      </c>
      <c r="K22" s="10">
        <f t="shared" si="0"/>
        <v>2271.4120000000003</v>
      </c>
      <c r="L22" s="3" t="s">
        <v>376</v>
      </c>
      <c r="M22" s="6" t="s">
        <v>377</v>
      </c>
      <c r="N22" s="7" t="s">
        <v>380</v>
      </c>
      <c r="O22" s="13"/>
    </row>
    <row r="23" spans="1:15" ht="90" x14ac:dyDescent="0.2">
      <c r="A23" s="3" t="s">
        <v>58</v>
      </c>
      <c r="B23" s="3" t="s">
        <v>58</v>
      </c>
      <c r="C23" s="3" t="s">
        <v>113</v>
      </c>
      <c r="D23" s="3" t="s">
        <v>218</v>
      </c>
      <c r="E23" s="3" t="s">
        <v>114</v>
      </c>
      <c r="F23" s="4">
        <v>50</v>
      </c>
      <c r="G23" s="5">
        <v>23.98</v>
      </c>
      <c r="H23" s="9">
        <f t="shared" ref="H23:H28" si="1">G23*0.18</f>
        <v>4.3163999999999998</v>
      </c>
      <c r="I23" s="10">
        <f t="shared" ref="I23:I28" si="2">G23*0.31</f>
        <v>7.4337999999999997</v>
      </c>
      <c r="J23" s="10">
        <f t="shared" ref="J23:J28" si="3">G23+(G23*0.18)+(G23*0.31)</f>
        <v>35.730199999999996</v>
      </c>
      <c r="K23" s="10">
        <f t="shared" si="0"/>
        <v>39.303219999999996</v>
      </c>
      <c r="L23" s="3" t="s">
        <v>59</v>
      </c>
      <c r="M23" s="6" t="s">
        <v>346</v>
      </c>
      <c r="N23" s="7" t="s">
        <v>60</v>
      </c>
      <c r="O23" s="13"/>
    </row>
    <row r="24" spans="1:15" ht="150" x14ac:dyDescent="0.2">
      <c r="A24" s="2" t="s">
        <v>17</v>
      </c>
      <c r="B24" s="3" t="s">
        <v>17</v>
      </c>
      <c r="C24" s="3" t="s">
        <v>145</v>
      </c>
      <c r="D24" s="3" t="s">
        <v>174</v>
      </c>
      <c r="E24" s="3" t="s">
        <v>137</v>
      </c>
      <c r="F24" s="4">
        <v>10</v>
      </c>
      <c r="G24" s="5">
        <v>11.53</v>
      </c>
      <c r="H24" s="9">
        <f t="shared" si="1"/>
        <v>2.0753999999999997</v>
      </c>
      <c r="I24" s="10">
        <f t="shared" si="2"/>
        <v>3.5742999999999996</v>
      </c>
      <c r="J24" s="10">
        <f t="shared" si="3"/>
        <v>17.1797</v>
      </c>
      <c r="K24" s="10">
        <f t="shared" si="0"/>
        <v>18.897670000000002</v>
      </c>
      <c r="L24" s="6"/>
      <c r="M24" s="3" t="s">
        <v>75</v>
      </c>
      <c r="N24" s="6" t="s">
        <v>337</v>
      </c>
      <c r="O24" s="7" t="s">
        <v>76</v>
      </c>
    </row>
    <row r="25" spans="1:15" ht="150" x14ac:dyDescent="0.2">
      <c r="A25" s="2" t="s">
        <v>69</v>
      </c>
      <c r="B25" s="3" t="s">
        <v>72</v>
      </c>
      <c r="C25" s="3" t="s">
        <v>122</v>
      </c>
      <c r="D25" s="3" t="s">
        <v>174</v>
      </c>
      <c r="E25" s="3" t="s">
        <v>108</v>
      </c>
      <c r="F25" s="4">
        <v>20</v>
      </c>
      <c r="G25" s="5">
        <v>13.66</v>
      </c>
      <c r="H25" s="9">
        <f t="shared" si="1"/>
        <v>2.4588000000000001</v>
      </c>
      <c r="I25" s="10">
        <f t="shared" si="2"/>
        <v>4.2346000000000004</v>
      </c>
      <c r="J25" s="10">
        <f t="shared" si="3"/>
        <v>20.353400000000001</v>
      </c>
      <c r="K25" s="10">
        <f t="shared" si="0"/>
        <v>22.388740000000002</v>
      </c>
      <c r="L25" s="6"/>
      <c r="M25" s="3" t="s">
        <v>87</v>
      </c>
      <c r="N25" s="6" t="s">
        <v>337</v>
      </c>
      <c r="O25" s="7" t="s">
        <v>88</v>
      </c>
    </row>
    <row r="26" spans="1:15" ht="150" x14ac:dyDescent="0.2">
      <c r="A26" s="2" t="s">
        <v>22</v>
      </c>
      <c r="B26" s="3" t="s">
        <v>23</v>
      </c>
      <c r="C26" s="3" t="s">
        <v>130</v>
      </c>
      <c r="D26" s="3" t="s">
        <v>174</v>
      </c>
      <c r="E26" s="3" t="s">
        <v>129</v>
      </c>
      <c r="F26" s="4">
        <v>20</v>
      </c>
      <c r="G26" s="5">
        <v>20.2</v>
      </c>
      <c r="H26" s="9">
        <f t="shared" si="1"/>
        <v>3.6359999999999997</v>
      </c>
      <c r="I26" s="10">
        <f t="shared" si="2"/>
        <v>6.2619999999999996</v>
      </c>
      <c r="J26" s="10">
        <f t="shared" si="3"/>
        <v>30.097999999999999</v>
      </c>
      <c r="K26" s="10">
        <f t="shared" si="0"/>
        <v>33.107800000000005</v>
      </c>
      <c r="L26" s="6"/>
      <c r="M26" s="3" t="s">
        <v>24</v>
      </c>
      <c r="N26" s="6" t="s">
        <v>337</v>
      </c>
      <c r="O26" s="7" t="s">
        <v>25</v>
      </c>
    </row>
    <row r="27" spans="1:15" ht="150" x14ac:dyDescent="0.2">
      <c r="A27" s="2" t="s">
        <v>18</v>
      </c>
      <c r="B27" s="3" t="s">
        <v>19</v>
      </c>
      <c r="C27" s="3" t="s">
        <v>194</v>
      </c>
      <c r="D27" s="3" t="s">
        <v>174</v>
      </c>
      <c r="E27" s="3" t="s">
        <v>151</v>
      </c>
      <c r="F27" s="4">
        <v>1</v>
      </c>
      <c r="G27" s="5">
        <v>23.86</v>
      </c>
      <c r="H27" s="9">
        <f t="shared" si="1"/>
        <v>4.2947999999999995</v>
      </c>
      <c r="I27" s="10">
        <f t="shared" si="2"/>
        <v>7.3965999999999994</v>
      </c>
      <c r="J27" s="10">
        <f t="shared" si="3"/>
        <v>35.551400000000001</v>
      </c>
      <c r="K27" s="10">
        <f t="shared" si="0"/>
        <v>39.106540000000003</v>
      </c>
      <c r="L27" s="6"/>
      <c r="M27" s="3" t="s">
        <v>20</v>
      </c>
      <c r="N27" s="6" t="s">
        <v>337</v>
      </c>
      <c r="O27" s="7" t="s">
        <v>21</v>
      </c>
    </row>
    <row r="28" spans="1:15" ht="150" x14ac:dyDescent="0.2">
      <c r="A28" s="2" t="s">
        <v>69</v>
      </c>
      <c r="B28" s="3" t="s">
        <v>72</v>
      </c>
      <c r="C28" s="3" t="s">
        <v>338</v>
      </c>
      <c r="D28" s="3" t="s">
        <v>174</v>
      </c>
      <c r="E28" s="3" t="s">
        <v>108</v>
      </c>
      <c r="F28" s="4">
        <v>30</v>
      </c>
      <c r="G28" s="5">
        <v>27.11</v>
      </c>
      <c r="H28" s="9">
        <f t="shared" si="1"/>
        <v>4.8797999999999995</v>
      </c>
      <c r="I28" s="10">
        <f t="shared" si="2"/>
        <v>8.4040999999999997</v>
      </c>
      <c r="J28" s="10">
        <f t="shared" si="3"/>
        <v>40.393900000000002</v>
      </c>
      <c r="K28" s="10">
        <f t="shared" si="0"/>
        <v>44.433290000000007</v>
      </c>
      <c r="L28" s="6"/>
      <c r="M28" s="3" t="s">
        <v>87</v>
      </c>
      <c r="N28" s="6" t="s">
        <v>337</v>
      </c>
      <c r="O28" s="7" t="s">
        <v>89</v>
      </c>
    </row>
    <row r="29" spans="1:15" ht="150" x14ac:dyDescent="0.2">
      <c r="A29" s="2" t="s">
        <v>44</v>
      </c>
      <c r="B29" s="3" t="s">
        <v>45</v>
      </c>
      <c r="C29" s="3" t="s">
        <v>182</v>
      </c>
      <c r="D29" s="3" t="s">
        <v>199</v>
      </c>
      <c r="E29" s="3" t="s">
        <v>104</v>
      </c>
      <c r="F29" s="4">
        <v>10</v>
      </c>
      <c r="G29" s="5">
        <v>73.09</v>
      </c>
      <c r="H29" s="11">
        <f>G29*0.15</f>
        <v>10.9635</v>
      </c>
      <c r="I29" s="10">
        <f>G29*0.25</f>
        <v>18.272500000000001</v>
      </c>
      <c r="J29" s="10">
        <f>G29+(G29*0.15)+(G29*0.25)</f>
        <v>102.32599999999999</v>
      </c>
      <c r="K29" s="10">
        <f t="shared" si="0"/>
        <v>112.5586</v>
      </c>
      <c r="L29" s="6"/>
      <c r="M29" s="3" t="s">
        <v>181</v>
      </c>
      <c r="N29" s="6" t="s">
        <v>243</v>
      </c>
      <c r="O29" s="7" t="s">
        <v>183</v>
      </c>
    </row>
    <row r="30" spans="1:15" ht="105" x14ac:dyDescent="0.2">
      <c r="A30" s="2" t="s">
        <v>70</v>
      </c>
      <c r="B30" s="3" t="s">
        <v>71</v>
      </c>
      <c r="C30" s="3" t="s">
        <v>167</v>
      </c>
      <c r="D30" s="3" t="s">
        <v>199</v>
      </c>
      <c r="E30" s="3" t="s">
        <v>147</v>
      </c>
      <c r="F30" s="4">
        <v>10</v>
      </c>
      <c r="G30" s="5">
        <v>418.46</v>
      </c>
      <c r="H30" s="11">
        <f>G30*0.15</f>
        <v>62.768999999999991</v>
      </c>
      <c r="I30" s="10">
        <f>G30*0.25</f>
        <v>104.61499999999999</v>
      </c>
      <c r="J30" s="10">
        <f>G30+(G30*0.15)+(G30*0.25)</f>
        <v>585.84399999999994</v>
      </c>
      <c r="K30" s="10">
        <f t="shared" si="0"/>
        <v>644.42840000000001</v>
      </c>
      <c r="L30" s="6"/>
      <c r="M30" s="3" t="s">
        <v>90</v>
      </c>
      <c r="N30" s="6" t="s">
        <v>243</v>
      </c>
      <c r="O30" s="7" t="s">
        <v>91</v>
      </c>
    </row>
    <row r="31" spans="1:15" ht="120" x14ac:dyDescent="0.2">
      <c r="A31" s="2" t="s">
        <v>27</v>
      </c>
      <c r="B31" s="3" t="s">
        <v>28</v>
      </c>
      <c r="C31" s="3" t="s">
        <v>164</v>
      </c>
      <c r="D31" s="3" t="s">
        <v>211</v>
      </c>
      <c r="E31" s="3" t="s">
        <v>112</v>
      </c>
      <c r="F31" s="4">
        <v>50</v>
      </c>
      <c r="G31" s="5">
        <v>457.65</v>
      </c>
      <c r="H31" s="11">
        <f>G31*0.15</f>
        <v>68.647499999999994</v>
      </c>
      <c r="I31" s="10">
        <f>G31*0.25</f>
        <v>114.41249999999999</v>
      </c>
      <c r="J31" s="10">
        <f>G31+(G31*0.15)+(G31*0.25)</f>
        <v>640.71</v>
      </c>
      <c r="K31" s="10">
        <f t="shared" si="0"/>
        <v>704.78100000000006</v>
      </c>
      <c r="L31" s="6"/>
      <c r="M31" s="3" t="s">
        <v>29</v>
      </c>
      <c r="N31" s="6" t="s">
        <v>361</v>
      </c>
      <c r="O31" s="7" t="s">
        <v>30</v>
      </c>
    </row>
    <row r="32" spans="1:15" ht="120" x14ac:dyDescent="0.2">
      <c r="A32" s="2" t="s">
        <v>55</v>
      </c>
      <c r="B32" s="3" t="s">
        <v>55</v>
      </c>
      <c r="C32" s="3" t="s">
        <v>329</v>
      </c>
      <c r="D32" s="3" t="s">
        <v>184</v>
      </c>
      <c r="E32" s="3" t="s">
        <v>125</v>
      </c>
      <c r="F32" s="4">
        <v>5</v>
      </c>
      <c r="G32" s="5">
        <v>77.459999999999994</v>
      </c>
      <c r="H32" s="11">
        <f>G32*0.15</f>
        <v>11.618999999999998</v>
      </c>
      <c r="I32" s="10">
        <f>G32*0.25</f>
        <v>19.364999999999998</v>
      </c>
      <c r="J32" s="10">
        <f>G32+(G32*0.15)+(G32*0.25)</f>
        <v>108.44399999999999</v>
      </c>
      <c r="K32" s="10">
        <f t="shared" si="0"/>
        <v>119.2884</v>
      </c>
      <c r="L32" s="6"/>
      <c r="M32" s="3" t="s">
        <v>326</v>
      </c>
      <c r="N32" s="6" t="s">
        <v>327</v>
      </c>
      <c r="O32" s="7" t="s">
        <v>330</v>
      </c>
    </row>
    <row r="33" spans="1:15" ht="120" x14ac:dyDescent="0.2">
      <c r="A33" s="2" t="s">
        <v>55</v>
      </c>
      <c r="B33" s="3" t="s">
        <v>55</v>
      </c>
      <c r="C33" s="3" t="s">
        <v>325</v>
      </c>
      <c r="D33" s="3" t="s">
        <v>184</v>
      </c>
      <c r="E33" s="3" t="s">
        <v>125</v>
      </c>
      <c r="F33" s="4">
        <v>10</v>
      </c>
      <c r="G33" s="5">
        <v>154.91999999999999</v>
      </c>
      <c r="H33" s="11">
        <f>G33*0.15</f>
        <v>23.237999999999996</v>
      </c>
      <c r="I33" s="10">
        <f>G33*0.25</f>
        <v>38.729999999999997</v>
      </c>
      <c r="J33" s="10">
        <f>G33+(G33*0.15)+(G33*0.25)</f>
        <v>216.88799999999998</v>
      </c>
      <c r="K33" s="10">
        <f t="shared" si="0"/>
        <v>238.57679999999999</v>
      </c>
      <c r="L33" s="6"/>
      <c r="M33" s="3" t="s">
        <v>326</v>
      </c>
      <c r="N33" s="6" t="s">
        <v>327</v>
      </c>
      <c r="O33" s="7" t="s">
        <v>328</v>
      </c>
    </row>
    <row r="34" spans="1:15" ht="60" x14ac:dyDescent="0.2">
      <c r="A34" s="2" t="s">
        <v>51</v>
      </c>
      <c r="B34" s="3" t="s">
        <v>51</v>
      </c>
      <c r="C34" s="3" t="s">
        <v>134</v>
      </c>
      <c r="D34" s="3" t="s">
        <v>184</v>
      </c>
      <c r="E34" s="3" t="s">
        <v>106</v>
      </c>
      <c r="F34" s="4">
        <v>1</v>
      </c>
      <c r="G34" s="5">
        <v>689.13</v>
      </c>
      <c r="H34" s="11">
        <f>G34*0.12</f>
        <v>82.695599999999999</v>
      </c>
      <c r="I34" s="10">
        <f>G34*0.18</f>
        <v>124.04339999999999</v>
      </c>
      <c r="J34" s="10">
        <f>G34+(G34*0.12)+(G34*0.18)</f>
        <v>895.86900000000003</v>
      </c>
      <c r="K34" s="10">
        <f t="shared" si="0"/>
        <v>985.45590000000016</v>
      </c>
      <c r="L34" s="6"/>
      <c r="M34" s="3" t="s">
        <v>331</v>
      </c>
      <c r="N34" s="6" t="s">
        <v>332</v>
      </c>
      <c r="O34" s="7" t="s">
        <v>333</v>
      </c>
    </row>
    <row r="35" spans="1:15" ht="195" x14ac:dyDescent="0.2">
      <c r="A35" s="2" t="s">
        <v>43</v>
      </c>
      <c r="B35" s="3" t="s">
        <v>43</v>
      </c>
      <c r="C35" s="3" t="s">
        <v>154</v>
      </c>
      <c r="D35" s="3" t="s">
        <v>193</v>
      </c>
      <c r="E35" s="3" t="s">
        <v>146</v>
      </c>
      <c r="F35" s="4">
        <v>1</v>
      </c>
      <c r="G35" s="5">
        <v>2.16</v>
      </c>
      <c r="H35" s="9">
        <f>G35*0.18</f>
        <v>0.38880000000000003</v>
      </c>
      <c r="I35" s="10">
        <f>G35*0.31</f>
        <v>0.66960000000000008</v>
      </c>
      <c r="J35" s="10">
        <f>G35+(G35*0.18)+(G35*0.31)</f>
        <v>3.2183999999999999</v>
      </c>
      <c r="K35" s="10">
        <f t="shared" ref="K35:K66" si="4">J35*1.1</f>
        <v>3.5402400000000003</v>
      </c>
      <c r="L35" s="6"/>
      <c r="M35" s="3" t="s">
        <v>73</v>
      </c>
      <c r="N35" s="6" t="s">
        <v>265</v>
      </c>
      <c r="O35" s="7" t="s">
        <v>266</v>
      </c>
    </row>
    <row r="36" spans="1:15" ht="195" x14ac:dyDescent="0.2">
      <c r="A36" s="2" t="s">
        <v>43</v>
      </c>
      <c r="B36" s="3" t="s">
        <v>43</v>
      </c>
      <c r="C36" s="3" t="s">
        <v>148</v>
      </c>
      <c r="D36" s="3" t="s">
        <v>193</v>
      </c>
      <c r="E36" s="3" t="s">
        <v>146</v>
      </c>
      <c r="F36" s="4">
        <v>10</v>
      </c>
      <c r="G36" s="5">
        <v>21.08</v>
      </c>
      <c r="H36" s="9">
        <f>G36*0.18</f>
        <v>3.7943999999999996</v>
      </c>
      <c r="I36" s="10">
        <f>G36*0.31</f>
        <v>6.5347999999999997</v>
      </c>
      <c r="J36" s="10">
        <f>G36+(G36*0.18)+(G36*0.31)</f>
        <v>31.409199999999998</v>
      </c>
      <c r="K36" s="10">
        <f t="shared" si="4"/>
        <v>34.55012</v>
      </c>
      <c r="L36" s="6"/>
      <c r="M36" s="3" t="s">
        <v>73</v>
      </c>
      <c r="N36" s="6" t="s">
        <v>265</v>
      </c>
      <c r="O36" s="7" t="s">
        <v>269</v>
      </c>
    </row>
    <row r="37" spans="1:15" ht="195" x14ac:dyDescent="0.2">
      <c r="A37" s="2" t="s">
        <v>43</v>
      </c>
      <c r="B37" s="3" t="s">
        <v>43</v>
      </c>
      <c r="C37" s="3" t="s">
        <v>274</v>
      </c>
      <c r="D37" s="3" t="s">
        <v>193</v>
      </c>
      <c r="E37" s="3" t="s">
        <v>146</v>
      </c>
      <c r="F37" s="4">
        <v>50</v>
      </c>
      <c r="G37" s="5">
        <v>87.5</v>
      </c>
      <c r="H37" s="11">
        <f>G37*0.15</f>
        <v>13.125</v>
      </c>
      <c r="I37" s="10">
        <f>G37*0.25</f>
        <v>21.875</v>
      </c>
      <c r="J37" s="10">
        <f>G37+(G37*0.15)+(G37*0.25)</f>
        <v>122.5</v>
      </c>
      <c r="K37" s="10">
        <f t="shared" si="4"/>
        <v>134.75</v>
      </c>
      <c r="L37" s="6"/>
      <c r="M37" s="3" t="s">
        <v>73</v>
      </c>
      <c r="N37" s="6" t="s">
        <v>265</v>
      </c>
      <c r="O37" s="7" t="s">
        <v>275</v>
      </c>
    </row>
    <row r="38" spans="1:15" ht="195" x14ac:dyDescent="0.2">
      <c r="A38" s="2" t="s">
        <v>43</v>
      </c>
      <c r="B38" s="3" t="s">
        <v>43</v>
      </c>
      <c r="C38" s="3" t="s">
        <v>270</v>
      </c>
      <c r="D38" s="3" t="s">
        <v>193</v>
      </c>
      <c r="E38" s="3" t="s">
        <v>146</v>
      </c>
      <c r="F38" s="4">
        <v>100</v>
      </c>
      <c r="G38" s="5">
        <v>175</v>
      </c>
      <c r="H38" s="11">
        <f>G38*0.15</f>
        <v>26.25</v>
      </c>
      <c r="I38" s="10">
        <f>G38*0.25</f>
        <v>43.75</v>
      </c>
      <c r="J38" s="10">
        <f>G38+(G38*0.15)+(G38*0.25)</f>
        <v>245</v>
      </c>
      <c r="K38" s="10">
        <f t="shared" si="4"/>
        <v>269.5</v>
      </c>
      <c r="L38" s="6"/>
      <c r="M38" s="3" t="s">
        <v>73</v>
      </c>
      <c r="N38" s="6" t="s">
        <v>265</v>
      </c>
      <c r="O38" s="7" t="s">
        <v>271</v>
      </c>
    </row>
    <row r="39" spans="1:15" ht="195" x14ac:dyDescent="0.2">
      <c r="A39" s="2" t="s">
        <v>43</v>
      </c>
      <c r="B39" s="3" t="s">
        <v>43</v>
      </c>
      <c r="C39" s="3" t="s">
        <v>276</v>
      </c>
      <c r="D39" s="3" t="s">
        <v>193</v>
      </c>
      <c r="E39" s="3" t="s">
        <v>146</v>
      </c>
      <c r="F39" s="4">
        <v>1000</v>
      </c>
      <c r="G39" s="5">
        <v>1750</v>
      </c>
      <c r="H39" s="11">
        <f t="shared" ref="H39:H49" si="5">G39*0.12</f>
        <v>210</v>
      </c>
      <c r="I39" s="10">
        <f t="shared" ref="I39:I49" si="6">G39*0.18</f>
        <v>315</v>
      </c>
      <c r="J39" s="10">
        <f t="shared" ref="J39:J49" si="7">G39+(G39*0.12)+(G39*0.18)</f>
        <v>2275</v>
      </c>
      <c r="K39" s="10">
        <f t="shared" si="4"/>
        <v>2502.5</v>
      </c>
      <c r="L39" s="6"/>
      <c r="M39" s="3" t="s">
        <v>73</v>
      </c>
      <c r="N39" s="6" t="s">
        <v>265</v>
      </c>
      <c r="O39" s="7" t="s">
        <v>277</v>
      </c>
    </row>
    <row r="40" spans="1:15" ht="195" x14ac:dyDescent="0.2">
      <c r="A40" s="2" t="s">
        <v>43</v>
      </c>
      <c r="B40" s="3" t="s">
        <v>43</v>
      </c>
      <c r="C40" s="3" t="s">
        <v>267</v>
      </c>
      <c r="D40" s="3" t="s">
        <v>193</v>
      </c>
      <c r="E40" s="3" t="s">
        <v>146</v>
      </c>
      <c r="F40" s="4">
        <v>5000</v>
      </c>
      <c r="G40" s="5">
        <v>7601.13</v>
      </c>
      <c r="H40" s="11">
        <f t="shared" si="5"/>
        <v>912.13559999999995</v>
      </c>
      <c r="I40" s="10">
        <f t="shared" si="6"/>
        <v>1368.2033999999999</v>
      </c>
      <c r="J40" s="10">
        <f t="shared" si="7"/>
        <v>9881.469000000001</v>
      </c>
      <c r="K40" s="10">
        <f t="shared" si="4"/>
        <v>10869.615900000003</v>
      </c>
      <c r="L40" s="6"/>
      <c r="M40" s="3" t="s">
        <v>73</v>
      </c>
      <c r="N40" s="6" t="s">
        <v>265</v>
      </c>
      <c r="O40" s="7" t="s">
        <v>268</v>
      </c>
    </row>
    <row r="41" spans="1:15" ht="195" x14ac:dyDescent="0.2">
      <c r="A41" s="2" t="s">
        <v>43</v>
      </c>
      <c r="B41" s="3" t="s">
        <v>43</v>
      </c>
      <c r="C41" s="3" t="s">
        <v>272</v>
      </c>
      <c r="D41" s="3" t="s">
        <v>193</v>
      </c>
      <c r="E41" s="3" t="s">
        <v>146</v>
      </c>
      <c r="F41" s="4">
        <v>10000</v>
      </c>
      <c r="G41" s="5">
        <v>17500</v>
      </c>
      <c r="H41" s="11">
        <f t="shared" si="5"/>
        <v>2100</v>
      </c>
      <c r="I41" s="10">
        <f t="shared" si="6"/>
        <v>3150</v>
      </c>
      <c r="J41" s="10">
        <f t="shared" si="7"/>
        <v>22750</v>
      </c>
      <c r="K41" s="10">
        <f t="shared" si="4"/>
        <v>25025.000000000004</v>
      </c>
      <c r="L41" s="6"/>
      <c r="M41" s="3" t="s">
        <v>73</v>
      </c>
      <c r="N41" s="6" t="s">
        <v>265</v>
      </c>
      <c r="O41" s="7" t="s">
        <v>273</v>
      </c>
    </row>
    <row r="42" spans="1:15" ht="210" x14ac:dyDescent="0.2">
      <c r="A42" s="2" t="s">
        <v>42</v>
      </c>
      <c r="B42" s="3" t="s">
        <v>202</v>
      </c>
      <c r="C42" s="3" t="s">
        <v>102</v>
      </c>
      <c r="D42" s="3" t="s">
        <v>219</v>
      </c>
      <c r="E42" s="3" t="s">
        <v>101</v>
      </c>
      <c r="F42" s="4">
        <v>1</v>
      </c>
      <c r="G42" s="5">
        <v>563.95000000000005</v>
      </c>
      <c r="H42" s="11">
        <f t="shared" si="5"/>
        <v>67.674000000000007</v>
      </c>
      <c r="I42" s="10">
        <f t="shared" si="6"/>
        <v>101.51100000000001</v>
      </c>
      <c r="J42" s="10">
        <f t="shared" si="7"/>
        <v>733.13499999999999</v>
      </c>
      <c r="K42" s="10">
        <f t="shared" si="4"/>
        <v>806.44850000000008</v>
      </c>
      <c r="L42" s="6"/>
      <c r="M42" s="3" t="s">
        <v>203</v>
      </c>
      <c r="N42" s="6" t="s">
        <v>305</v>
      </c>
      <c r="O42" s="7" t="s">
        <v>306</v>
      </c>
    </row>
    <row r="43" spans="1:15" ht="210" x14ac:dyDescent="0.2">
      <c r="A43" s="2" t="s">
        <v>68</v>
      </c>
      <c r="B43" s="3" t="s">
        <v>307</v>
      </c>
      <c r="C43" s="3" t="s">
        <v>311</v>
      </c>
      <c r="D43" s="3" t="s">
        <v>219</v>
      </c>
      <c r="E43" s="3" t="s">
        <v>131</v>
      </c>
      <c r="F43" s="4">
        <v>10</v>
      </c>
      <c r="G43" s="5">
        <v>765.74</v>
      </c>
      <c r="H43" s="11">
        <f t="shared" si="5"/>
        <v>91.888800000000003</v>
      </c>
      <c r="I43" s="10">
        <f t="shared" si="6"/>
        <v>137.83320000000001</v>
      </c>
      <c r="J43" s="10">
        <f t="shared" si="7"/>
        <v>995.46199999999999</v>
      </c>
      <c r="K43" s="10">
        <f t="shared" si="4"/>
        <v>1095.0082</v>
      </c>
      <c r="L43" s="6"/>
      <c r="M43" s="3" t="s">
        <v>309</v>
      </c>
      <c r="N43" s="6" t="s">
        <v>305</v>
      </c>
      <c r="O43" s="7" t="s">
        <v>312</v>
      </c>
    </row>
    <row r="44" spans="1:15" ht="210" x14ac:dyDescent="0.2">
      <c r="A44" s="2" t="s">
        <v>68</v>
      </c>
      <c r="B44" s="3" t="s">
        <v>307</v>
      </c>
      <c r="C44" s="3" t="s">
        <v>308</v>
      </c>
      <c r="D44" s="3" t="s">
        <v>219</v>
      </c>
      <c r="E44" s="3" t="s">
        <v>131</v>
      </c>
      <c r="F44" s="4">
        <v>10</v>
      </c>
      <c r="G44" s="5">
        <v>1370.57</v>
      </c>
      <c r="H44" s="11">
        <f t="shared" si="5"/>
        <v>164.46839999999997</v>
      </c>
      <c r="I44" s="10">
        <f t="shared" si="6"/>
        <v>246.70259999999999</v>
      </c>
      <c r="J44" s="10">
        <f t="shared" si="7"/>
        <v>1781.741</v>
      </c>
      <c r="K44" s="10">
        <f t="shared" si="4"/>
        <v>1959.9151000000002</v>
      </c>
      <c r="L44" s="6"/>
      <c r="M44" s="3" t="s">
        <v>309</v>
      </c>
      <c r="N44" s="6" t="s">
        <v>305</v>
      </c>
      <c r="O44" s="7" t="s">
        <v>310</v>
      </c>
    </row>
    <row r="45" spans="1:15" ht="210" x14ac:dyDescent="0.2">
      <c r="A45" s="2" t="s">
        <v>68</v>
      </c>
      <c r="B45" s="3" t="s">
        <v>307</v>
      </c>
      <c r="C45" s="3" t="s">
        <v>313</v>
      </c>
      <c r="D45" s="3" t="s">
        <v>219</v>
      </c>
      <c r="E45" s="3" t="s">
        <v>131</v>
      </c>
      <c r="F45" s="4">
        <v>10</v>
      </c>
      <c r="G45" s="5">
        <v>1946.73</v>
      </c>
      <c r="H45" s="11">
        <f t="shared" si="5"/>
        <v>233.60759999999999</v>
      </c>
      <c r="I45" s="10">
        <f t="shared" si="6"/>
        <v>350.41140000000001</v>
      </c>
      <c r="J45" s="10">
        <f t="shared" si="7"/>
        <v>2530.7489999999998</v>
      </c>
      <c r="K45" s="10">
        <f t="shared" si="4"/>
        <v>2783.8238999999999</v>
      </c>
      <c r="L45" s="6"/>
      <c r="M45" s="3" t="s">
        <v>309</v>
      </c>
      <c r="N45" s="6" t="s">
        <v>305</v>
      </c>
      <c r="O45" s="7" t="s">
        <v>314</v>
      </c>
    </row>
    <row r="46" spans="1:15" ht="210" x14ac:dyDescent="0.2">
      <c r="A46" s="2" t="s">
        <v>68</v>
      </c>
      <c r="B46" s="3" t="s">
        <v>307</v>
      </c>
      <c r="C46" s="3" t="s">
        <v>315</v>
      </c>
      <c r="D46" s="3" t="s">
        <v>219</v>
      </c>
      <c r="E46" s="3" t="s">
        <v>131</v>
      </c>
      <c r="F46" s="4">
        <v>10</v>
      </c>
      <c r="G46" s="5">
        <v>2407.58</v>
      </c>
      <c r="H46" s="11">
        <f t="shared" si="5"/>
        <v>288.90959999999995</v>
      </c>
      <c r="I46" s="10">
        <f t="shared" si="6"/>
        <v>433.36439999999999</v>
      </c>
      <c r="J46" s="10">
        <f t="shared" si="7"/>
        <v>3129.8539999999998</v>
      </c>
      <c r="K46" s="10">
        <f t="shared" si="4"/>
        <v>3442.8394000000003</v>
      </c>
      <c r="L46" s="6"/>
      <c r="M46" s="3" t="s">
        <v>309</v>
      </c>
      <c r="N46" s="6" t="s">
        <v>305</v>
      </c>
      <c r="O46" s="7" t="s">
        <v>316</v>
      </c>
    </row>
    <row r="47" spans="1:15" ht="120" x14ac:dyDescent="0.2">
      <c r="A47" s="2" t="s">
        <v>65</v>
      </c>
      <c r="B47" s="3" t="s">
        <v>66</v>
      </c>
      <c r="C47" s="3" t="s">
        <v>152</v>
      </c>
      <c r="D47" s="3" t="s">
        <v>220</v>
      </c>
      <c r="E47" s="3" t="s">
        <v>111</v>
      </c>
      <c r="F47" s="4">
        <v>5</v>
      </c>
      <c r="G47" s="5">
        <v>812.65</v>
      </c>
      <c r="H47" s="11">
        <f t="shared" si="5"/>
        <v>97.518000000000001</v>
      </c>
      <c r="I47" s="10">
        <f t="shared" si="6"/>
        <v>146.27699999999999</v>
      </c>
      <c r="J47" s="10">
        <f t="shared" si="7"/>
        <v>1056.4449999999999</v>
      </c>
      <c r="K47" s="10">
        <f t="shared" si="4"/>
        <v>1162.0895</v>
      </c>
      <c r="L47" s="6"/>
      <c r="M47" s="3" t="s">
        <v>67</v>
      </c>
      <c r="N47" s="6" t="s">
        <v>286</v>
      </c>
      <c r="O47" s="7" t="s">
        <v>290</v>
      </c>
    </row>
    <row r="48" spans="1:15" ht="120" x14ac:dyDescent="0.2">
      <c r="A48" s="2" t="s">
        <v>65</v>
      </c>
      <c r="B48" s="3" t="s">
        <v>66</v>
      </c>
      <c r="C48" s="3" t="s">
        <v>162</v>
      </c>
      <c r="D48" s="3" t="s">
        <v>220</v>
      </c>
      <c r="E48" s="3" t="s">
        <v>111</v>
      </c>
      <c r="F48" s="4">
        <v>10</v>
      </c>
      <c r="G48" s="5">
        <v>1625.3</v>
      </c>
      <c r="H48" s="11">
        <f t="shared" si="5"/>
        <v>195.036</v>
      </c>
      <c r="I48" s="10">
        <f t="shared" si="6"/>
        <v>292.55399999999997</v>
      </c>
      <c r="J48" s="10">
        <f t="shared" si="7"/>
        <v>2112.89</v>
      </c>
      <c r="K48" s="10">
        <f t="shared" si="4"/>
        <v>2324.1790000000001</v>
      </c>
      <c r="L48" s="6"/>
      <c r="M48" s="3" t="s">
        <v>67</v>
      </c>
      <c r="N48" s="6" t="s">
        <v>286</v>
      </c>
      <c r="O48" s="7" t="s">
        <v>287</v>
      </c>
    </row>
    <row r="49" spans="1:15" ht="135" x14ac:dyDescent="0.2">
      <c r="A49" s="2" t="s">
        <v>65</v>
      </c>
      <c r="B49" s="3" t="s">
        <v>66</v>
      </c>
      <c r="C49" s="3" t="s">
        <v>288</v>
      </c>
      <c r="D49" s="3" t="s">
        <v>220</v>
      </c>
      <c r="E49" s="3" t="s">
        <v>111</v>
      </c>
      <c r="F49" s="4">
        <v>25</v>
      </c>
      <c r="G49" s="5">
        <v>4063.25</v>
      </c>
      <c r="H49" s="11">
        <f t="shared" si="5"/>
        <v>487.59</v>
      </c>
      <c r="I49" s="10">
        <f t="shared" si="6"/>
        <v>731.38499999999999</v>
      </c>
      <c r="J49" s="10">
        <f t="shared" si="7"/>
        <v>5282.2250000000004</v>
      </c>
      <c r="K49" s="10">
        <f t="shared" si="4"/>
        <v>5810.4475000000011</v>
      </c>
      <c r="L49" s="6"/>
      <c r="M49" s="3" t="s">
        <v>67</v>
      </c>
      <c r="N49" s="6" t="s">
        <v>286</v>
      </c>
      <c r="O49" s="7" t="s">
        <v>289</v>
      </c>
    </row>
    <row r="50" spans="1:15" ht="180" x14ac:dyDescent="0.2">
      <c r="A50" s="2" t="s">
        <v>31</v>
      </c>
      <c r="B50" s="3" t="s">
        <v>31</v>
      </c>
      <c r="C50" s="3" t="s">
        <v>175</v>
      </c>
      <c r="D50" s="3" t="s">
        <v>208</v>
      </c>
      <c r="E50" s="3" t="s">
        <v>140</v>
      </c>
      <c r="F50" s="4">
        <v>10</v>
      </c>
      <c r="G50" s="5">
        <v>71.55</v>
      </c>
      <c r="H50" s="11">
        <f>G50*0.15</f>
        <v>10.7325</v>
      </c>
      <c r="I50" s="10">
        <f>G50*0.25</f>
        <v>17.887499999999999</v>
      </c>
      <c r="J50" s="10">
        <f>G50+(G50*0.15)+(G50*0.25)</f>
        <v>100.17</v>
      </c>
      <c r="K50" s="10">
        <f t="shared" si="4"/>
        <v>110.18700000000001</v>
      </c>
      <c r="L50" s="6"/>
      <c r="M50" s="3" t="s">
        <v>32</v>
      </c>
      <c r="N50" s="6" t="s">
        <v>292</v>
      </c>
      <c r="O50" s="7" t="s">
        <v>34</v>
      </c>
    </row>
    <row r="51" spans="1:15" ht="180" x14ac:dyDescent="0.2">
      <c r="A51" s="2" t="s">
        <v>31</v>
      </c>
      <c r="B51" s="3" t="s">
        <v>31</v>
      </c>
      <c r="C51" s="3" t="s">
        <v>176</v>
      </c>
      <c r="D51" s="3" t="s">
        <v>208</v>
      </c>
      <c r="E51" s="3" t="s">
        <v>140</v>
      </c>
      <c r="F51" s="4">
        <v>10</v>
      </c>
      <c r="G51" s="5">
        <v>230.38</v>
      </c>
      <c r="H51" s="11">
        <f>G51*0.15</f>
        <v>34.556999999999995</v>
      </c>
      <c r="I51" s="10">
        <f>G51*0.25</f>
        <v>57.594999999999999</v>
      </c>
      <c r="J51" s="10">
        <f>G51+(G51*0.15)+(G51*0.25)</f>
        <v>322.53200000000004</v>
      </c>
      <c r="K51" s="10">
        <f t="shared" si="4"/>
        <v>354.78520000000009</v>
      </c>
      <c r="L51" s="6"/>
      <c r="M51" s="3" t="s">
        <v>32</v>
      </c>
      <c r="N51" s="6" t="s">
        <v>292</v>
      </c>
      <c r="O51" s="7" t="s">
        <v>33</v>
      </c>
    </row>
    <row r="52" spans="1:15" ht="195" x14ac:dyDescent="0.2">
      <c r="A52" s="2" t="s">
        <v>13</v>
      </c>
      <c r="B52" s="3" t="s">
        <v>13</v>
      </c>
      <c r="C52" s="3" t="s">
        <v>110</v>
      </c>
      <c r="D52" s="3" t="s">
        <v>291</v>
      </c>
      <c r="E52" s="3" t="s">
        <v>138</v>
      </c>
      <c r="F52" s="4">
        <v>20</v>
      </c>
      <c r="G52" s="5">
        <v>53.96</v>
      </c>
      <c r="H52" s="11">
        <f>G52*0.15</f>
        <v>8.0939999999999994</v>
      </c>
      <c r="I52" s="10">
        <f>G52*0.25</f>
        <v>13.49</v>
      </c>
      <c r="J52" s="10">
        <f>G52+(G52*0.15)+(G52*0.25)</f>
        <v>75.543999999999997</v>
      </c>
      <c r="K52" s="10">
        <f t="shared" si="4"/>
        <v>83.098399999999998</v>
      </c>
      <c r="L52" s="6"/>
      <c r="M52" s="3" t="s">
        <v>139</v>
      </c>
      <c r="N52" s="6" t="s">
        <v>292</v>
      </c>
      <c r="O52" s="7" t="s">
        <v>15</v>
      </c>
    </row>
    <row r="53" spans="1:15" ht="165" x14ac:dyDescent="0.2">
      <c r="A53" s="2" t="s">
        <v>52</v>
      </c>
      <c r="B53" s="3" t="s">
        <v>52</v>
      </c>
      <c r="C53" s="3" t="s">
        <v>127</v>
      </c>
      <c r="D53" s="3" t="s">
        <v>216</v>
      </c>
      <c r="E53" s="3" t="s">
        <v>126</v>
      </c>
      <c r="F53" s="4">
        <v>10</v>
      </c>
      <c r="G53" s="5">
        <v>26.06</v>
      </c>
      <c r="H53" s="9">
        <f>G53*0.18</f>
        <v>4.6907999999999994</v>
      </c>
      <c r="I53" s="10">
        <f>G53*0.31</f>
        <v>8.0785999999999998</v>
      </c>
      <c r="J53" s="10">
        <f>G53+(G53*0.18)+(G53*0.31)</f>
        <v>38.8294</v>
      </c>
      <c r="K53" s="10">
        <f t="shared" si="4"/>
        <v>42.712340000000005</v>
      </c>
      <c r="L53" s="6"/>
      <c r="M53" s="3" t="s">
        <v>233</v>
      </c>
      <c r="N53" s="6" t="s">
        <v>234</v>
      </c>
      <c r="O53" s="7" t="s">
        <v>236</v>
      </c>
    </row>
    <row r="54" spans="1:15" ht="165" x14ac:dyDescent="0.2">
      <c r="A54" s="2" t="s">
        <v>52</v>
      </c>
      <c r="B54" s="3" t="s">
        <v>52</v>
      </c>
      <c r="C54" s="3" t="s">
        <v>128</v>
      </c>
      <c r="D54" s="3" t="s">
        <v>216</v>
      </c>
      <c r="E54" s="3" t="s">
        <v>126</v>
      </c>
      <c r="F54" s="4">
        <v>20</v>
      </c>
      <c r="G54" s="5">
        <v>49.98</v>
      </c>
      <c r="H54" s="9">
        <f>G54*0.18</f>
        <v>8.9963999999999995</v>
      </c>
      <c r="I54" s="10">
        <f>G54*0.31</f>
        <v>15.493799999999998</v>
      </c>
      <c r="J54" s="10">
        <f>G54+(G54*0.18)+(G54*0.31)</f>
        <v>74.470199999999991</v>
      </c>
      <c r="K54" s="10">
        <f t="shared" si="4"/>
        <v>81.91722</v>
      </c>
      <c r="L54" s="6"/>
      <c r="M54" s="3" t="s">
        <v>233</v>
      </c>
      <c r="N54" s="6" t="s">
        <v>234</v>
      </c>
      <c r="O54" s="7" t="s">
        <v>235</v>
      </c>
    </row>
    <row r="55" spans="1:15" ht="165" x14ac:dyDescent="0.2">
      <c r="A55" s="2" t="s">
        <v>12</v>
      </c>
      <c r="B55" s="3" t="s">
        <v>12</v>
      </c>
      <c r="C55" s="3" t="s">
        <v>124</v>
      </c>
      <c r="D55" s="3" t="s">
        <v>216</v>
      </c>
      <c r="E55" s="3" t="s">
        <v>123</v>
      </c>
      <c r="F55" s="4">
        <v>30</v>
      </c>
      <c r="G55" s="5">
        <v>145.11000000000001</v>
      </c>
      <c r="H55" s="11">
        <f>G55*0.15</f>
        <v>21.766500000000001</v>
      </c>
      <c r="I55" s="10">
        <f>G55*0.25</f>
        <v>36.277500000000003</v>
      </c>
      <c r="J55" s="10">
        <f>G55+(G55*0.15)+(G55*0.25)</f>
        <v>203.15400000000002</v>
      </c>
      <c r="K55" s="10">
        <f t="shared" si="4"/>
        <v>223.46940000000004</v>
      </c>
      <c r="L55" s="6"/>
      <c r="M55" s="3" t="s">
        <v>240</v>
      </c>
      <c r="N55" s="6" t="s">
        <v>241</v>
      </c>
      <c r="O55" s="7" t="s">
        <v>242</v>
      </c>
    </row>
    <row r="56" spans="1:15" ht="210" x14ac:dyDescent="0.2">
      <c r="A56" s="2" t="s">
        <v>93</v>
      </c>
      <c r="B56" s="3" t="s">
        <v>205</v>
      </c>
      <c r="C56" s="3" t="s">
        <v>260</v>
      </c>
      <c r="D56" s="3" t="s">
        <v>261</v>
      </c>
      <c r="E56" s="3" t="s">
        <v>119</v>
      </c>
      <c r="F56" s="4">
        <v>5</v>
      </c>
      <c r="G56" s="5">
        <v>1136.04</v>
      </c>
      <c r="H56" s="11">
        <f>G56*0.12</f>
        <v>136.32479999999998</v>
      </c>
      <c r="I56" s="10">
        <f>G56*0.18</f>
        <v>204.48719999999997</v>
      </c>
      <c r="J56" s="10">
        <f>G56+(G56*0.12)+(G56*0.18)</f>
        <v>1476.8519999999999</v>
      </c>
      <c r="K56" s="10">
        <f t="shared" si="4"/>
        <v>1624.5372</v>
      </c>
      <c r="L56" s="6"/>
      <c r="M56" s="3" t="s">
        <v>262</v>
      </c>
      <c r="N56" s="6" t="s">
        <v>263</v>
      </c>
      <c r="O56" s="7" t="s">
        <v>264</v>
      </c>
    </row>
    <row r="57" spans="1:15" ht="180" x14ac:dyDescent="0.2">
      <c r="A57" s="3" t="s">
        <v>339</v>
      </c>
      <c r="B57" s="3" t="s">
        <v>339</v>
      </c>
      <c r="C57" s="3" t="s">
        <v>340</v>
      </c>
      <c r="D57" s="3" t="s">
        <v>341</v>
      </c>
      <c r="E57" s="3" t="s">
        <v>342</v>
      </c>
      <c r="F57" s="4">
        <v>1</v>
      </c>
      <c r="G57" s="5">
        <v>59698.06</v>
      </c>
      <c r="H57" s="11">
        <f>G57*0.12</f>
        <v>7163.7671999999993</v>
      </c>
      <c r="I57" s="10">
        <f>G57*0.18</f>
        <v>10745.650799999999</v>
      </c>
      <c r="J57" s="10">
        <f>G57+(G57*0.12)+(G57*0.18)</f>
        <v>77607.478000000003</v>
      </c>
      <c r="K57" s="10">
        <f t="shared" si="4"/>
        <v>85368.225800000015</v>
      </c>
      <c r="L57" s="3" t="s">
        <v>343</v>
      </c>
      <c r="M57" s="6" t="s">
        <v>344</v>
      </c>
      <c r="N57" s="7" t="s">
        <v>345</v>
      </c>
      <c r="O57" s="13"/>
    </row>
    <row r="58" spans="1:15" ht="165" x14ac:dyDescent="0.2">
      <c r="A58" s="2" t="s">
        <v>13</v>
      </c>
      <c r="B58" s="3" t="s">
        <v>13</v>
      </c>
      <c r="C58" s="3" t="s">
        <v>110</v>
      </c>
      <c r="D58" s="3" t="s">
        <v>317</v>
      </c>
      <c r="E58" s="3" t="s">
        <v>138</v>
      </c>
      <c r="F58" s="4">
        <v>20</v>
      </c>
      <c r="G58" s="5">
        <v>75.61</v>
      </c>
      <c r="H58" s="11">
        <f>G58*0.15</f>
        <v>11.3415</v>
      </c>
      <c r="I58" s="10">
        <f>G58*0.25</f>
        <v>18.9025</v>
      </c>
      <c r="J58" s="10">
        <f>G58+(G58*0.15)+(G58*0.25)</f>
        <v>105.854</v>
      </c>
      <c r="K58" s="10">
        <f t="shared" si="4"/>
        <v>116.43940000000001</v>
      </c>
      <c r="L58" s="6"/>
      <c r="M58" s="3" t="s">
        <v>14</v>
      </c>
      <c r="N58" s="6" t="s">
        <v>318</v>
      </c>
      <c r="O58" s="7" t="s">
        <v>173</v>
      </c>
    </row>
    <row r="59" spans="1:15" ht="120" x14ac:dyDescent="0.2">
      <c r="A59" s="2" t="s">
        <v>213</v>
      </c>
      <c r="B59" s="3" t="s">
        <v>214</v>
      </c>
      <c r="C59" s="3" t="s">
        <v>227</v>
      </c>
      <c r="D59" s="3" t="s">
        <v>229</v>
      </c>
      <c r="E59" s="3" t="s">
        <v>215</v>
      </c>
      <c r="F59" s="4">
        <v>1</v>
      </c>
      <c r="G59" s="5">
        <v>103.26</v>
      </c>
      <c r="H59" s="11">
        <f>G59*0.15</f>
        <v>15.489000000000001</v>
      </c>
      <c r="I59" s="10">
        <f>G59*0.25</f>
        <v>25.815000000000001</v>
      </c>
      <c r="J59" s="10">
        <f>G59+(G59*0.15)+(G59*0.25)</f>
        <v>144.56400000000002</v>
      </c>
      <c r="K59" s="10">
        <f t="shared" si="4"/>
        <v>159.02040000000002</v>
      </c>
      <c r="L59" s="6"/>
      <c r="M59" s="3" t="s">
        <v>230</v>
      </c>
      <c r="N59" s="6" t="s">
        <v>231</v>
      </c>
      <c r="O59" s="7" t="s">
        <v>232</v>
      </c>
    </row>
    <row r="60" spans="1:15" ht="180" x14ac:dyDescent="0.2">
      <c r="A60" s="2" t="s">
        <v>213</v>
      </c>
      <c r="B60" s="3" t="s">
        <v>214</v>
      </c>
      <c r="C60" s="3" t="s">
        <v>254</v>
      </c>
      <c r="D60" s="3" t="s">
        <v>245</v>
      </c>
      <c r="E60" s="3" t="s">
        <v>215</v>
      </c>
      <c r="F60" s="4">
        <v>1</v>
      </c>
      <c r="G60" s="5">
        <v>45</v>
      </c>
      <c r="H60" s="9">
        <f>G60*0.18</f>
        <v>8.1</v>
      </c>
      <c r="I60" s="10">
        <f>G60*0.31</f>
        <v>13.95</v>
      </c>
      <c r="J60" s="10">
        <f>G60+(G60*0.18)+(G60*0.31)</f>
        <v>67.05</v>
      </c>
      <c r="K60" s="10">
        <f t="shared" si="4"/>
        <v>73.75500000000001</v>
      </c>
      <c r="L60" s="6"/>
      <c r="M60" s="3" t="s">
        <v>246</v>
      </c>
      <c r="N60" s="6" t="s">
        <v>247</v>
      </c>
      <c r="O60" s="7" t="s">
        <v>255</v>
      </c>
    </row>
    <row r="61" spans="1:15" ht="120" x14ac:dyDescent="0.2">
      <c r="A61" s="2" t="s">
        <v>213</v>
      </c>
      <c r="B61" s="3" t="s">
        <v>214</v>
      </c>
      <c r="C61" s="3" t="s">
        <v>226</v>
      </c>
      <c r="D61" s="3" t="s">
        <v>245</v>
      </c>
      <c r="E61" s="3" t="s">
        <v>215</v>
      </c>
      <c r="F61" s="4">
        <v>1</v>
      </c>
      <c r="G61" s="5">
        <v>45</v>
      </c>
      <c r="H61" s="9">
        <f>G61*0.18</f>
        <v>8.1</v>
      </c>
      <c r="I61" s="10">
        <f>G61*0.31</f>
        <v>13.95</v>
      </c>
      <c r="J61" s="10">
        <f>G61+(G61*0.18)+(G61*0.31)</f>
        <v>67.05</v>
      </c>
      <c r="K61" s="10">
        <f t="shared" si="4"/>
        <v>73.75500000000001</v>
      </c>
      <c r="L61" s="6"/>
      <c r="M61" s="3" t="s">
        <v>246</v>
      </c>
      <c r="N61" s="6" t="s">
        <v>247</v>
      </c>
      <c r="O61" s="7" t="s">
        <v>259</v>
      </c>
    </row>
    <row r="62" spans="1:15" ht="180" x14ac:dyDescent="0.2">
      <c r="A62" s="2" t="s">
        <v>213</v>
      </c>
      <c r="B62" s="3" t="s">
        <v>214</v>
      </c>
      <c r="C62" s="3" t="s">
        <v>249</v>
      </c>
      <c r="D62" s="3" t="s">
        <v>245</v>
      </c>
      <c r="E62" s="3" t="s">
        <v>215</v>
      </c>
      <c r="F62" s="4">
        <v>1</v>
      </c>
      <c r="G62" s="5">
        <v>90</v>
      </c>
      <c r="H62" s="11">
        <f t="shared" ref="H62:H67" si="8">G62*0.15</f>
        <v>13.5</v>
      </c>
      <c r="I62" s="10">
        <f t="shared" ref="I62:I67" si="9">G62*0.25</f>
        <v>22.5</v>
      </c>
      <c r="J62" s="10">
        <f t="shared" ref="J62:J67" si="10">G62+(G62*0.15)+(G62*0.25)</f>
        <v>126</v>
      </c>
      <c r="K62" s="10">
        <f t="shared" si="4"/>
        <v>138.60000000000002</v>
      </c>
      <c r="L62" s="6"/>
      <c r="M62" s="3" t="s">
        <v>246</v>
      </c>
      <c r="N62" s="6" t="s">
        <v>247</v>
      </c>
      <c r="O62" s="7" t="s">
        <v>250</v>
      </c>
    </row>
    <row r="63" spans="1:15" ht="120" x14ac:dyDescent="0.2">
      <c r="A63" s="2" t="s">
        <v>213</v>
      </c>
      <c r="B63" s="3" t="s">
        <v>214</v>
      </c>
      <c r="C63" s="3" t="s">
        <v>225</v>
      </c>
      <c r="D63" s="3" t="s">
        <v>245</v>
      </c>
      <c r="E63" s="3" t="s">
        <v>215</v>
      </c>
      <c r="F63" s="4">
        <v>1</v>
      </c>
      <c r="G63" s="5">
        <v>90</v>
      </c>
      <c r="H63" s="11">
        <f t="shared" si="8"/>
        <v>13.5</v>
      </c>
      <c r="I63" s="10">
        <f t="shared" si="9"/>
        <v>22.5</v>
      </c>
      <c r="J63" s="10">
        <f t="shared" si="10"/>
        <v>126</v>
      </c>
      <c r="K63" s="10">
        <f t="shared" si="4"/>
        <v>138.60000000000002</v>
      </c>
      <c r="L63" s="6"/>
      <c r="M63" s="3" t="s">
        <v>246</v>
      </c>
      <c r="N63" s="6" t="s">
        <v>247</v>
      </c>
      <c r="O63" s="7" t="s">
        <v>251</v>
      </c>
    </row>
    <row r="64" spans="1:15" ht="180" x14ac:dyDescent="0.2">
      <c r="A64" s="2" t="s">
        <v>213</v>
      </c>
      <c r="B64" s="3" t="s">
        <v>214</v>
      </c>
      <c r="C64" s="3" t="s">
        <v>244</v>
      </c>
      <c r="D64" s="3" t="s">
        <v>245</v>
      </c>
      <c r="E64" s="3" t="s">
        <v>215</v>
      </c>
      <c r="F64" s="4">
        <v>1</v>
      </c>
      <c r="G64" s="5">
        <v>180</v>
      </c>
      <c r="H64" s="11">
        <f t="shared" si="8"/>
        <v>27</v>
      </c>
      <c r="I64" s="10">
        <f t="shared" si="9"/>
        <v>45</v>
      </c>
      <c r="J64" s="10">
        <f t="shared" si="10"/>
        <v>252</v>
      </c>
      <c r="K64" s="10">
        <f t="shared" si="4"/>
        <v>277.20000000000005</v>
      </c>
      <c r="L64" s="6"/>
      <c r="M64" s="3" t="s">
        <v>246</v>
      </c>
      <c r="N64" s="6" t="s">
        <v>247</v>
      </c>
      <c r="O64" s="7" t="s">
        <v>248</v>
      </c>
    </row>
    <row r="65" spans="1:15" ht="120" x14ac:dyDescent="0.2">
      <c r="A65" s="2" t="s">
        <v>213</v>
      </c>
      <c r="B65" s="3" t="s">
        <v>214</v>
      </c>
      <c r="C65" s="3" t="s">
        <v>227</v>
      </c>
      <c r="D65" s="3" t="s">
        <v>245</v>
      </c>
      <c r="E65" s="3" t="s">
        <v>215</v>
      </c>
      <c r="F65" s="4">
        <v>1</v>
      </c>
      <c r="G65" s="5">
        <v>180</v>
      </c>
      <c r="H65" s="11">
        <f t="shared" si="8"/>
        <v>27</v>
      </c>
      <c r="I65" s="10">
        <f t="shared" si="9"/>
        <v>45</v>
      </c>
      <c r="J65" s="10">
        <f t="shared" si="10"/>
        <v>252</v>
      </c>
      <c r="K65" s="10">
        <f t="shared" si="4"/>
        <v>277.20000000000005</v>
      </c>
      <c r="L65" s="6"/>
      <c r="M65" s="3" t="s">
        <v>246</v>
      </c>
      <c r="N65" s="6" t="s">
        <v>247</v>
      </c>
      <c r="O65" s="7" t="s">
        <v>256</v>
      </c>
    </row>
    <row r="66" spans="1:15" ht="120" x14ac:dyDescent="0.2">
      <c r="A66" s="2" t="s">
        <v>213</v>
      </c>
      <c r="B66" s="3" t="s">
        <v>214</v>
      </c>
      <c r="C66" s="3" t="s">
        <v>252</v>
      </c>
      <c r="D66" s="3" t="s">
        <v>245</v>
      </c>
      <c r="E66" s="3" t="s">
        <v>215</v>
      </c>
      <c r="F66" s="4">
        <v>1</v>
      </c>
      <c r="G66" s="5">
        <v>360</v>
      </c>
      <c r="H66" s="11">
        <f t="shared" si="8"/>
        <v>54</v>
      </c>
      <c r="I66" s="10">
        <f t="shared" si="9"/>
        <v>90</v>
      </c>
      <c r="J66" s="10">
        <f t="shared" si="10"/>
        <v>504</v>
      </c>
      <c r="K66" s="10">
        <f t="shared" si="4"/>
        <v>554.40000000000009</v>
      </c>
      <c r="L66" s="6"/>
      <c r="M66" s="3" t="s">
        <v>246</v>
      </c>
      <c r="N66" s="6" t="s">
        <v>247</v>
      </c>
      <c r="O66" s="7" t="s">
        <v>253</v>
      </c>
    </row>
    <row r="67" spans="1:15" ht="180" x14ac:dyDescent="0.2">
      <c r="A67" s="2" t="s">
        <v>213</v>
      </c>
      <c r="B67" s="3" t="s">
        <v>214</v>
      </c>
      <c r="C67" s="3" t="s">
        <v>257</v>
      </c>
      <c r="D67" s="3" t="s">
        <v>245</v>
      </c>
      <c r="E67" s="3" t="s">
        <v>215</v>
      </c>
      <c r="F67" s="4">
        <v>1</v>
      </c>
      <c r="G67" s="5">
        <v>360</v>
      </c>
      <c r="H67" s="11">
        <f t="shared" si="8"/>
        <v>54</v>
      </c>
      <c r="I67" s="10">
        <f t="shared" si="9"/>
        <v>90</v>
      </c>
      <c r="J67" s="10">
        <f t="shared" si="10"/>
        <v>504</v>
      </c>
      <c r="K67" s="10">
        <f t="shared" ref="K67:K85" si="11">J67*1.1</f>
        <v>554.40000000000009</v>
      </c>
      <c r="L67" s="6"/>
      <c r="M67" s="3" t="s">
        <v>246</v>
      </c>
      <c r="N67" s="6" t="s">
        <v>247</v>
      </c>
      <c r="O67" s="7" t="s">
        <v>258</v>
      </c>
    </row>
    <row r="68" spans="1:15" ht="330" x14ac:dyDescent="0.2">
      <c r="A68" s="2" t="s">
        <v>46</v>
      </c>
      <c r="B68" s="3" t="s">
        <v>46</v>
      </c>
      <c r="C68" s="3" t="s">
        <v>365</v>
      </c>
      <c r="D68" s="3" t="s">
        <v>0</v>
      </c>
      <c r="E68" s="3" t="s">
        <v>132</v>
      </c>
      <c r="F68" s="4">
        <v>60</v>
      </c>
      <c r="G68" s="5">
        <v>1462.8</v>
      </c>
      <c r="H68" s="11">
        <f t="shared" ref="H68:H82" si="12">G68*0.12</f>
        <v>175.536</v>
      </c>
      <c r="I68" s="10">
        <f t="shared" ref="I68:I82" si="13">G68*0.18</f>
        <v>263.30399999999997</v>
      </c>
      <c r="J68" s="10">
        <f t="shared" ref="J68:J82" si="14">G68+(G68*0.12)+(G68*0.18)</f>
        <v>1901.6399999999999</v>
      </c>
      <c r="K68" s="10">
        <f t="shared" si="11"/>
        <v>2091.8040000000001</v>
      </c>
      <c r="L68" s="6"/>
      <c r="M68" s="3" t="s">
        <v>156</v>
      </c>
      <c r="N68" s="6" t="s">
        <v>363</v>
      </c>
      <c r="O68" s="7" t="s">
        <v>157</v>
      </c>
    </row>
    <row r="69" spans="1:15" ht="330" x14ac:dyDescent="0.2">
      <c r="A69" s="2" t="s">
        <v>46</v>
      </c>
      <c r="B69" s="3" t="s">
        <v>46</v>
      </c>
      <c r="C69" s="3" t="s">
        <v>366</v>
      </c>
      <c r="D69" s="3" t="s">
        <v>0</v>
      </c>
      <c r="E69" s="3" t="s">
        <v>132</v>
      </c>
      <c r="F69" s="4">
        <v>120</v>
      </c>
      <c r="G69" s="5">
        <v>2925.6</v>
      </c>
      <c r="H69" s="11">
        <f t="shared" si="12"/>
        <v>351.072</v>
      </c>
      <c r="I69" s="10">
        <f t="shared" si="13"/>
        <v>526.60799999999995</v>
      </c>
      <c r="J69" s="10">
        <f t="shared" si="14"/>
        <v>3803.2799999999997</v>
      </c>
      <c r="K69" s="10">
        <f t="shared" si="11"/>
        <v>4183.6080000000002</v>
      </c>
      <c r="L69" s="6"/>
      <c r="M69" s="3" t="s">
        <v>156</v>
      </c>
      <c r="N69" s="6" t="s">
        <v>363</v>
      </c>
      <c r="O69" s="7" t="s">
        <v>160</v>
      </c>
    </row>
    <row r="70" spans="1:15" ht="330" x14ac:dyDescent="0.2">
      <c r="A70" s="2" t="s">
        <v>46</v>
      </c>
      <c r="B70" s="3" t="s">
        <v>46</v>
      </c>
      <c r="C70" s="3" t="s">
        <v>362</v>
      </c>
      <c r="D70" s="3" t="s">
        <v>0</v>
      </c>
      <c r="E70" s="3" t="s">
        <v>132</v>
      </c>
      <c r="F70" s="4">
        <v>60</v>
      </c>
      <c r="G70" s="5">
        <v>4597.2</v>
      </c>
      <c r="H70" s="11">
        <f t="shared" si="12"/>
        <v>551.66399999999999</v>
      </c>
      <c r="I70" s="10">
        <f t="shared" si="13"/>
        <v>827.49599999999998</v>
      </c>
      <c r="J70" s="10">
        <f t="shared" si="14"/>
        <v>5976.36</v>
      </c>
      <c r="K70" s="10">
        <f t="shared" si="11"/>
        <v>6573.9960000000001</v>
      </c>
      <c r="L70" s="6"/>
      <c r="M70" s="3" t="s">
        <v>156</v>
      </c>
      <c r="N70" s="6" t="s">
        <v>363</v>
      </c>
      <c r="O70" s="7" t="s">
        <v>159</v>
      </c>
    </row>
    <row r="71" spans="1:15" ht="330" x14ac:dyDescent="0.2">
      <c r="A71" s="2" t="s">
        <v>46</v>
      </c>
      <c r="B71" s="3" t="s">
        <v>46</v>
      </c>
      <c r="C71" s="3" t="s">
        <v>364</v>
      </c>
      <c r="D71" s="3" t="s">
        <v>0</v>
      </c>
      <c r="E71" s="3" t="s">
        <v>132</v>
      </c>
      <c r="F71" s="4">
        <v>120</v>
      </c>
      <c r="G71" s="5">
        <v>9194.4</v>
      </c>
      <c r="H71" s="11">
        <f t="shared" si="12"/>
        <v>1103.328</v>
      </c>
      <c r="I71" s="10">
        <f t="shared" si="13"/>
        <v>1654.992</v>
      </c>
      <c r="J71" s="10">
        <f t="shared" si="14"/>
        <v>11952.72</v>
      </c>
      <c r="K71" s="10">
        <f t="shared" si="11"/>
        <v>13147.992</v>
      </c>
      <c r="L71" s="6"/>
      <c r="M71" s="3" t="s">
        <v>156</v>
      </c>
      <c r="N71" s="6" t="s">
        <v>363</v>
      </c>
      <c r="O71" s="7" t="s">
        <v>158</v>
      </c>
    </row>
    <row r="72" spans="1:15" ht="150" x14ac:dyDescent="0.2">
      <c r="A72" s="2" t="s">
        <v>77</v>
      </c>
      <c r="B72" s="3" t="s">
        <v>115</v>
      </c>
      <c r="C72" s="3" t="s">
        <v>350</v>
      </c>
      <c r="D72" s="3" t="s">
        <v>212</v>
      </c>
      <c r="E72" s="3" t="s">
        <v>116</v>
      </c>
      <c r="F72" s="4">
        <v>60</v>
      </c>
      <c r="G72" s="5">
        <v>731.4</v>
      </c>
      <c r="H72" s="11">
        <f t="shared" si="12"/>
        <v>87.768000000000001</v>
      </c>
      <c r="I72" s="10">
        <f t="shared" si="13"/>
        <v>131.65199999999999</v>
      </c>
      <c r="J72" s="10">
        <f t="shared" si="14"/>
        <v>950.81999999999994</v>
      </c>
      <c r="K72" s="10">
        <f t="shared" si="11"/>
        <v>1045.902</v>
      </c>
      <c r="L72" s="6"/>
      <c r="M72" s="3" t="s">
        <v>117</v>
      </c>
      <c r="N72" s="6" t="s">
        <v>348</v>
      </c>
      <c r="O72" s="7" t="s">
        <v>351</v>
      </c>
    </row>
    <row r="73" spans="1:15" ht="150" x14ac:dyDescent="0.2">
      <c r="A73" s="2" t="s">
        <v>77</v>
      </c>
      <c r="B73" s="3" t="s">
        <v>115</v>
      </c>
      <c r="C73" s="3" t="s">
        <v>358</v>
      </c>
      <c r="D73" s="3" t="s">
        <v>212</v>
      </c>
      <c r="E73" s="3" t="s">
        <v>116</v>
      </c>
      <c r="F73" s="4">
        <v>60</v>
      </c>
      <c r="G73" s="5">
        <v>731.4</v>
      </c>
      <c r="H73" s="11">
        <f t="shared" si="12"/>
        <v>87.768000000000001</v>
      </c>
      <c r="I73" s="10">
        <f t="shared" si="13"/>
        <v>131.65199999999999</v>
      </c>
      <c r="J73" s="10">
        <f t="shared" si="14"/>
        <v>950.81999999999994</v>
      </c>
      <c r="K73" s="10">
        <f t="shared" si="11"/>
        <v>1045.902</v>
      </c>
      <c r="L73" s="6"/>
      <c r="M73" s="3" t="s">
        <v>117</v>
      </c>
      <c r="N73" s="6" t="s">
        <v>348</v>
      </c>
      <c r="O73" s="7" t="s">
        <v>359</v>
      </c>
    </row>
    <row r="74" spans="1:15" ht="150" x14ac:dyDescent="0.2">
      <c r="A74" s="2" t="s">
        <v>77</v>
      </c>
      <c r="B74" s="3" t="s">
        <v>115</v>
      </c>
      <c r="C74" s="3" t="s">
        <v>352</v>
      </c>
      <c r="D74" s="3" t="s">
        <v>212</v>
      </c>
      <c r="E74" s="3" t="s">
        <v>116</v>
      </c>
      <c r="F74" s="4">
        <v>60</v>
      </c>
      <c r="G74" s="5">
        <v>963.6</v>
      </c>
      <c r="H74" s="11">
        <f t="shared" si="12"/>
        <v>115.63200000000001</v>
      </c>
      <c r="I74" s="10">
        <f t="shared" si="13"/>
        <v>173.44800000000001</v>
      </c>
      <c r="J74" s="10">
        <f t="shared" si="14"/>
        <v>1252.68</v>
      </c>
      <c r="K74" s="10">
        <f t="shared" si="11"/>
        <v>1377.9480000000001</v>
      </c>
      <c r="L74" s="6"/>
      <c r="M74" s="3" t="s">
        <v>117</v>
      </c>
      <c r="N74" s="6" t="s">
        <v>348</v>
      </c>
      <c r="O74" s="7" t="s">
        <v>353</v>
      </c>
    </row>
    <row r="75" spans="1:15" ht="150" x14ac:dyDescent="0.2">
      <c r="A75" s="2" t="s">
        <v>77</v>
      </c>
      <c r="B75" s="3" t="s">
        <v>115</v>
      </c>
      <c r="C75" s="3" t="s">
        <v>354</v>
      </c>
      <c r="D75" s="3" t="s">
        <v>212</v>
      </c>
      <c r="E75" s="3" t="s">
        <v>116</v>
      </c>
      <c r="F75" s="4">
        <v>60</v>
      </c>
      <c r="G75" s="5">
        <v>963.6</v>
      </c>
      <c r="H75" s="11">
        <f t="shared" si="12"/>
        <v>115.63200000000001</v>
      </c>
      <c r="I75" s="10">
        <f t="shared" si="13"/>
        <v>173.44800000000001</v>
      </c>
      <c r="J75" s="10">
        <f t="shared" si="14"/>
        <v>1252.68</v>
      </c>
      <c r="K75" s="10">
        <f t="shared" si="11"/>
        <v>1377.9480000000001</v>
      </c>
      <c r="L75" s="6"/>
      <c r="M75" s="3" t="s">
        <v>117</v>
      </c>
      <c r="N75" s="6" t="s">
        <v>348</v>
      </c>
      <c r="O75" s="7" t="s">
        <v>355</v>
      </c>
    </row>
    <row r="76" spans="1:15" ht="150" x14ac:dyDescent="0.2">
      <c r="A76" s="2" t="s">
        <v>77</v>
      </c>
      <c r="B76" s="3" t="s">
        <v>115</v>
      </c>
      <c r="C76" s="3" t="s">
        <v>347</v>
      </c>
      <c r="D76" s="3" t="s">
        <v>212</v>
      </c>
      <c r="E76" s="3" t="s">
        <v>116</v>
      </c>
      <c r="F76" s="4">
        <v>60</v>
      </c>
      <c r="G76" s="5">
        <v>1289.4000000000001</v>
      </c>
      <c r="H76" s="11">
        <f t="shared" si="12"/>
        <v>154.72800000000001</v>
      </c>
      <c r="I76" s="10">
        <f t="shared" si="13"/>
        <v>232.09200000000001</v>
      </c>
      <c r="J76" s="10">
        <f t="shared" si="14"/>
        <v>1676.2200000000003</v>
      </c>
      <c r="K76" s="10">
        <f t="shared" si="11"/>
        <v>1843.8420000000003</v>
      </c>
      <c r="L76" s="6"/>
      <c r="M76" s="3" t="s">
        <v>117</v>
      </c>
      <c r="N76" s="6" t="s">
        <v>348</v>
      </c>
      <c r="O76" s="7" t="s">
        <v>349</v>
      </c>
    </row>
    <row r="77" spans="1:15" ht="150" x14ac:dyDescent="0.2">
      <c r="A77" s="2" t="s">
        <v>77</v>
      </c>
      <c r="B77" s="3" t="s">
        <v>115</v>
      </c>
      <c r="C77" s="3" t="s">
        <v>356</v>
      </c>
      <c r="D77" s="3" t="s">
        <v>212</v>
      </c>
      <c r="E77" s="3" t="s">
        <v>116</v>
      </c>
      <c r="F77" s="4">
        <v>60</v>
      </c>
      <c r="G77" s="5">
        <v>1289.4000000000001</v>
      </c>
      <c r="H77" s="11">
        <f t="shared" si="12"/>
        <v>154.72800000000001</v>
      </c>
      <c r="I77" s="10">
        <f t="shared" si="13"/>
        <v>232.09200000000001</v>
      </c>
      <c r="J77" s="10">
        <f t="shared" si="14"/>
        <v>1676.2200000000003</v>
      </c>
      <c r="K77" s="10">
        <f t="shared" si="11"/>
        <v>1843.8420000000003</v>
      </c>
      <c r="L77" s="6"/>
      <c r="M77" s="3" t="s">
        <v>117</v>
      </c>
      <c r="N77" s="6" t="s">
        <v>348</v>
      </c>
      <c r="O77" s="7" t="s">
        <v>357</v>
      </c>
    </row>
    <row r="78" spans="1:15" ht="135" x14ac:dyDescent="0.2">
      <c r="A78" s="2" t="s">
        <v>35</v>
      </c>
      <c r="B78" s="3" t="s">
        <v>35</v>
      </c>
      <c r="C78" s="3" t="s">
        <v>367</v>
      </c>
      <c r="D78" s="3" t="s">
        <v>223</v>
      </c>
      <c r="E78" s="3"/>
      <c r="F78" s="4">
        <v>1</v>
      </c>
      <c r="G78" s="5">
        <v>7000</v>
      </c>
      <c r="H78" s="11">
        <f t="shared" si="12"/>
        <v>840</v>
      </c>
      <c r="I78" s="10">
        <f t="shared" si="13"/>
        <v>1260</v>
      </c>
      <c r="J78" s="10">
        <f t="shared" si="14"/>
        <v>9100</v>
      </c>
      <c r="K78" s="10">
        <f t="shared" si="11"/>
        <v>10010</v>
      </c>
      <c r="L78" s="6"/>
      <c r="M78" s="3" t="s">
        <v>83</v>
      </c>
      <c r="N78" s="6" t="s">
        <v>368</v>
      </c>
      <c r="O78" s="7" t="s">
        <v>84</v>
      </c>
    </row>
    <row r="79" spans="1:15" ht="135" x14ac:dyDescent="0.2">
      <c r="A79" s="2" t="s">
        <v>35</v>
      </c>
      <c r="B79" s="3" t="s">
        <v>35</v>
      </c>
      <c r="C79" s="3" t="s">
        <v>369</v>
      </c>
      <c r="D79" s="3" t="s">
        <v>223</v>
      </c>
      <c r="E79" s="3"/>
      <c r="F79" s="4">
        <v>1</v>
      </c>
      <c r="G79" s="5">
        <v>24000</v>
      </c>
      <c r="H79" s="11">
        <f t="shared" si="12"/>
        <v>2880</v>
      </c>
      <c r="I79" s="10">
        <f t="shared" si="13"/>
        <v>4320</v>
      </c>
      <c r="J79" s="10">
        <f t="shared" si="14"/>
        <v>31200</v>
      </c>
      <c r="K79" s="10">
        <f t="shared" si="11"/>
        <v>34320</v>
      </c>
      <c r="L79" s="6"/>
      <c r="M79" s="3" t="s">
        <v>83</v>
      </c>
      <c r="N79" s="6" t="s">
        <v>368</v>
      </c>
      <c r="O79" s="7" t="s">
        <v>85</v>
      </c>
    </row>
    <row r="80" spans="1:15" ht="180" x14ac:dyDescent="0.2">
      <c r="A80" s="2" t="s">
        <v>51</v>
      </c>
      <c r="B80" s="3" t="s">
        <v>79</v>
      </c>
      <c r="C80" s="3" t="s">
        <v>161</v>
      </c>
      <c r="D80" s="3" t="s">
        <v>224</v>
      </c>
      <c r="E80" s="3" t="s">
        <v>106</v>
      </c>
      <c r="F80" s="4">
        <v>1</v>
      </c>
      <c r="G80" s="5">
        <v>828.18</v>
      </c>
      <c r="H80" s="11">
        <f t="shared" si="12"/>
        <v>99.381599999999992</v>
      </c>
      <c r="I80" s="10">
        <f t="shared" si="13"/>
        <v>149.07239999999999</v>
      </c>
      <c r="J80" s="10">
        <f t="shared" si="14"/>
        <v>1076.634</v>
      </c>
      <c r="K80" s="10">
        <f t="shared" si="11"/>
        <v>1184.2974000000002</v>
      </c>
      <c r="L80" s="6"/>
      <c r="M80" s="3" t="s">
        <v>80</v>
      </c>
      <c r="N80" s="6" t="s">
        <v>360</v>
      </c>
      <c r="O80" s="12" t="s">
        <v>82</v>
      </c>
    </row>
    <row r="81" spans="1:15" ht="180" x14ac:dyDescent="0.2">
      <c r="A81" s="2" t="s">
        <v>51</v>
      </c>
      <c r="B81" s="3" t="s">
        <v>79</v>
      </c>
      <c r="C81" s="3" t="s">
        <v>150</v>
      </c>
      <c r="D81" s="3" t="s">
        <v>224</v>
      </c>
      <c r="E81" s="3" t="s">
        <v>106</v>
      </c>
      <c r="F81" s="4">
        <v>1</v>
      </c>
      <c r="G81" s="5">
        <v>828.18</v>
      </c>
      <c r="H81" s="11">
        <f t="shared" si="12"/>
        <v>99.381599999999992</v>
      </c>
      <c r="I81" s="10">
        <f t="shared" si="13"/>
        <v>149.07239999999999</v>
      </c>
      <c r="J81" s="10">
        <f t="shared" si="14"/>
        <v>1076.634</v>
      </c>
      <c r="K81" s="10">
        <f t="shared" si="11"/>
        <v>1184.2974000000002</v>
      </c>
      <c r="L81" s="6"/>
      <c r="M81" s="3" t="s">
        <v>80</v>
      </c>
      <c r="N81" s="6" t="s">
        <v>360</v>
      </c>
      <c r="O81" s="12" t="s">
        <v>81</v>
      </c>
    </row>
    <row r="82" spans="1:15" ht="105" x14ac:dyDescent="0.2">
      <c r="A82" s="2" t="s">
        <v>187</v>
      </c>
      <c r="B82" s="3" t="s">
        <v>188</v>
      </c>
      <c r="C82" s="3" t="s">
        <v>192</v>
      </c>
      <c r="D82" s="3" t="s">
        <v>372</v>
      </c>
      <c r="E82" s="3" t="s">
        <v>189</v>
      </c>
      <c r="F82" s="4">
        <v>1</v>
      </c>
      <c r="G82" s="5">
        <v>98652</v>
      </c>
      <c r="H82" s="11">
        <f t="shared" si="12"/>
        <v>11838.24</v>
      </c>
      <c r="I82" s="10">
        <f t="shared" si="13"/>
        <v>17757.36</v>
      </c>
      <c r="J82" s="10">
        <f t="shared" si="14"/>
        <v>128247.6</v>
      </c>
      <c r="K82" s="10">
        <f t="shared" si="11"/>
        <v>141072.36000000002</v>
      </c>
      <c r="L82" s="6"/>
      <c r="M82" s="3" t="s">
        <v>190</v>
      </c>
      <c r="N82" s="6" t="s">
        <v>373</v>
      </c>
      <c r="O82" s="12" t="s">
        <v>191</v>
      </c>
    </row>
    <row r="83" spans="1:15" ht="105" x14ac:dyDescent="0.2">
      <c r="A83" s="2" t="s">
        <v>57</v>
      </c>
      <c r="B83" s="3" t="s">
        <v>197</v>
      </c>
      <c r="C83" s="3" t="s">
        <v>200</v>
      </c>
      <c r="D83" s="3" t="s">
        <v>228</v>
      </c>
      <c r="E83" s="3" t="s">
        <v>103</v>
      </c>
      <c r="F83" s="4">
        <v>20</v>
      </c>
      <c r="G83" s="5">
        <v>239.65</v>
      </c>
      <c r="H83" s="11">
        <f>G83*0.15</f>
        <v>35.947499999999998</v>
      </c>
      <c r="I83" s="10">
        <f>G83*0.25</f>
        <v>59.912500000000001</v>
      </c>
      <c r="J83" s="10">
        <f>G83+(G83*0.15)+(G83*0.25)</f>
        <v>335.51000000000005</v>
      </c>
      <c r="K83" s="10">
        <f t="shared" si="11"/>
        <v>369.06100000000009</v>
      </c>
      <c r="L83" s="6"/>
      <c r="M83" s="3" t="s">
        <v>198</v>
      </c>
      <c r="N83" s="6" t="s">
        <v>304</v>
      </c>
      <c r="O83" s="12" t="s">
        <v>201</v>
      </c>
    </row>
    <row r="84" spans="1:15" ht="135" x14ac:dyDescent="0.2">
      <c r="A84" s="2" t="s">
        <v>53</v>
      </c>
      <c r="B84" s="3" t="s">
        <v>92</v>
      </c>
      <c r="C84" s="3" t="s">
        <v>204</v>
      </c>
      <c r="D84" s="3" t="s">
        <v>221</v>
      </c>
      <c r="E84" s="3" t="s">
        <v>141</v>
      </c>
      <c r="F84" s="4">
        <v>30</v>
      </c>
      <c r="G84" s="5">
        <v>439.65</v>
      </c>
      <c r="H84" s="11">
        <f>G84*0.15</f>
        <v>65.947499999999991</v>
      </c>
      <c r="I84" s="10">
        <f>G84*0.25</f>
        <v>109.91249999999999</v>
      </c>
      <c r="J84" s="10">
        <f>G84+(G84*0.15)+(G84*0.25)</f>
        <v>615.51</v>
      </c>
      <c r="K84" s="10">
        <f t="shared" si="11"/>
        <v>677.06100000000004</v>
      </c>
      <c r="L84" s="6"/>
      <c r="M84" s="3" t="s">
        <v>94</v>
      </c>
      <c r="N84" s="6" t="s">
        <v>336</v>
      </c>
      <c r="O84" s="12" t="s">
        <v>180</v>
      </c>
    </row>
    <row r="85" spans="1:15" ht="135" x14ac:dyDescent="0.2">
      <c r="A85" s="2" t="s">
        <v>95</v>
      </c>
      <c r="B85" s="3" t="s">
        <v>96</v>
      </c>
      <c r="C85" s="3" t="s">
        <v>334</v>
      </c>
      <c r="D85" s="3" t="s">
        <v>221</v>
      </c>
      <c r="E85" s="3" t="s">
        <v>149</v>
      </c>
      <c r="F85" s="4">
        <v>20</v>
      </c>
      <c r="G85" s="5">
        <v>464.94</v>
      </c>
      <c r="H85" s="11">
        <f>G85*0.15</f>
        <v>69.741</v>
      </c>
      <c r="I85" s="10">
        <f>G85*0.25</f>
        <v>116.235</v>
      </c>
      <c r="J85" s="10">
        <f>G85+(G85*0.15)+(G85*0.25)</f>
        <v>650.91600000000005</v>
      </c>
      <c r="K85" s="10">
        <f t="shared" si="11"/>
        <v>716.00760000000014</v>
      </c>
      <c r="L85" s="6"/>
      <c r="M85" s="3" t="s">
        <v>97</v>
      </c>
      <c r="N85" s="6" t="s">
        <v>335</v>
      </c>
      <c r="O85" s="12" t="s">
        <v>222</v>
      </c>
    </row>
  </sheetData>
  <mergeCells count="1">
    <mergeCell ref="A1:O1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Foglio1</vt:lpstr>
      <vt:lpstr>Foglio1!Область_печати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2019-03-19T07:04:44Z</dcterms:created>
  <dcterms:modified xsi:type="dcterms:W3CDTF">2019-03-21T10:32:24Z</dcterms:modified>
</cp:coreProperties>
</file>