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9045"/>
  </bookViews>
  <sheets>
    <sheet name="Лист1" sheetId="3" r:id="rId1"/>
  </sheets>
  <definedNames>
    <definedName name="_xlnm._FilterDatabase" localSheetId="0" hidden="1">Лист1!$A$3:$O$86</definedName>
    <definedName name="_xlnm.Print_Area" localSheetId="0">Лист1!$A$1:$O$86</definedName>
  </definedNames>
  <calcPr calcId="162913"/>
  <fileRecoveryPr autoRecover="0"/>
</workbook>
</file>

<file path=xl/calcChain.xml><?xml version="1.0" encoding="utf-8"?>
<calcChain xmlns="http://schemas.openxmlformats.org/spreadsheetml/2006/main">
  <c r="G54" i="3" l="1"/>
  <c r="H54" i="3"/>
  <c r="I54" i="3"/>
  <c r="J54" i="3" s="1"/>
  <c r="G71" i="3"/>
  <c r="H71" i="3"/>
  <c r="I71" i="3"/>
  <c r="J71" i="3" s="1"/>
  <c r="G72" i="3"/>
  <c r="H72" i="3"/>
  <c r="I72" i="3"/>
  <c r="J72" i="3" s="1"/>
  <c r="G39" i="3"/>
  <c r="H39" i="3"/>
  <c r="I39" i="3"/>
  <c r="J39" i="3" s="1"/>
  <c r="G55" i="3"/>
  <c r="H55" i="3"/>
  <c r="I55" i="3"/>
  <c r="J55" i="3" s="1"/>
  <c r="G81" i="3"/>
  <c r="H81" i="3"/>
  <c r="I81" i="3"/>
  <c r="J81" i="3" s="1"/>
  <c r="G56" i="3"/>
  <c r="H56" i="3"/>
  <c r="I56" i="3"/>
  <c r="J56" i="3" s="1"/>
  <c r="G12" i="3"/>
  <c r="H12" i="3"/>
  <c r="I12" i="3"/>
  <c r="J12" i="3" s="1"/>
  <c r="G13" i="3"/>
  <c r="H13" i="3"/>
  <c r="I13" i="3"/>
  <c r="J13" i="3" s="1"/>
  <c r="G61" i="3"/>
  <c r="H61" i="3"/>
  <c r="I61" i="3"/>
  <c r="J61" i="3" s="1"/>
  <c r="G62" i="3"/>
  <c r="H62" i="3"/>
  <c r="I62" i="3"/>
  <c r="J62" i="3" s="1"/>
  <c r="G63" i="3"/>
  <c r="H63" i="3"/>
  <c r="I63" i="3"/>
  <c r="J63" i="3" s="1"/>
  <c r="G64" i="3"/>
  <c r="H64" i="3"/>
  <c r="I64" i="3"/>
  <c r="J64" i="3" s="1"/>
  <c r="G57" i="3"/>
  <c r="H57" i="3"/>
  <c r="I57" i="3"/>
  <c r="J57" i="3" s="1"/>
  <c r="G65" i="3"/>
  <c r="H65" i="3"/>
  <c r="I65" i="3"/>
  <c r="J65" i="3" s="1"/>
  <c r="G66" i="3"/>
  <c r="H66" i="3"/>
  <c r="I66" i="3"/>
  <c r="J66" i="3" s="1"/>
  <c r="G67" i="3"/>
  <c r="H67" i="3"/>
  <c r="I67" i="3"/>
  <c r="J67" i="3" s="1"/>
  <c r="G68" i="3"/>
  <c r="H68" i="3"/>
  <c r="I68" i="3"/>
  <c r="J68" i="3" s="1"/>
  <c r="G40" i="3"/>
  <c r="H40" i="3"/>
  <c r="I40" i="3"/>
  <c r="J40" i="3" s="1"/>
  <c r="G73" i="3"/>
  <c r="H73" i="3"/>
  <c r="I73" i="3"/>
  <c r="J73" i="3" s="1"/>
  <c r="G46" i="3"/>
  <c r="H46" i="3"/>
  <c r="I46" i="3"/>
  <c r="J46" i="3" s="1"/>
  <c r="G18" i="3"/>
  <c r="H18" i="3"/>
  <c r="I18" i="3"/>
  <c r="J18" i="3" s="1"/>
  <c r="G47" i="3"/>
  <c r="H47" i="3"/>
  <c r="I47" i="3"/>
  <c r="J47" i="3" s="1"/>
  <c r="G48" i="3"/>
  <c r="H48" i="3"/>
  <c r="I48" i="3"/>
  <c r="J48" i="3" s="1"/>
  <c r="G49" i="3"/>
  <c r="H49" i="3"/>
  <c r="I49" i="3"/>
  <c r="J49" i="3" s="1"/>
  <c r="G50" i="3"/>
  <c r="H50" i="3"/>
  <c r="I50" i="3"/>
  <c r="J50" i="3" s="1"/>
  <c r="G82" i="3"/>
  <c r="H82" i="3"/>
  <c r="I82" i="3"/>
  <c r="J82" i="3" s="1"/>
  <c r="G83" i="3"/>
  <c r="H83" i="3"/>
  <c r="I83" i="3"/>
  <c r="J83" i="3" s="1"/>
  <c r="G84" i="3"/>
  <c r="H84" i="3"/>
  <c r="I84" i="3"/>
  <c r="J84" i="3" s="1"/>
  <c r="G85" i="3"/>
  <c r="H85" i="3"/>
  <c r="I85" i="3"/>
  <c r="J85" i="3" s="1"/>
  <c r="I80" i="3"/>
  <c r="J80" i="3" s="1"/>
  <c r="H80" i="3"/>
  <c r="G80" i="3"/>
  <c r="G20" i="3"/>
  <c r="H20" i="3"/>
  <c r="I20" i="3"/>
  <c r="J20" i="3" s="1"/>
  <c r="G15" i="3"/>
  <c r="H15" i="3"/>
  <c r="I15" i="3"/>
  <c r="J15" i="3" s="1"/>
  <c r="G74" i="3"/>
  <c r="H74" i="3"/>
  <c r="I74" i="3"/>
  <c r="J74" i="3" s="1"/>
  <c r="G79" i="3"/>
  <c r="H79" i="3"/>
  <c r="I79" i="3"/>
  <c r="J79" i="3" s="1"/>
  <c r="G29" i="3"/>
  <c r="H29" i="3"/>
  <c r="I29" i="3"/>
  <c r="J29" i="3" s="1"/>
  <c r="G30" i="3"/>
  <c r="H30" i="3"/>
  <c r="I30" i="3"/>
  <c r="J30" i="3" s="1"/>
  <c r="G23" i="3"/>
  <c r="H23" i="3"/>
  <c r="I23" i="3"/>
  <c r="J23" i="3" s="1"/>
  <c r="G24" i="3"/>
  <c r="H24" i="3"/>
  <c r="I24" i="3"/>
  <c r="J24" i="3" s="1"/>
  <c r="G75" i="3"/>
  <c r="H75" i="3"/>
  <c r="I75" i="3"/>
  <c r="J75" i="3" s="1"/>
  <c r="G31" i="3"/>
  <c r="H31" i="3"/>
  <c r="I31" i="3"/>
  <c r="J31" i="3" s="1"/>
  <c r="G27" i="3"/>
  <c r="H27" i="3"/>
  <c r="I27" i="3"/>
  <c r="J27" i="3" s="1"/>
  <c r="G16" i="3"/>
  <c r="H16" i="3"/>
  <c r="I16" i="3"/>
  <c r="J16" i="3" s="1"/>
  <c r="G17" i="3"/>
  <c r="H17" i="3"/>
  <c r="I17" i="3"/>
  <c r="J17" i="3" s="1"/>
  <c r="G32" i="3"/>
  <c r="H32" i="3"/>
  <c r="I32" i="3"/>
  <c r="J32" i="3" s="1"/>
  <c r="G41" i="3"/>
  <c r="H41" i="3"/>
  <c r="I41" i="3"/>
  <c r="J41" i="3" s="1"/>
  <c r="G42" i="3"/>
  <c r="H42" i="3"/>
  <c r="I42" i="3"/>
  <c r="J42" i="3" s="1"/>
  <c r="G25" i="3"/>
  <c r="H25" i="3"/>
  <c r="I25" i="3"/>
  <c r="J25" i="3" s="1"/>
  <c r="G26" i="3"/>
  <c r="H26" i="3"/>
  <c r="I26" i="3"/>
  <c r="J26" i="3" s="1"/>
  <c r="G33" i="3"/>
  <c r="H33" i="3"/>
  <c r="I33" i="3"/>
  <c r="J33" i="3" s="1"/>
  <c r="G34" i="3"/>
  <c r="H34" i="3"/>
  <c r="I34" i="3"/>
  <c r="J34" i="3" s="1"/>
  <c r="G76" i="3"/>
  <c r="H76" i="3"/>
  <c r="I76" i="3"/>
  <c r="J76" i="3" s="1"/>
  <c r="G35" i="3"/>
  <c r="H35" i="3"/>
  <c r="I35" i="3"/>
  <c r="J35" i="3" s="1"/>
  <c r="G7" i="3"/>
  <c r="H7" i="3"/>
  <c r="I7" i="3"/>
  <c r="J7" i="3" s="1"/>
  <c r="G21" i="3"/>
  <c r="H21" i="3"/>
  <c r="I21" i="3"/>
  <c r="J21" i="3" s="1"/>
  <c r="G28" i="3"/>
  <c r="H28" i="3"/>
  <c r="I28" i="3"/>
  <c r="J28" i="3" s="1"/>
  <c r="G58" i="3"/>
  <c r="H58" i="3"/>
  <c r="I58" i="3"/>
  <c r="J58" i="3" s="1"/>
  <c r="G59" i="3"/>
  <c r="H59" i="3"/>
  <c r="I59" i="3"/>
  <c r="J59" i="3" s="1"/>
  <c r="G60" i="3"/>
  <c r="H60" i="3"/>
  <c r="I60" i="3"/>
  <c r="J60" i="3" s="1"/>
  <c r="G8" i="3"/>
  <c r="H8" i="3"/>
  <c r="I8" i="3"/>
  <c r="J8" i="3" s="1"/>
  <c r="G36" i="3"/>
  <c r="H36" i="3"/>
  <c r="I36" i="3"/>
  <c r="J36" i="3" s="1"/>
  <c r="G43" i="3"/>
  <c r="H43" i="3"/>
  <c r="I43" i="3"/>
  <c r="J43" i="3" s="1"/>
  <c r="G44" i="3"/>
  <c r="H44" i="3"/>
  <c r="I44" i="3"/>
  <c r="J44" i="3" s="1"/>
  <c r="G77" i="3"/>
  <c r="H77" i="3"/>
  <c r="I77" i="3"/>
  <c r="J77" i="3" s="1"/>
  <c r="G86" i="3"/>
  <c r="H86" i="3"/>
  <c r="I86" i="3"/>
  <c r="J86" i="3" s="1"/>
  <c r="G22" i="3"/>
  <c r="H22" i="3"/>
  <c r="I22" i="3"/>
  <c r="J22" i="3" s="1"/>
  <c r="G38" i="3"/>
  <c r="H38" i="3"/>
  <c r="I38" i="3"/>
  <c r="J38" i="3" s="1"/>
  <c r="G69" i="3"/>
  <c r="H69" i="3"/>
  <c r="I69" i="3"/>
  <c r="J69" i="3" s="1"/>
  <c r="G70" i="3"/>
  <c r="H70" i="3"/>
  <c r="I70" i="3"/>
  <c r="J70" i="3" s="1"/>
  <c r="G53" i="3"/>
  <c r="H53" i="3"/>
  <c r="I53" i="3"/>
  <c r="J53" i="3" s="1"/>
  <c r="G37" i="3"/>
  <c r="H37" i="3"/>
  <c r="I37" i="3"/>
  <c r="J37" i="3" s="1"/>
  <c r="G4" i="3"/>
  <c r="H4" i="3"/>
  <c r="I4" i="3"/>
  <c r="J4" i="3" s="1"/>
  <c r="G5" i="3"/>
  <c r="H5" i="3"/>
  <c r="I5" i="3"/>
  <c r="J5" i="3" s="1"/>
  <c r="G6" i="3"/>
  <c r="H6" i="3"/>
  <c r="I6" i="3"/>
  <c r="J6" i="3" s="1"/>
  <c r="I78" i="3"/>
  <c r="J78" i="3"/>
  <c r="H78" i="3"/>
  <c r="G78" i="3"/>
  <c r="G14" i="3"/>
  <c r="H14" i="3"/>
  <c r="I14" i="3"/>
  <c r="J14" i="3" s="1"/>
  <c r="G9" i="3"/>
  <c r="H9" i="3"/>
  <c r="I9" i="3"/>
  <c r="J9" i="3" s="1"/>
  <c r="G51" i="3"/>
  <c r="H51" i="3"/>
  <c r="I51" i="3"/>
  <c r="J51" i="3" s="1"/>
  <c r="G19" i="3"/>
  <c r="H19" i="3"/>
  <c r="I19" i="3"/>
  <c r="J19" i="3" s="1"/>
  <c r="G10" i="3"/>
  <c r="H10" i="3"/>
  <c r="I10" i="3"/>
  <c r="J10" i="3" s="1"/>
  <c r="G52" i="3"/>
  <c r="H52" i="3"/>
  <c r="I52" i="3"/>
  <c r="J52" i="3" s="1"/>
  <c r="G11" i="3"/>
  <c r="H11" i="3"/>
  <c r="I11" i="3"/>
  <c r="J11" i="3" s="1"/>
  <c r="I45" i="3"/>
  <c r="J45" i="3" s="1"/>
  <c r="H45" i="3"/>
  <c r="G45" i="3"/>
</calcChain>
</file>

<file path=xl/sharedStrings.xml><?xml version="1.0" encoding="utf-8"?>
<sst xmlns="http://schemas.openxmlformats.org/spreadsheetml/2006/main" count="676" uniqueCount="341">
  <si>
    <t>Акционерное общество «Научно-производственное объединение по медицинским иммунобиологическим препаратам «Микроген» (АО `НПО `Микроген`) - Россия;Пр.,Перв.Уп.,Втор.Уп.,Вып.к.-Федеральное государственное унитарное предприятие "Санкт-Петербургский научно-исследовательский институт вакцин и сывороток и предприятие по производству бактерийных препаратов" Федерального медико-биологического агентства (ФГУП СПбНИИВС ФМБА России) - Ро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</si>
  <si>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</si>
  <si>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</si>
  <si>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</si>
  <si>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</si>
  <si>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</si>
  <si>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</si>
  <si>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</si>
  <si>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</si>
  <si>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</si>
  <si>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</si>
  <si>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</si>
  <si>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~</t>
  </si>
  <si>
    <t>Винпоцетин</t>
  </si>
  <si>
    <t>Вакцина для профилактики гриппа [инактивированная]</t>
  </si>
  <si>
    <t>Водорода пероксид</t>
  </si>
  <si>
    <t>Перекись водорода</t>
  </si>
  <si>
    <t>Винпоцетин-Сар</t>
  </si>
  <si>
    <t>Р N002623/02</t>
  </si>
  <si>
    <t>4602509006543</t>
  </si>
  <si>
    <t>4602509006529</t>
  </si>
  <si>
    <t>4602509006550</t>
  </si>
  <si>
    <t>Гидрокортизон</t>
  </si>
  <si>
    <t>Глибенкламид</t>
  </si>
  <si>
    <t>Манинил 1.75</t>
  </si>
  <si>
    <t>П N012252/01</t>
  </si>
  <si>
    <t>4013054001189</t>
  </si>
  <si>
    <t>Манинил 3.5</t>
  </si>
  <si>
    <t>П N012253/01</t>
  </si>
  <si>
    <t>4013054001196</t>
  </si>
  <si>
    <t>Доксициклин</t>
  </si>
  <si>
    <t>П N013102/01</t>
  </si>
  <si>
    <t>Изониазид</t>
  </si>
  <si>
    <t>ЛС-000057</t>
  </si>
  <si>
    <t>4602509003955</t>
  </si>
  <si>
    <t>Инфликсимаб</t>
  </si>
  <si>
    <t>Ремикейд</t>
  </si>
  <si>
    <t>П N012948/01</t>
  </si>
  <si>
    <t>Калия йодид</t>
  </si>
  <si>
    <t>Йодомарин 100</t>
  </si>
  <si>
    <t>П N013943/01</t>
  </si>
  <si>
    <t>4013054005309</t>
  </si>
  <si>
    <t>Капецитабин</t>
  </si>
  <si>
    <t>Кселода</t>
  </si>
  <si>
    <t>П N016022/01</t>
  </si>
  <si>
    <t>Лозартан</t>
  </si>
  <si>
    <t>Мебеверин</t>
  </si>
  <si>
    <t>Спарекс</t>
  </si>
  <si>
    <t>ЛСР-004416/09</t>
  </si>
  <si>
    <t>4606486002826</t>
  </si>
  <si>
    <t>Метформин</t>
  </si>
  <si>
    <t>ЛСР-003625/10</t>
  </si>
  <si>
    <t>Хартмана раствор</t>
  </si>
  <si>
    <t>ЛС-002072</t>
  </si>
  <si>
    <t>4602509011035</t>
  </si>
  <si>
    <t>4602509011059</t>
  </si>
  <si>
    <t>Проурокиназа</t>
  </si>
  <si>
    <t>Пуролаза</t>
  </si>
  <si>
    <t>4601582000684</t>
  </si>
  <si>
    <t>Спиронолактон</t>
  </si>
  <si>
    <t>Верошпирон</t>
  </si>
  <si>
    <t>П N011953/01</t>
  </si>
  <si>
    <t>Тамсулозин</t>
  </si>
  <si>
    <t>Тимолол</t>
  </si>
  <si>
    <t>Тиоктовая кислота</t>
  </si>
  <si>
    <t>Берлитион 300</t>
  </si>
  <si>
    <t>П N011434/01</t>
  </si>
  <si>
    <t>4013054008669</t>
  </si>
  <si>
    <t>Трамадол</t>
  </si>
  <si>
    <t>Трамадол-ГР</t>
  </si>
  <si>
    <t>Р N001543/03</t>
  </si>
  <si>
    <t>4601582000752</t>
  </si>
  <si>
    <t>4601582000769</t>
  </si>
  <si>
    <t>Хлорамфеникол</t>
  </si>
  <si>
    <t>Левомицетин</t>
  </si>
  <si>
    <t>ЛСР-001484/09</t>
  </si>
  <si>
    <t>4603276004831</t>
  </si>
  <si>
    <t>4603276004848</t>
  </si>
  <si>
    <t>Натрия хлорида раствор сложный [Калия хлорид+Кальция хлорид+Натрия хлорид]</t>
  </si>
  <si>
    <t>Рингера раствор</t>
  </si>
  <si>
    <t>Амброксол</t>
  </si>
  <si>
    <t>ЛС-001724</t>
  </si>
  <si>
    <t>4602509001166</t>
  </si>
  <si>
    <t>Тенофовир</t>
  </si>
  <si>
    <t>ЛП-000668</t>
  </si>
  <si>
    <t>14602884014369</t>
  </si>
  <si>
    <t>14602884014376</t>
  </si>
  <si>
    <t>4606486002864</t>
  </si>
  <si>
    <t>ЛП-001836</t>
  </si>
  <si>
    <t>4600488005038</t>
  </si>
  <si>
    <t>4600488004185</t>
  </si>
  <si>
    <t>4600488004192</t>
  </si>
  <si>
    <t>4600488005052</t>
  </si>
  <si>
    <t>4600488004208</t>
  </si>
  <si>
    <t>4600488005076</t>
  </si>
  <si>
    <t>Юнидокс Солютаб</t>
  </si>
  <si>
    <t>4606556001841</t>
  </si>
  <si>
    <t>4606556001858</t>
  </si>
  <si>
    <t>4602884014454</t>
  </si>
  <si>
    <t>4602884014430</t>
  </si>
  <si>
    <t>ООО "Гротекс" - Россия</t>
  </si>
  <si>
    <t>14602884014406</t>
  </si>
  <si>
    <t>14602884014413</t>
  </si>
  <si>
    <t>Идурсульфаза</t>
  </si>
  <si>
    <t>Элапраза</t>
  </si>
  <si>
    <t>ЛСР-001413/08</t>
  </si>
  <si>
    <t>4630001120207</t>
  </si>
  <si>
    <t>Агалсидаза альфа</t>
  </si>
  <si>
    <t>Реплагал</t>
  </si>
  <si>
    <t>ЛСР-000551/09</t>
  </si>
  <si>
    <t>Метформин Зентива</t>
  </si>
  <si>
    <t>ЛП-003087</t>
  </si>
  <si>
    <t>G04CA02</t>
  </si>
  <si>
    <t>B05BB01</t>
  </si>
  <si>
    <t>N02AX02</t>
  </si>
  <si>
    <t>A10BA02</t>
  </si>
  <si>
    <t>ЛП-003324</t>
  </si>
  <si>
    <t>J05AF07</t>
  </si>
  <si>
    <t>R05CB06</t>
  </si>
  <si>
    <t>C09CA01</t>
  </si>
  <si>
    <t>Алоглиптин</t>
  </si>
  <si>
    <t>Випидия</t>
  </si>
  <si>
    <t>ЛП-002644</t>
  </si>
  <si>
    <t>5702589307734</t>
  </si>
  <si>
    <t>A10BH04</t>
  </si>
  <si>
    <t>5702589307741</t>
  </si>
  <si>
    <t>A16AX01</t>
  </si>
  <si>
    <t>N06BX18</t>
  </si>
  <si>
    <t>J07BB02</t>
  </si>
  <si>
    <t>таблетки покрытые пленочной оболочкой, 25 мг, 14 шт. (14) - блистеры, 2 шт. ~ / пачки картонные</t>
  </si>
  <si>
    <t>ЗАО "Канонфарма продакшн" -  Россия</t>
  </si>
  <si>
    <t>D08AX01</t>
  </si>
  <si>
    <t>J04AC01</t>
  </si>
  <si>
    <t>таблетки, 250 мг, (10) - упаковки ячейковые контурные, 2 шт. ~ / пачки картонные</t>
  </si>
  <si>
    <t>J01BA01</t>
  </si>
  <si>
    <t>таблетки, 500 мг, (10) - упаковки ячейковые контурные, 2 шт. ~ / пачки картонные</t>
  </si>
  <si>
    <t>P N000028/01</t>
  </si>
  <si>
    <t>C03DA01</t>
  </si>
  <si>
    <t>таблетки, 300 мг, 10 шт. (10) - упаковки ячейковые контурные, 10 шт. ~ / пачки картонные</t>
  </si>
  <si>
    <t>D07AA02</t>
  </si>
  <si>
    <t>таблетки покрытые пленочной оболочкой, 100 мг, (10) - упаковки ячейковые контурные, 3 шт. ~ / пачки картонные</t>
  </si>
  <si>
    <t>таблетки покрытые пленочной оболочкой, 50 мг, (10) - упаковки ячейковые контурные, 3 шт. ~ / пачки картонные</t>
  </si>
  <si>
    <t>J01AA02</t>
  </si>
  <si>
    <t>Совигрипп Вакцина гриппозная инактивированная субъединичная</t>
  </si>
  <si>
    <t>раствор для внутримышечного введения, 0,5 мл (1 доза), 0.500 мл (1) - ампулы, 10 шт. ~ / пачки картонные</t>
  </si>
  <si>
    <t>4602431504636</t>
  </si>
  <si>
    <t>раствор для внутримышечного введения, 0,5 мл (1 доза), 0.500 мл (1) - ампулы, 10 шт. ~ / упаковка ячейковая контурная (1), пачка картонная</t>
  </si>
  <si>
    <t>4602431504650</t>
  </si>
  <si>
    <t>A03AA04</t>
  </si>
  <si>
    <t>таблетки покрытые пленочной оболочкой, 1000 мг, (10) - упаковки ячейковые контурные, 6 шт. ~ / пачки картонные</t>
  </si>
  <si>
    <t>раствор для внутримышечного введения, 0,5 мл (1 доза), 0.500 мл (1) - шприцы, 1 шт. ~ / контурная ячейковая упаковка(1) пачка картонная</t>
  </si>
  <si>
    <t>4660004730677</t>
  </si>
  <si>
    <t>S01ED01</t>
  </si>
  <si>
    <t>4602431504629</t>
  </si>
  <si>
    <t>4602431504643</t>
  </si>
  <si>
    <t>раствор для инфузий, , 200 мл бутылки, 24 шт. ~ / ящики картонные (для стационаров)</t>
  </si>
  <si>
    <t>раствор для инфузий, , 400 мл бутылки, 12 шт. ~ / ящики картонные (для стационаров)</t>
  </si>
  <si>
    <t>A10BB01</t>
  </si>
  <si>
    <t>раствор для инфузий, , 250 мл контейнеры полимерные, 1 шт. ~ / мешки полимерные</t>
  </si>
  <si>
    <t>раствор для инфузий, , 500 мл контейнеры полимерные, 1 шт. ~ / мешки полимерные</t>
  </si>
  <si>
    <t>раствор для инфузий, , 250 мл контейнеры полимерные, 24 шт. ~ / ящики картонные (для стационаров)</t>
  </si>
  <si>
    <t>раствор для инфузий, , 500 мл контейнеры полимерные, 12 шт. ~ / ящики картонные (для стационаров)</t>
  </si>
  <si>
    <t>ОАО "Авексима" - Россия;Пр.,Перв.Уп.,Втор.Уп.,Вып.к.-ОАО "Ирбитский химфармзавод" - Россия.</t>
  </si>
  <si>
    <t>мазь для наружного применения, 1%, 10 г тубы, 1 шт. ~ / пачки картонные</t>
  </si>
  <si>
    <t>концентрат для приготовления раствора для инфузий, 1 мг/мл, 3.500 мл флаконы, 1 шт. ~ / пачки картонные</t>
  </si>
  <si>
    <t>A16AB03</t>
  </si>
  <si>
    <t>концентрат для приготовления раствора для инфузий, 2 мг/мл, 3 мл флаконы, 1 шт. ~ / пачки картонные</t>
  </si>
  <si>
    <t>A16AB09</t>
  </si>
  <si>
    <t>ЛП-003848</t>
  </si>
  <si>
    <t>Метформин Лонг</t>
  </si>
  <si>
    <t>ЛП-003855</t>
  </si>
  <si>
    <t>Омник</t>
  </si>
  <si>
    <t>Астеллас Фарма Юроп Б.В. - Нидерланды;Пр.,Перв.Уп.,Втор.Уп.,Вып.к.-Закрытое акционерное общество "ЗиО-Здоровье" (ЗАО "ЗиО-Здоровье") - Россия.</t>
  </si>
  <si>
    <t>П N013915/01</t>
  </si>
  <si>
    <t>4606486002857</t>
  </si>
  <si>
    <t>4606486002895</t>
  </si>
  <si>
    <t>таблетки покрытые пленочной оболочкой, 500 мг, (20) - упаковки ячейковые контурные, 3 шт. ~ / пачки картонные</t>
  </si>
  <si>
    <t>раствор для приема внутрь и ингаляций, 7.5 мг/мл, 50 мл бутылки, 1 шт. ~ / пачки картонные</t>
  </si>
  <si>
    <t>ЛП-004198</t>
  </si>
  <si>
    <t>раствор для приема внутрь и ингаляций, 7.5 мг/мл, 50 мл бутылки, 1 шт. в комплекте с стаканом мерным / пачки картонные</t>
  </si>
  <si>
    <t>раствор для приема внутрь и ингаляций, 7.5 мг/мл, 100 мл бутылки, 1 шт. ~ / пачки картонные</t>
  </si>
  <si>
    <t>раствор для приема внутрь и ингаляций, 7.5 мг/мл, 100 мл бутылки, 1 шт. в комплекте с стаканом мерным / пачки картонные</t>
  </si>
  <si>
    <t>Совигрипп</t>
  </si>
  <si>
    <t>4602431504797</t>
  </si>
  <si>
    <t>раствор для инфузий, ~, 200 мл бутылки, 28 шт. ~ / ящики картонные (для стационаров)</t>
  </si>
  <si>
    <t>ЛП-004384</t>
  </si>
  <si>
    <t>4640017590925</t>
  </si>
  <si>
    <t>4640017590918</t>
  </si>
  <si>
    <t>Берлин-Хеми АГ - Германия;Пр.-Берлин-Хеми АГ - Германия;Перв.Уп.,Втор.Уп.-Менарини-Фон Хейден ГмбХ - Германия;Вып.к.-Берлин-Хеми АГ - Германия.</t>
  </si>
  <si>
    <t>Берлин-Хеми АГ - Германия;Пр.,Перв.Уп.,Втор.Уп.-Менарини-Фон Хейден ГмбХ - Германия;Вып.к.-Берлин-Хеми АГ - Германия.</t>
  </si>
  <si>
    <t>Общество с ограниченной ответственностью "Нанолек" (ООО "Нанолек") - Россия</t>
  </si>
  <si>
    <t>капсулы, 100 мг, (10) - блистер, 3 шт. ~ / пачка  картонная</t>
  </si>
  <si>
    <t>ОАО "Гедеон Рихтер" - Венгрия;Пр.-ОАО "Гедеон Рихтер" - Венгрия;Перв.Уп.,Втор.Уп.,Вып.к.-АО "ГЕДЕОН РИХТЕР - РУС" - Россия.</t>
  </si>
  <si>
    <t>4605469004239</t>
  </si>
  <si>
    <t>капсулы, 50 мг, (10) - блистер, 3 шт. ~ / пачка  картонная</t>
  </si>
  <si>
    <t>4605469004222</t>
  </si>
  <si>
    <t>ПАО "Биосинтез" - Россия</t>
  </si>
  <si>
    <t>Такеда Фармасьютикалс США Инк - США;Пр.,Перв.Уп.,Втор.Уп.,Вып.к.-Такеда Айлэнд Лимитед - Ирландия.</t>
  </si>
  <si>
    <t>Биосинтез ПАО - Россия</t>
  </si>
  <si>
    <t>Общество с ограниченной ответственностью  "ПРОМОМЕД РУС" (ООО "ПРОМОМЕД РУС") - Россия;Пр.,Перв.Уп.,Втор.Уп.,Вып.к.-Публичное акционерное общество "Биохимик" (ПАО "Биохимик") - Россия.</t>
  </si>
  <si>
    <t>таблетки покрытые пленочной оболочкой, 500 мг, (10) - упаковки ячейковые контурные, 12 шт.  / пачки картонные</t>
  </si>
  <si>
    <t>ЛП-003132</t>
  </si>
  <si>
    <t>лиофилизат для приготовления раствора для инфузий, 100 мг, флаконы, 1 шт.  / пачки картонные</t>
  </si>
  <si>
    <t>Тимолол-СОЛОфарм</t>
  </si>
  <si>
    <t>капли глазные, 0.5%, 0.400 мл тюбик-капельница, 100 шт. ~ / пачка картонная</t>
  </si>
  <si>
    <t>07.05.2018 265/20-18</t>
  </si>
  <si>
    <t>4670028220467</t>
  </si>
  <si>
    <t>капли глазные, 0.5%, 0.400 мл тюбик-капельница, 30 шт. ~ / пачка картонная</t>
  </si>
  <si>
    <t>4670028220429</t>
  </si>
  <si>
    <t>капли глазные, 0.5%, 5 мл флакон, 3 шт. ~ / пачка  картонная</t>
  </si>
  <si>
    <t>4680013242855</t>
  </si>
  <si>
    <t>капли глазные, 0.5%, 0.400 мл тюбик-капельница, 60 шт. ~ / пачка картонная</t>
  </si>
  <si>
    <t>4670028220443</t>
  </si>
  <si>
    <t>07.05.2018 266/20-18</t>
  </si>
  <si>
    <t>04.05.2018 20-4-4068165-изм</t>
  </si>
  <si>
    <t>5060147021905</t>
  </si>
  <si>
    <t>раствор для внутримышечного введения, 0,5 мл (1 доза), 0.500 мл (1) - ампулы, 10 шт. в комплекте со скарификатором (при необходимости) / коробки картонные</t>
  </si>
  <si>
    <t>Акционерное общество «Научно-производственное объединение по медицинским иммунобиологическим препаратам «Микроген» (АО `НПО `Микроген`) - Россия</t>
  </si>
  <si>
    <t>07.05.2018 20-4-4069653-изм</t>
  </si>
  <si>
    <t>раствор для внутримышечного введения, 0,5 мл (1 доза), 0.500 мл (1) - шприцы, 1 шт.  / упаковки ячейковые контурные (1) -  пачки картонные</t>
  </si>
  <si>
    <t>раствор для внутримышечного введения, 0,5 мл (1 доза), 0.500 мл (1) - ампулы, 5 шт. в комплекте со скарификатором (при необходимости) / упаковка контурная ячейковая (2) - пачка картонная</t>
  </si>
  <si>
    <t>Акционерное общество «Научно-производственное объединение по медицинским иммунобиологическим препаратам «Микроген» (АО `НПО `Микроген`) - Россия;Пр.,Перв.Уп.,Втор.Уп.,Вып.к.-ООО "ФОРТ" - Россия.</t>
  </si>
  <si>
    <t>07.05.2018 20-4-4069655-изм</t>
  </si>
  <si>
    <t>раствор для внутримышечного введения, 0,5 мл (1 доза), 0.500 мл (1) - ампулы, 10 шт. в комплекте со скарификатором, если необходим для ампул данного типа / упаковка контурная ячейковая (1) - пачка картонная</t>
  </si>
  <si>
    <t>07.05.2018 20-4-4069656-изм</t>
  </si>
  <si>
    <t>раствор для внутримышечного введения, 0,5 мл (1 доза), 0.500 мл (1) - ампулы, 10 шт. в комплекте со скарификатором, если необходим для ампул данного типа / упаковка ячейковая контурная (1), пачка картонная</t>
  </si>
  <si>
    <t>раствор для внутримышечного введения, 0,5 мл (1 доза), 0.500 мл (1) - ампулы, 10 шт. в комплекте со скарификатором, если необходим для ампул данного типа / пачки картонные</t>
  </si>
  <si>
    <t>Шайер Хьюман Дженетик Терапис Инк. - США;Пр.,Перв.Уп.-Кэнджин БиоФарма, ЛЛС - США;Втор.Уп.-ДХЛ Сапплай Чейн (Нидерландс) Б.В. - Нидерланды;Вып.к.-Шайер Фармасьютикалс Айерленд Лимитед - Ирландия.</t>
  </si>
  <si>
    <t>07.05.2018 20-4-4069537-изм</t>
  </si>
  <si>
    <t>таблетки, 3.5 мг, (120) - флакон, 1 шт. ~ / пачка  картонная</t>
  </si>
  <si>
    <t>07.05.2018 20-4-4069448-изм</t>
  </si>
  <si>
    <t>таблетки, 1.75 мг, (120) - флакон, 1 шт. ~ / пачка  картонная</t>
  </si>
  <si>
    <t>07.05.2018 20-4-4069449-изм</t>
  </si>
  <si>
    <t>концентрат для приготовления раствора для инфузий, 25 мг/мл, 12 мл ампула, 5 шт. ~ / пачка  картонная</t>
  </si>
  <si>
    <t>Берлин-Хеми АГ - Германия;Пр.,Перв.Уп.-ЭВЕР Фарма  Йена ГмбХ - Германия;Втор.Уп.,Вып.к.-Берлин-Хеми АГ - Германия.</t>
  </si>
  <si>
    <t>07.05.2018 20-4-4069450-изм</t>
  </si>
  <si>
    <t>07.05.2018 20-4-4069451-изм</t>
  </si>
  <si>
    <t>Берлин-Хеми АГ - Германия;Пр.,Перв.Уп.-ЭВЕР Фарма  Йена ГмбХ - Германия;Втор.Уп.-УНИТАКС-Фармалогистик ГмбХ - Германия;Вып.к.-Берлин-Хеми АГ - Германия.</t>
  </si>
  <si>
    <t>07.05.2018 20-4-4069452-изм</t>
  </si>
  <si>
    <t>Берлин-Хеми АГ - Германия;Пр.,Перв.Уп.-ЭВЕР Фарма  Йена ГмбХ - Германия;Втор.Уп.-Фармацентр ГмбХ - Германия;Вып.к.-Берлин-Хеми АГ - Германия.</t>
  </si>
  <si>
    <t>07.05.2018 20-4-4069453-изм</t>
  </si>
  <si>
    <t>07.05.2018 20-4-4069454-изм</t>
  </si>
  <si>
    <t>таблетки, 0.1 мг, (100) - флакон, 1 шт. ~ / пачка  картонная</t>
  </si>
  <si>
    <t>07.05.2018 20-4-4069455-изм</t>
  </si>
  <si>
    <t>H03CA</t>
  </si>
  <si>
    <t>07.05.2018 20-4-4069456-изм</t>
  </si>
  <si>
    <t>Шайер Хьюман Дженетик Терапис Инк - США;Пр.,Перв.Уп.-Веттер Фарма-Фертигунг ГмбХ и Ко. КГ - Германия;Втор.Уп.-ДХЛ Сапплай Чейн (Нидерландс) Б.В. - Нидерланды;Вып.к.-Шайер Фармасьютикалс Айерленд Лимитед - Ирландия.</t>
  </si>
  <si>
    <t>03.05.2018 20-4-4069143-изм</t>
  </si>
  <si>
    <t>5060147021851</t>
  </si>
  <si>
    <t>Шайер Хьюман Дженетик Терапис Инк - США;Пр.,Перв.Уп.-Кэнджин БиоФарма, ЛЛС - США;Втор.Уп.-Эминент Сервисис Корпорейшн - США;Вып.к.-Шайер Хьюман Дженетик Терапис Инк - США.</t>
  </si>
  <si>
    <t>03.05.2018 20-4-4069144-изм</t>
  </si>
  <si>
    <t>Шайер Хьюман Дженетик Терапис Инк - США;Пр.,Перв.Уп.-Кэнджин БиоФарма, ЛЛС - США;Втор.Уп.-ДХЛ Сапплай Чейн (Нидерландс) Б.В. - Нидерланды;Вып.к.-Шайер Фармасьютикалс Айерленд Лимитед - Ирландия.</t>
  </si>
  <si>
    <t>03.05.2018 20-4-4069145-изм</t>
  </si>
  <si>
    <t>Шайер Хьюман Дженетик Терапис Инк - США;Пр.,Перв.Уп.-Веттер Фарма-Фертигунг ГмбХ и Ко. КГ - Германия;Втор.Уп.-Эминент Сервисис Корпорейшн - США;Вып.к.-Шайер Хьюман Дженетик Терапис Инк - США.</t>
  </si>
  <si>
    <t>03.05.2018 20-4-4069146-изм</t>
  </si>
  <si>
    <t>раствор для местного и наружного применения, 3%, 100 мл (1) - флакон полимерный, 1 шт. ~ / пачка картонная</t>
  </si>
  <si>
    <t>ЗАО "Актива" - Россия;Пр.,Перв.Уп.,Втор.Уп.,Вып.к.-Закрытое акционерное общество "РФК" 
(ЗАО "РФК") - Россия.</t>
  </si>
  <si>
    <t>03.05.2018 20-4-4069085-изм</t>
  </si>
  <si>
    <t>4660018670716</t>
  </si>
  <si>
    <t>03.05.2018 20-4-4069140-изм</t>
  </si>
  <si>
    <t>таблетки покрытые пленочной оболочкой, 300 мг, (10) - упаковки ячейковые контурные, 3 шт. ~ / пачка картонная</t>
  </si>
  <si>
    <t>Закрытое акционерное общество "БИОКАД" (ЗАО "БИОКАД") - Россия;Пр.,Перв.Уп.,Втор.Уп.,Вып.к.-Открытое акционерное общество "Фармстандарт-Томскхимфарм"  (ОАО "Фармстандарт-Томскхимфарм") - Россия.</t>
  </si>
  <si>
    <t>03.05.2018 20-4-4069088-изм</t>
  </si>
  <si>
    <t>4607028394744</t>
  </si>
  <si>
    <t>Ф.Хоффманн-Ля Рош Лтд - Швейцария;Пр.-Шанхай Рош Фармасьютикалз Лтд. - Китай;Перв.Уп.-Ф.Хоффманн-Ля Рош Лтд - Швейцария;Втор.Уп.,Вып.к.-Акционерное общество "ОРТАТ" (АО "ОРТАТ"), - Россия.</t>
  </si>
  <si>
    <t>04.05.2018 20-4-4069187-изм</t>
  </si>
  <si>
    <t>4606556003715</t>
  </si>
  <si>
    <t>ОРВИС Бронхо Амброксол</t>
  </si>
  <si>
    <t>Закрытое Акционерное Общество "ЭВАЛАР" (ЗАО "ЭВАЛАР") - Россия</t>
  </si>
  <si>
    <t>04.05.2018 20-4-4069149-изм</t>
  </si>
  <si>
    <t>4602242010371</t>
  </si>
  <si>
    <t>4602242005155</t>
  </si>
  <si>
    <t>4602242005100</t>
  </si>
  <si>
    <t>4602242010388</t>
  </si>
  <si>
    <t>07.05.2018 20-4-4071415-изм</t>
  </si>
  <si>
    <t>таблетки покрытые пленочной оболочкой, 12.5 мг, 14 шт. (14) - блистеры, 2 шт. ~ / пачки картонные</t>
  </si>
  <si>
    <t>раствор для инъекций, 5%, 2 мл ампулы, 5 шт. ~ / пачки картонные</t>
  </si>
  <si>
    <t>Федеральное государственное бюджетное учреждение "Национальный медицинский исследовательский центр кардиологии" Министерства здравоохранения Российской Федерации (ФГБУ "НМИЦ кардиологии" Минздрава России) - Россия</t>
  </si>
  <si>
    <t>08.05.2018 20-4-4065482-изм</t>
  </si>
  <si>
    <t>раствор для инъекций, 5%, 1 мл ампулы, 5 шт. ~ / пачки картонные</t>
  </si>
  <si>
    <t>08.05.2018 20-4-4065483-изм</t>
  </si>
  <si>
    <t>лиофилизат для приготовления раствора для внутривенного введения, 2000000 МЕ, флакон, 1 шт.  / пачка картонная</t>
  </si>
  <si>
    <t>ФГБУ "Национальный медицинский исследовательский центр кардиологии" Министерства здравоохранения Российской Федерации (ФГБУ "НМИЦ кардиологии" Минздрава России) - Россия</t>
  </si>
  <si>
    <t>08.05.2018 20-4-4065485-изм</t>
  </si>
  <si>
    <t xml:space="preserve">D03B   </t>
  </si>
  <si>
    <t>08.05.2018 20-4-4069954-изм</t>
  </si>
  <si>
    <t>ООО "МСД Фармасьютикалс" - Россия;Пр.,Перв.Уп.-МСД Ирландия (Бринни) - Ирландия;Втор.Уп.,Вып.к.-АО "ОРТАТ" - Россия.</t>
  </si>
  <si>
    <t>08.05.2018 20-4-4069801-изм</t>
  </si>
  <si>
    <t>ООО "МСД Фармасьютикалс" - Россия;Пр.,Перв.Уп.-Шеринг-Плау (Бринни) Компани - Ирландия;Втор.Уп.,Вып.к.-АО "ОРТАТ" - Россия.</t>
  </si>
  <si>
    <t>08.05.2018 20-4-4069877-изм</t>
  </si>
  <si>
    <t>ООО "МСД Фармасьютикалс" - Россия;Пр.,Перв.Уп.-МСД Интернэшнл ГмбХ (Сингапур Бранч) - Сингапур;Втор.Уп.,Вып.к.-АО "ОРТАТ" - Россия.</t>
  </si>
  <si>
    <t>08.05.2018 20-4-4069949-изм</t>
  </si>
  <si>
    <t>таблетки покрытые пленочной оболочкой, 1000 мг, (15) - блистер, 4 шт.  / пачка картонная</t>
  </si>
  <si>
    <t>Зентива а.с. - Чешская Республика;Пр.,Перв.Уп.,Втор.Уп.,Вып.к.-Санофи Индия Лимитед - Индия.</t>
  </si>
  <si>
    <t>08.05.2018 20-4-4069710-изм</t>
  </si>
  <si>
    <t>3582910082835</t>
  </si>
  <si>
    <t>таблетки покрытые пленочной оболочкой, 1000 мг, (15) - блистер, 2 шт.  / пачка картонная</t>
  </si>
  <si>
    <t>3582910082828</t>
  </si>
  <si>
    <t>таблетки покрытые пленочной оболочкой, 850 мг, (15) - блистер, 4 шт.  / пачка картонная</t>
  </si>
  <si>
    <t>3582910082859</t>
  </si>
  <si>
    <t>таблетки покрытые пленочной оболочкой, 850 мг, (15) - блистер, 2 шт.  / пачка картонная</t>
  </si>
  <si>
    <t>3582910082842</t>
  </si>
  <si>
    <t>таблетки покрытые пленочной оболочкой, 500 мг, (15) - блистер, 4 шт.  / пачка картонная</t>
  </si>
  <si>
    <t>3582910082873</t>
  </si>
  <si>
    <t>таблетки покрытые пленочной оболочкой, 500 мг, (15) - блистер, 2 шт.  / пачка картонная</t>
  </si>
  <si>
    <t>3582910082866</t>
  </si>
  <si>
    <t>капсулы с пролонгированным высвобождением, 200 мг, 15 шт. упаковки ячейковые контурные, 4 шт. ~ / пачки картонные</t>
  </si>
  <si>
    <t>08.05.2018 20-4-4069845-изм</t>
  </si>
  <si>
    <t>капсулы с пролонгированным высвобождением, 200 мг, 10 шт. упаковки ячейковые контурные, 6 шт. ~ / пачки картонные</t>
  </si>
  <si>
    <t>капсулы с пролонгированным высвобождением, 200 мг, 10 шт. упаковки ячейковые контурные, 3 шт. ~ / пачки картонные</t>
  </si>
  <si>
    <t>капсулы с пролонгированным высвобождением, 200 мг, 15 шт. упаковки ячейковые контурные, 2 шт. ~ / пачки картонные</t>
  </si>
  <si>
    <t>08.05.2018 20-4-4069941-изм</t>
  </si>
  <si>
    <t>таблетки, 0.005 г, (10) - упаковки ячейковые контурные, 5 шт. ~ / пачки картонные</t>
  </si>
  <si>
    <t>таблетки, 0.005 г, (10) - упаковки ячейковые контурные, 2 шт. ~ / пачки картонные</t>
  </si>
  <si>
    <t>таблетки, 0.005 г, (10) - упаковки ячейковые контурные, 3 шт. ~ / пачки картонные</t>
  </si>
  <si>
    <t>раствор для инфузий, ~, 400 мл бутылки, 15 шт. ~ / ящики картоные (для стационаров)</t>
  </si>
  <si>
    <t>таблетки диспергируемые, 100 мг, (10) - блистер, 1 шт. ~ / пачка картонная</t>
  </si>
  <si>
    <t>Астеллас Фарма Юроп Б.В. - Нидерланды;Пр.,Перв.Уп.,Втор.Уп.,Вып.к.-ЗАО "ЗиО-Здоровье" - Россия.</t>
  </si>
  <si>
    <t>08.05.2018 20-4-4069696-изм</t>
  </si>
  <si>
    <t>4607098451699</t>
  </si>
  <si>
    <t>капсулы с модифицированным высвобождением, 0.4 мг, (10) - блистер, 10 шт. ~ / пачки картонные</t>
  </si>
  <si>
    <t>08.05.2018 20-4-4069697-изм</t>
  </si>
  <si>
    <t>4607098451668</t>
  </si>
  <si>
    <t>капсулы с модифицированным высвобождением, 0.4 мг, (10) - блистер, 1 шт. ~ / пачка картонная</t>
  </si>
  <si>
    <t>4607098451682</t>
  </si>
  <si>
    <t>капсулы с модифицированным высвобождением, 0.4 мг, (10) - блистер, 3 шт. ~ / пачка картонная</t>
  </si>
  <si>
    <t>4607098451675</t>
  </si>
  <si>
    <t>08.05.2018 20-4-4070337-изм</t>
  </si>
  <si>
    <t>4602884017202</t>
  </si>
  <si>
    <t>4602884017257</t>
  </si>
  <si>
    <t>таблетки пролонгированного действия покрытые пленочной оболочкой, 1000 мг, (10) - упаковки ячейковые контурные, 6 шт. ~ / пачки картонные</t>
  </si>
  <si>
    <t>4602884017288</t>
  </si>
  <si>
    <t>таблетки пролонгированного действия покрытые пленочной оболочкой, 1000 мг, (10) - упаковки ячейковые контурные, 3 шт. ~ / пачки картонные</t>
  </si>
  <si>
    <t>4602884017271</t>
  </si>
  <si>
    <t>таблетки пролонгированного действия покрытые пленочной оболочкой, 850 мг, (10) - упаковки ячейковые контурные, 6 шт. ~ / пачки картонные</t>
  </si>
  <si>
    <t>4602884017264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</si>
  <si>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</si>
  <si>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</si>
  <si>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</si>
  <si>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</si>
  <si>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01.05.2018 по 08.05.2018)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</si>
</sst>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[$-10419]###\ ###"/>
    <numFmt numFmtId="184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83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84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Normal="100" workbookViewId="0">
      <selection activeCell="G101" sqref="G101"/>
    </sheetView>
  </sheetViews>
  <sheetFormatPr defaultRowHeight="12.75" x14ac:dyDescent="0.2"/>
  <cols>
    <col min="1" max="1" width="14.5703125" customWidth="1"/>
    <col min="2" max="2" width="11.140625" customWidth="1"/>
    <col min="3" max="3" width="22.140625" customWidth="1"/>
    <col min="4" max="4" width="25" customWidth="1"/>
    <col min="6" max="6" width="12.85546875" customWidth="1"/>
    <col min="7" max="10" width="11.42578125" customWidth="1"/>
    <col min="13" max="13" width="11.42578125" customWidth="1"/>
    <col min="14" max="14" width="11.5703125" customWidth="1"/>
    <col min="15" max="15" width="12" customWidth="1"/>
  </cols>
  <sheetData>
    <row r="1" spans="1:15" ht="54" customHeight="1" x14ac:dyDescent="0.2">
      <c r="A1" s="12" t="s">
        <v>340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.25" customHeight="1" x14ac:dyDescent="0.2"/>
    <row r="3" spans="1:15" ht="89.25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8" t="s">
        <v>336</v>
      </c>
      <c r="H3" s="8" t="s">
        <v>337</v>
      </c>
      <c r="I3" s="8" t="s">
        <v>338</v>
      </c>
      <c r="J3" s="8" t="s">
        <v>339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11</v>
      </c>
    </row>
    <row r="4" spans="1:15" ht="90" x14ac:dyDescent="0.2">
      <c r="A4" s="2" t="s">
        <v>64</v>
      </c>
      <c r="B4" s="3" t="s">
        <v>65</v>
      </c>
      <c r="C4" s="3" t="s">
        <v>233</v>
      </c>
      <c r="D4" s="3" t="s">
        <v>234</v>
      </c>
      <c r="E4" s="4">
        <v>5</v>
      </c>
      <c r="F4" s="5">
        <v>478.95</v>
      </c>
      <c r="G4" s="11">
        <f>F4*0.15</f>
        <v>71.842500000000001</v>
      </c>
      <c r="H4" s="10">
        <f>F4*0.25</f>
        <v>119.7375</v>
      </c>
      <c r="I4" s="10">
        <f>F4+(F4*0.15)+(F4*0.25)</f>
        <v>670.53</v>
      </c>
      <c r="J4" s="10">
        <f t="shared" ref="J4:J35" si="0">I4*1.1</f>
        <v>737.58300000000008</v>
      </c>
      <c r="K4" s="6"/>
      <c r="L4" s="3" t="s">
        <v>66</v>
      </c>
      <c r="M4" s="6" t="s">
        <v>235</v>
      </c>
      <c r="N4" s="7" t="s">
        <v>67</v>
      </c>
      <c r="O4" s="7" t="s">
        <v>126</v>
      </c>
    </row>
    <row r="5" spans="1:15" ht="120" x14ac:dyDescent="0.2">
      <c r="A5" s="2" t="s">
        <v>64</v>
      </c>
      <c r="B5" s="3" t="s">
        <v>65</v>
      </c>
      <c r="C5" s="3" t="s">
        <v>233</v>
      </c>
      <c r="D5" s="3" t="s">
        <v>237</v>
      </c>
      <c r="E5" s="4">
        <v>5</v>
      </c>
      <c r="F5" s="5">
        <v>478.95</v>
      </c>
      <c r="G5" s="11">
        <f>F5*0.15</f>
        <v>71.842500000000001</v>
      </c>
      <c r="H5" s="10">
        <f>F5*0.25</f>
        <v>119.7375</v>
      </c>
      <c r="I5" s="10">
        <f>F5+(F5*0.15)+(F5*0.25)</f>
        <v>670.53</v>
      </c>
      <c r="J5" s="10">
        <f t="shared" si="0"/>
        <v>737.58300000000008</v>
      </c>
      <c r="K5" s="6"/>
      <c r="L5" s="3" t="s">
        <v>66</v>
      </c>
      <c r="M5" s="6" t="s">
        <v>238</v>
      </c>
      <c r="N5" s="7" t="s">
        <v>67</v>
      </c>
      <c r="O5" s="7" t="s">
        <v>126</v>
      </c>
    </row>
    <row r="6" spans="1:15" ht="105" x14ac:dyDescent="0.2">
      <c r="A6" s="2" t="s">
        <v>64</v>
      </c>
      <c r="B6" s="3" t="s">
        <v>65</v>
      </c>
      <c r="C6" s="3" t="s">
        <v>233</v>
      </c>
      <c r="D6" s="3" t="s">
        <v>239</v>
      </c>
      <c r="E6" s="4">
        <v>5</v>
      </c>
      <c r="F6" s="5">
        <v>478.95</v>
      </c>
      <c r="G6" s="11">
        <f>F6*0.15</f>
        <v>71.842500000000001</v>
      </c>
      <c r="H6" s="10">
        <f>F6*0.25</f>
        <v>119.7375</v>
      </c>
      <c r="I6" s="10">
        <f>F6+(F6*0.15)+(F6*0.25)</f>
        <v>670.53</v>
      </c>
      <c r="J6" s="10">
        <f t="shared" si="0"/>
        <v>737.58300000000008</v>
      </c>
      <c r="K6" s="6"/>
      <c r="L6" s="3" t="s">
        <v>66</v>
      </c>
      <c r="M6" s="6" t="s">
        <v>240</v>
      </c>
      <c r="N6" s="7" t="s">
        <v>67</v>
      </c>
      <c r="O6" s="7" t="s">
        <v>126</v>
      </c>
    </row>
    <row r="7" spans="1:15" ht="90" x14ac:dyDescent="0.2">
      <c r="A7" s="2" t="s">
        <v>59</v>
      </c>
      <c r="B7" s="3" t="s">
        <v>60</v>
      </c>
      <c r="C7" s="3" t="s">
        <v>194</v>
      </c>
      <c r="D7" s="3" t="s">
        <v>192</v>
      </c>
      <c r="E7" s="4">
        <v>30</v>
      </c>
      <c r="F7" s="5">
        <v>151.43</v>
      </c>
      <c r="G7" s="11">
        <f>F7*0.15</f>
        <v>22.714500000000001</v>
      </c>
      <c r="H7" s="10">
        <f>F7*0.25</f>
        <v>37.857500000000002</v>
      </c>
      <c r="I7" s="10">
        <f>F7+(F7*0.15)+(F7*0.25)</f>
        <v>212.00200000000001</v>
      </c>
      <c r="J7" s="10">
        <f t="shared" si="0"/>
        <v>233.20220000000003</v>
      </c>
      <c r="K7" s="6"/>
      <c r="L7" s="3" t="s">
        <v>61</v>
      </c>
      <c r="M7" s="6" t="s">
        <v>285</v>
      </c>
      <c r="N7" s="7" t="s">
        <v>195</v>
      </c>
      <c r="O7" s="7" t="s">
        <v>137</v>
      </c>
    </row>
    <row r="8" spans="1:15" ht="90" x14ac:dyDescent="0.2">
      <c r="A8" s="2" t="s">
        <v>59</v>
      </c>
      <c r="B8" s="3" t="s">
        <v>60</v>
      </c>
      <c r="C8" s="3" t="s">
        <v>191</v>
      </c>
      <c r="D8" s="3" t="s">
        <v>192</v>
      </c>
      <c r="E8" s="4">
        <v>30</v>
      </c>
      <c r="F8" s="5">
        <v>223.71</v>
      </c>
      <c r="G8" s="11">
        <f>F8*0.15</f>
        <v>33.5565</v>
      </c>
      <c r="H8" s="10">
        <f>F8*0.25</f>
        <v>55.927500000000002</v>
      </c>
      <c r="I8" s="10">
        <f>F8+(F8*0.15)+(F8*0.25)</f>
        <v>313.19400000000002</v>
      </c>
      <c r="J8" s="10">
        <f t="shared" si="0"/>
        <v>344.51340000000005</v>
      </c>
      <c r="K8" s="6"/>
      <c r="L8" s="3" t="s">
        <v>61</v>
      </c>
      <c r="M8" s="6" t="s">
        <v>285</v>
      </c>
      <c r="N8" s="7" t="s">
        <v>193</v>
      </c>
      <c r="O8" s="7" t="s">
        <v>137</v>
      </c>
    </row>
    <row r="9" spans="1:15" ht="150" x14ac:dyDescent="0.2">
      <c r="A9" s="2" t="s">
        <v>13</v>
      </c>
      <c r="B9" s="3" t="s">
        <v>17</v>
      </c>
      <c r="C9" s="3" t="s">
        <v>313</v>
      </c>
      <c r="D9" s="3" t="s">
        <v>199</v>
      </c>
      <c r="E9" s="4">
        <v>20</v>
      </c>
      <c r="F9" s="5">
        <v>23.01</v>
      </c>
      <c r="G9" s="9">
        <f>F9*0.18</f>
        <v>4.1417999999999999</v>
      </c>
      <c r="H9" s="10">
        <f>F9*0.31</f>
        <v>7.1331000000000007</v>
      </c>
      <c r="I9" s="10">
        <f>F9+(F9*0.18)+(F9*0.31)</f>
        <v>34.2849</v>
      </c>
      <c r="J9" s="10">
        <f t="shared" si="0"/>
        <v>37.713390000000004</v>
      </c>
      <c r="K9" s="6"/>
      <c r="L9" s="3" t="s">
        <v>18</v>
      </c>
      <c r="M9" s="6" t="s">
        <v>311</v>
      </c>
      <c r="N9" s="7" t="s">
        <v>19</v>
      </c>
      <c r="O9" s="7" t="s">
        <v>127</v>
      </c>
    </row>
    <row r="10" spans="1:15" ht="150" x14ac:dyDescent="0.2">
      <c r="A10" s="2" t="s">
        <v>13</v>
      </c>
      <c r="B10" s="3" t="s">
        <v>17</v>
      </c>
      <c r="C10" s="3" t="s">
        <v>314</v>
      </c>
      <c r="D10" s="3" t="s">
        <v>199</v>
      </c>
      <c r="E10" s="4">
        <v>30</v>
      </c>
      <c r="F10" s="5">
        <v>35.1</v>
      </c>
      <c r="G10" s="9">
        <f>F10*0.18</f>
        <v>6.3179999999999996</v>
      </c>
      <c r="H10" s="10">
        <f>F10*0.31</f>
        <v>10.881</v>
      </c>
      <c r="I10" s="10">
        <f>F10+(F10*0.18)+(F10*0.31)</f>
        <v>52.298999999999999</v>
      </c>
      <c r="J10" s="10">
        <f t="shared" si="0"/>
        <v>57.528900000000007</v>
      </c>
      <c r="K10" s="6"/>
      <c r="L10" s="3" t="s">
        <v>18</v>
      </c>
      <c r="M10" s="6" t="s">
        <v>311</v>
      </c>
      <c r="N10" s="7" t="s">
        <v>20</v>
      </c>
      <c r="O10" s="7" t="s">
        <v>127</v>
      </c>
    </row>
    <row r="11" spans="1:15" ht="150" x14ac:dyDescent="0.2">
      <c r="A11" s="2" t="s">
        <v>13</v>
      </c>
      <c r="B11" s="3" t="s">
        <v>17</v>
      </c>
      <c r="C11" s="3" t="s">
        <v>312</v>
      </c>
      <c r="D11" s="3" t="s">
        <v>199</v>
      </c>
      <c r="E11" s="4">
        <v>50</v>
      </c>
      <c r="F11" s="5">
        <v>46.55</v>
      </c>
      <c r="G11" s="9">
        <f>F11*0.18</f>
        <v>8.3789999999999996</v>
      </c>
      <c r="H11" s="10">
        <f>F11*0.31</f>
        <v>14.430499999999999</v>
      </c>
      <c r="I11" s="10">
        <f>F11+(F11*0.18)+(F11*0.31)</f>
        <v>69.359499999999997</v>
      </c>
      <c r="J11" s="10">
        <f t="shared" si="0"/>
        <v>76.295450000000002</v>
      </c>
      <c r="K11" s="6"/>
      <c r="L11" s="3" t="s">
        <v>18</v>
      </c>
      <c r="M11" s="6" t="s">
        <v>311</v>
      </c>
      <c r="N11" s="7" t="s">
        <v>21</v>
      </c>
      <c r="O11" s="7" t="s">
        <v>127</v>
      </c>
    </row>
    <row r="12" spans="1:15" ht="90" x14ac:dyDescent="0.2">
      <c r="A12" s="2" t="s">
        <v>120</v>
      </c>
      <c r="B12" s="3" t="s">
        <v>121</v>
      </c>
      <c r="C12" s="3" t="s">
        <v>275</v>
      </c>
      <c r="D12" s="3" t="s">
        <v>197</v>
      </c>
      <c r="E12" s="4">
        <v>28</v>
      </c>
      <c r="F12" s="5">
        <v>828.5</v>
      </c>
      <c r="G12" s="11">
        <f>F12*0.12</f>
        <v>99.42</v>
      </c>
      <c r="H12" s="10">
        <f>F12*0.18</f>
        <v>149.13</v>
      </c>
      <c r="I12" s="10">
        <f>F12+(F12*0.12)+(F12*0.18)</f>
        <v>1077.05</v>
      </c>
      <c r="J12" s="10">
        <f t="shared" si="0"/>
        <v>1184.7550000000001</v>
      </c>
      <c r="K12" s="6"/>
      <c r="L12" s="3" t="s">
        <v>122</v>
      </c>
      <c r="M12" s="6" t="s">
        <v>274</v>
      </c>
      <c r="N12" s="7" t="s">
        <v>123</v>
      </c>
      <c r="O12" s="7" t="s">
        <v>124</v>
      </c>
    </row>
    <row r="13" spans="1:15" ht="90" x14ac:dyDescent="0.2">
      <c r="A13" s="2" t="s">
        <v>120</v>
      </c>
      <c r="B13" s="3" t="s">
        <v>121</v>
      </c>
      <c r="C13" s="3" t="s">
        <v>129</v>
      </c>
      <c r="D13" s="3" t="s">
        <v>197</v>
      </c>
      <c r="E13" s="4">
        <v>28</v>
      </c>
      <c r="F13" s="5">
        <v>1038</v>
      </c>
      <c r="G13" s="11">
        <f>F13*0.12</f>
        <v>124.56</v>
      </c>
      <c r="H13" s="10">
        <f>F13*0.18</f>
        <v>186.84</v>
      </c>
      <c r="I13" s="10">
        <f>F13+(F13*0.12)+(F13*0.18)</f>
        <v>1349.3999999999999</v>
      </c>
      <c r="J13" s="10">
        <f t="shared" si="0"/>
        <v>1484.34</v>
      </c>
      <c r="K13" s="6"/>
      <c r="L13" s="3" t="s">
        <v>122</v>
      </c>
      <c r="M13" s="6" t="s">
        <v>274</v>
      </c>
      <c r="N13" s="7" t="s">
        <v>125</v>
      </c>
      <c r="O13" s="7" t="s">
        <v>124</v>
      </c>
    </row>
    <row r="14" spans="1:15" ht="150" x14ac:dyDescent="0.2">
      <c r="A14" s="2" t="s">
        <v>22</v>
      </c>
      <c r="B14" s="3" t="s">
        <v>22</v>
      </c>
      <c r="C14" s="3" t="s">
        <v>163</v>
      </c>
      <c r="D14" s="3" t="s">
        <v>199</v>
      </c>
      <c r="E14" s="4">
        <v>1</v>
      </c>
      <c r="F14" s="5">
        <v>18.29</v>
      </c>
      <c r="G14" s="9">
        <f>F14*0.18</f>
        <v>3.2921999999999998</v>
      </c>
      <c r="H14" s="10">
        <f>F14*0.31</f>
        <v>5.6698999999999993</v>
      </c>
      <c r="I14" s="10">
        <f>F14+(F14*0.18)+(F14*0.31)</f>
        <v>27.252099999999999</v>
      </c>
      <c r="J14" s="10">
        <f t="shared" si="0"/>
        <v>29.977309999999999</v>
      </c>
      <c r="K14" s="6"/>
      <c r="L14" s="3" t="s">
        <v>81</v>
      </c>
      <c r="M14" s="6" t="s">
        <v>311</v>
      </c>
      <c r="N14" s="7" t="s">
        <v>82</v>
      </c>
      <c r="O14" s="7" t="s">
        <v>139</v>
      </c>
    </row>
    <row r="15" spans="1:15" ht="150" x14ac:dyDescent="0.2">
      <c r="A15" s="2" t="s">
        <v>32</v>
      </c>
      <c r="B15" s="3" t="s">
        <v>32</v>
      </c>
      <c r="C15" s="3" t="s">
        <v>138</v>
      </c>
      <c r="D15" s="3" t="s">
        <v>199</v>
      </c>
      <c r="E15" s="4">
        <v>100</v>
      </c>
      <c r="F15" s="5">
        <v>67.739999999999995</v>
      </c>
      <c r="G15" s="11">
        <f>F15*0.15</f>
        <v>10.161</v>
      </c>
      <c r="H15" s="10">
        <f>F15*0.25</f>
        <v>16.934999999999999</v>
      </c>
      <c r="I15" s="10">
        <f>F15+(F15*0.15)+(F15*0.25)</f>
        <v>94.835999999999999</v>
      </c>
      <c r="J15" s="10">
        <f t="shared" si="0"/>
        <v>104.31960000000001</v>
      </c>
      <c r="K15" s="6"/>
      <c r="L15" s="3" t="s">
        <v>33</v>
      </c>
      <c r="M15" s="6" t="s">
        <v>311</v>
      </c>
      <c r="N15" s="7" t="s">
        <v>34</v>
      </c>
      <c r="O15" s="7" t="s">
        <v>132</v>
      </c>
    </row>
    <row r="16" spans="1:15" ht="90" x14ac:dyDescent="0.2">
      <c r="A16" s="2" t="s">
        <v>38</v>
      </c>
      <c r="B16" s="3" t="s">
        <v>39</v>
      </c>
      <c r="C16" s="3" t="s">
        <v>242</v>
      </c>
      <c r="D16" s="3" t="s">
        <v>189</v>
      </c>
      <c r="E16" s="4">
        <v>100</v>
      </c>
      <c r="F16" s="5">
        <v>101.19</v>
      </c>
      <c r="G16" s="11">
        <f>F16*0.15</f>
        <v>15.1785</v>
      </c>
      <c r="H16" s="10">
        <f>F16*0.25</f>
        <v>25.297499999999999</v>
      </c>
      <c r="I16" s="10">
        <f>F16+(F16*0.15)+(F16*0.25)</f>
        <v>141.666</v>
      </c>
      <c r="J16" s="10">
        <f t="shared" si="0"/>
        <v>155.83260000000001</v>
      </c>
      <c r="K16" s="6"/>
      <c r="L16" s="3" t="s">
        <v>40</v>
      </c>
      <c r="M16" s="6" t="s">
        <v>243</v>
      </c>
      <c r="N16" s="7" t="s">
        <v>41</v>
      </c>
      <c r="O16" s="7" t="s">
        <v>244</v>
      </c>
    </row>
    <row r="17" spans="1:15" ht="120" x14ac:dyDescent="0.2">
      <c r="A17" s="2" t="s">
        <v>38</v>
      </c>
      <c r="B17" s="3" t="s">
        <v>39</v>
      </c>
      <c r="C17" s="3" t="s">
        <v>242</v>
      </c>
      <c r="D17" s="3" t="s">
        <v>188</v>
      </c>
      <c r="E17" s="4">
        <v>100</v>
      </c>
      <c r="F17" s="5">
        <v>101.19</v>
      </c>
      <c r="G17" s="11">
        <f>F17*0.15</f>
        <v>15.1785</v>
      </c>
      <c r="H17" s="10">
        <f>F17*0.25</f>
        <v>25.297499999999999</v>
      </c>
      <c r="I17" s="10">
        <f>F17+(F17*0.15)+(F17*0.25)</f>
        <v>141.666</v>
      </c>
      <c r="J17" s="10">
        <f t="shared" si="0"/>
        <v>155.83260000000001</v>
      </c>
      <c r="K17" s="6"/>
      <c r="L17" s="3" t="s">
        <v>40</v>
      </c>
      <c r="M17" s="6" t="s">
        <v>245</v>
      </c>
      <c r="N17" s="7" t="s">
        <v>41</v>
      </c>
      <c r="O17" s="7" t="s">
        <v>244</v>
      </c>
    </row>
    <row r="18" spans="1:15" ht="135" x14ac:dyDescent="0.2">
      <c r="A18" s="2" t="s">
        <v>42</v>
      </c>
      <c r="B18" s="3" t="s">
        <v>43</v>
      </c>
      <c r="C18" s="3" t="s">
        <v>200</v>
      </c>
      <c r="D18" s="3" t="s">
        <v>264</v>
      </c>
      <c r="E18" s="4">
        <v>120</v>
      </c>
      <c r="F18" s="5">
        <v>12098.01</v>
      </c>
      <c r="G18" s="11">
        <f>F18*0.12</f>
        <v>1451.7611999999999</v>
      </c>
      <c r="H18" s="10">
        <f>F18*0.18</f>
        <v>2177.6417999999999</v>
      </c>
      <c r="I18" s="10">
        <f>F18+(F18*0.12)+(F18*0.18)</f>
        <v>15727.412999999999</v>
      </c>
      <c r="J18" s="10">
        <f t="shared" si="0"/>
        <v>17300.154299999998</v>
      </c>
      <c r="K18" s="6"/>
      <c r="L18" s="3" t="s">
        <v>44</v>
      </c>
      <c r="M18" s="6" t="s">
        <v>265</v>
      </c>
      <c r="N18" s="7" t="s">
        <v>266</v>
      </c>
      <c r="O18" s="7"/>
    </row>
    <row r="19" spans="1:15" ht="75" x14ac:dyDescent="0.2">
      <c r="A19" s="2" t="s">
        <v>73</v>
      </c>
      <c r="B19" s="3" t="s">
        <v>74</v>
      </c>
      <c r="C19" s="3" t="s">
        <v>133</v>
      </c>
      <c r="D19" s="3" t="s">
        <v>162</v>
      </c>
      <c r="E19" s="4">
        <v>20</v>
      </c>
      <c r="F19" s="5">
        <v>32.340000000000003</v>
      </c>
      <c r="G19" s="9">
        <f>F19*0.18</f>
        <v>5.8212000000000002</v>
      </c>
      <c r="H19" s="10">
        <f>F19*0.31</f>
        <v>10.025400000000001</v>
      </c>
      <c r="I19" s="10">
        <f>F19+(F19*0.18)+(F19*0.31)</f>
        <v>48.186599999999999</v>
      </c>
      <c r="J19" s="10">
        <f t="shared" si="0"/>
        <v>53.00526</v>
      </c>
      <c r="K19" s="6"/>
      <c r="L19" s="3" t="s">
        <v>75</v>
      </c>
      <c r="M19" s="6" t="s">
        <v>213</v>
      </c>
      <c r="N19" s="7" t="s">
        <v>76</v>
      </c>
      <c r="O19" s="7" t="s">
        <v>134</v>
      </c>
    </row>
    <row r="20" spans="1:15" ht="75" x14ac:dyDescent="0.2">
      <c r="A20" s="2" t="s">
        <v>73</v>
      </c>
      <c r="B20" s="3" t="s">
        <v>74</v>
      </c>
      <c r="C20" s="3" t="s">
        <v>135</v>
      </c>
      <c r="D20" s="3" t="s">
        <v>162</v>
      </c>
      <c r="E20" s="4">
        <v>20</v>
      </c>
      <c r="F20" s="5">
        <v>55.74</v>
      </c>
      <c r="G20" s="11">
        <f t="shared" ref="G20:G38" si="1">F20*0.15</f>
        <v>8.3610000000000007</v>
      </c>
      <c r="H20" s="10">
        <f t="shared" ref="H20:H38" si="2">F20*0.25</f>
        <v>13.935</v>
      </c>
      <c r="I20" s="10">
        <f t="shared" ref="I20:I38" si="3">F20+(F20*0.15)+(F20*0.25)</f>
        <v>78.036000000000001</v>
      </c>
      <c r="J20" s="10">
        <f t="shared" si="0"/>
        <v>85.839600000000004</v>
      </c>
      <c r="K20" s="6"/>
      <c r="L20" s="3" t="s">
        <v>75</v>
      </c>
      <c r="M20" s="6" t="s">
        <v>213</v>
      </c>
      <c r="N20" s="7" t="s">
        <v>77</v>
      </c>
      <c r="O20" s="7" t="s">
        <v>134</v>
      </c>
    </row>
    <row r="21" spans="1:15" ht="90" x14ac:dyDescent="0.2">
      <c r="A21" s="2" t="s">
        <v>45</v>
      </c>
      <c r="B21" s="3" t="s">
        <v>45</v>
      </c>
      <c r="C21" s="3" t="s">
        <v>141</v>
      </c>
      <c r="D21" s="3" t="s">
        <v>190</v>
      </c>
      <c r="E21" s="4">
        <v>30</v>
      </c>
      <c r="F21" s="5">
        <v>170</v>
      </c>
      <c r="G21" s="11">
        <f t="shared" si="1"/>
        <v>25.5</v>
      </c>
      <c r="H21" s="10">
        <f t="shared" si="2"/>
        <v>42.5</v>
      </c>
      <c r="I21" s="10">
        <f t="shared" si="3"/>
        <v>238</v>
      </c>
      <c r="J21" s="10">
        <f t="shared" si="0"/>
        <v>261.8</v>
      </c>
      <c r="K21" s="6"/>
      <c r="L21" s="3" t="s">
        <v>185</v>
      </c>
      <c r="M21" s="6" t="s">
        <v>214</v>
      </c>
      <c r="N21" s="7" t="s">
        <v>187</v>
      </c>
      <c r="O21" s="7" t="s">
        <v>119</v>
      </c>
    </row>
    <row r="22" spans="1:15" ht="105" x14ac:dyDescent="0.2">
      <c r="A22" s="2" t="s">
        <v>45</v>
      </c>
      <c r="B22" s="3" t="s">
        <v>45</v>
      </c>
      <c r="C22" s="3" t="s">
        <v>140</v>
      </c>
      <c r="D22" s="3" t="s">
        <v>190</v>
      </c>
      <c r="E22" s="4">
        <v>30</v>
      </c>
      <c r="F22" s="5">
        <v>270</v>
      </c>
      <c r="G22" s="11">
        <f t="shared" si="1"/>
        <v>40.5</v>
      </c>
      <c r="H22" s="10">
        <f t="shared" si="2"/>
        <v>67.5</v>
      </c>
      <c r="I22" s="10">
        <f t="shared" si="3"/>
        <v>378</v>
      </c>
      <c r="J22" s="10">
        <f t="shared" si="0"/>
        <v>415.8</v>
      </c>
      <c r="K22" s="6"/>
      <c r="L22" s="3" t="s">
        <v>185</v>
      </c>
      <c r="M22" s="6" t="s">
        <v>214</v>
      </c>
      <c r="N22" s="7" t="s">
        <v>186</v>
      </c>
      <c r="O22" s="7" t="s">
        <v>119</v>
      </c>
    </row>
    <row r="23" spans="1:15" ht="120" x14ac:dyDescent="0.2">
      <c r="A23" s="2" t="s">
        <v>23</v>
      </c>
      <c r="B23" s="3" t="s">
        <v>24</v>
      </c>
      <c r="C23" s="3" t="s">
        <v>231</v>
      </c>
      <c r="D23" s="3" t="s">
        <v>188</v>
      </c>
      <c r="E23" s="4">
        <v>120</v>
      </c>
      <c r="F23" s="5">
        <v>90.92</v>
      </c>
      <c r="G23" s="11">
        <f t="shared" si="1"/>
        <v>13.638</v>
      </c>
      <c r="H23" s="10">
        <f t="shared" si="2"/>
        <v>22.73</v>
      </c>
      <c r="I23" s="10">
        <f t="shared" si="3"/>
        <v>127.28800000000001</v>
      </c>
      <c r="J23" s="10">
        <f t="shared" si="0"/>
        <v>140.01680000000002</v>
      </c>
      <c r="K23" s="6"/>
      <c r="L23" s="3" t="s">
        <v>25</v>
      </c>
      <c r="M23" s="6" t="s">
        <v>232</v>
      </c>
      <c r="N23" s="7" t="s">
        <v>26</v>
      </c>
      <c r="O23" s="7" t="s">
        <v>157</v>
      </c>
    </row>
    <row r="24" spans="1:15" ht="90" x14ac:dyDescent="0.2">
      <c r="A24" s="2" t="s">
        <v>23</v>
      </c>
      <c r="B24" s="3" t="s">
        <v>24</v>
      </c>
      <c r="C24" s="3" t="s">
        <v>231</v>
      </c>
      <c r="D24" s="3" t="s">
        <v>189</v>
      </c>
      <c r="E24" s="4">
        <v>120</v>
      </c>
      <c r="F24" s="5">
        <v>90.92</v>
      </c>
      <c r="G24" s="11">
        <f t="shared" si="1"/>
        <v>13.638</v>
      </c>
      <c r="H24" s="10">
        <f t="shared" si="2"/>
        <v>22.73</v>
      </c>
      <c r="I24" s="10">
        <f t="shared" si="3"/>
        <v>127.28800000000001</v>
      </c>
      <c r="J24" s="10">
        <f t="shared" si="0"/>
        <v>140.01680000000002</v>
      </c>
      <c r="K24" s="6"/>
      <c r="L24" s="3" t="s">
        <v>25</v>
      </c>
      <c r="M24" s="6" t="s">
        <v>241</v>
      </c>
      <c r="N24" s="7" t="s">
        <v>26</v>
      </c>
      <c r="O24" s="7" t="s">
        <v>157</v>
      </c>
    </row>
    <row r="25" spans="1:15" ht="90" x14ac:dyDescent="0.2">
      <c r="A25" s="2" t="s">
        <v>23</v>
      </c>
      <c r="B25" s="3" t="s">
        <v>27</v>
      </c>
      <c r="C25" s="3" t="s">
        <v>229</v>
      </c>
      <c r="D25" s="3" t="s">
        <v>189</v>
      </c>
      <c r="E25" s="4">
        <v>120</v>
      </c>
      <c r="F25" s="5">
        <v>124.39</v>
      </c>
      <c r="G25" s="11">
        <f t="shared" si="1"/>
        <v>18.6585</v>
      </c>
      <c r="H25" s="10">
        <f t="shared" si="2"/>
        <v>31.0975</v>
      </c>
      <c r="I25" s="10">
        <f t="shared" si="3"/>
        <v>174.14599999999999</v>
      </c>
      <c r="J25" s="10">
        <f t="shared" si="0"/>
        <v>191.56059999999999</v>
      </c>
      <c r="K25" s="6"/>
      <c r="L25" s="3" t="s">
        <v>28</v>
      </c>
      <c r="M25" s="6" t="s">
        <v>230</v>
      </c>
      <c r="N25" s="7" t="s">
        <v>29</v>
      </c>
      <c r="O25" s="7" t="s">
        <v>157</v>
      </c>
    </row>
    <row r="26" spans="1:15" ht="120" x14ac:dyDescent="0.2">
      <c r="A26" s="2" t="s">
        <v>23</v>
      </c>
      <c r="B26" s="3" t="s">
        <v>27</v>
      </c>
      <c r="C26" s="3" t="s">
        <v>229</v>
      </c>
      <c r="D26" s="3" t="s">
        <v>188</v>
      </c>
      <c r="E26" s="4">
        <v>120</v>
      </c>
      <c r="F26" s="5">
        <v>124.39</v>
      </c>
      <c r="G26" s="11">
        <f t="shared" si="1"/>
        <v>18.6585</v>
      </c>
      <c r="H26" s="10">
        <f t="shared" si="2"/>
        <v>31.0975</v>
      </c>
      <c r="I26" s="10">
        <f t="shared" si="3"/>
        <v>174.14599999999999</v>
      </c>
      <c r="J26" s="10">
        <f t="shared" si="0"/>
        <v>191.56059999999999</v>
      </c>
      <c r="K26" s="6"/>
      <c r="L26" s="3" t="s">
        <v>28</v>
      </c>
      <c r="M26" s="6" t="s">
        <v>236</v>
      </c>
      <c r="N26" s="7" t="s">
        <v>29</v>
      </c>
      <c r="O26" s="7" t="s">
        <v>157</v>
      </c>
    </row>
    <row r="27" spans="1:15" ht="105" x14ac:dyDescent="0.2">
      <c r="A27" s="2" t="s">
        <v>50</v>
      </c>
      <c r="B27" s="3" t="s">
        <v>50</v>
      </c>
      <c r="C27" s="3" t="s">
        <v>176</v>
      </c>
      <c r="D27" s="3" t="s">
        <v>196</v>
      </c>
      <c r="E27" s="4">
        <v>60</v>
      </c>
      <c r="F27" s="5">
        <v>98.5</v>
      </c>
      <c r="G27" s="11">
        <f t="shared" si="1"/>
        <v>14.774999999999999</v>
      </c>
      <c r="H27" s="10">
        <f t="shared" si="2"/>
        <v>24.625</v>
      </c>
      <c r="I27" s="10">
        <f t="shared" si="3"/>
        <v>137.9</v>
      </c>
      <c r="J27" s="10">
        <f t="shared" si="0"/>
        <v>151.69000000000003</v>
      </c>
      <c r="K27" s="6"/>
      <c r="L27" s="3" t="s">
        <v>168</v>
      </c>
      <c r="M27" s="6" t="s">
        <v>327</v>
      </c>
      <c r="N27" s="7" t="s">
        <v>328</v>
      </c>
      <c r="O27" s="7" t="s">
        <v>115</v>
      </c>
    </row>
    <row r="28" spans="1:15" ht="105" x14ac:dyDescent="0.2">
      <c r="A28" s="2" t="s">
        <v>50</v>
      </c>
      <c r="B28" s="3" t="s">
        <v>50</v>
      </c>
      <c r="C28" s="3" t="s">
        <v>149</v>
      </c>
      <c r="D28" s="3" t="s">
        <v>196</v>
      </c>
      <c r="E28" s="4">
        <v>60</v>
      </c>
      <c r="F28" s="5">
        <v>188.2</v>
      </c>
      <c r="G28" s="11">
        <f t="shared" si="1"/>
        <v>28.229999999999997</v>
      </c>
      <c r="H28" s="10">
        <f t="shared" si="2"/>
        <v>47.05</v>
      </c>
      <c r="I28" s="10">
        <f t="shared" si="3"/>
        <v>263.47999999999996</v>
      </c>
      <c r="J28" s="10">
        <f t="shared" si="0"/>
        <v>289.82799999999997</v>
      </c>
      <c r="K28" s="6"/>
      <c r="L28" s="3" t="s">
        <v>168</v>
      </c>
      <c r="M28" s="6" t="s">
        <v>327</v>
      </c>
      <c r="N28" s="7" t="s">
        <v>329</v>
      </c>
      <c r="O28" s="7" t="s">
        <v>115</v>
      </c>
    </row>
    <row r="29" spans="1:15" ht="75" x14ac:dyDescent="0.2">
      <c r="A29" s="2" t="s">
        <v>50</v>
      </c>
      <c r="B29" s="3" t="s">
        <v>110</v>
      </c>
      <c r="C29" s="3" t="s">
        <v>304</v>
      </c>
      <c r="D29" s="3" t="s">
        <v>293</v>
      </c>
      <c r="E29" s="4">
        <v>30</v>
      </c>
      <c r="F29" s="5">
        <v>81</v>
      </c>
      <c r="G29" s="11">
        <f t="shared" si="1"/>
        <v>12.15</v>
      </c>
      <c r="H29" s="10">
        <f t="shared" si="2"/>
        <v>20.25</v>
      </c>
      <c r="I29" s="10">
        <f t="shared" si="3"/>
        <v>113.4</v>
      </c>
      <c r="J29" s="10">
        <f t="shared" si="0"/>
        <v>124.74000000000002</v>
      </c>
      <c r="K29" s="6"/>
      <c r="L29" s="3" t="s">
        <v>51</v>
      </c>
      <c r="M29" s="6" t="s">
        <v>294</v>
      </c>
      <c r="N29" s="7" t="s">
        <v>305</v>
      </c>
      <c r="O29" s="7" t="s">
        <v>115</v>
      </c>
    </row>
    <row r="30" spans="1:15" ht="75" x14ac:dyDescent="0.2">
      <c r="A30" s="2" t="s">
        <v>50</v>
      </c>
      <c r="B30" s="3" t="s">
        <v>110</v>
      </c>
      <c r="C30" s="3" t="s">
        <v>300</v>
      </c>
      <c r="D30" s="3" t="s">
        <v>293</v>
      </c>
      <c r="E30" s="4">
        <v>30</v>
      </c>
      <c r="F30" s="5">
        <v>87</v>
      </c>
      <c r="G30" s="11">
        <f t="shared" si="1"/>
        <v>13.049999999999999</v>
      </c>
      <c r="H30" s="10">
        <f t="shared" si="2"/>
        <v>21.75</v>
      </c>
      <c r="I30" s="10">
        <f t="shared" si="3"/>
        <v>121.8</v>
      </c>
      <c r="J30" s="10">
        <f t="shared" si="0"/>
        <v>133.98000000000002</v>
      </c>
      <c r="K30" s="6"/>
      <c r="L30" s="3" t="s">
        <v>51</v>
      </c>
      <c r="M30" s="6" t="s">
        <v>294</v>
      </c>
      <c r="N30" s="7" t="s">
        <v>301</v>
      </c>
      <c r="O30" s="7" t="s">
        <v>115</v>
      </c>
    </row>
    <row r="31" spans="1:15" ht="75" x14ac:dyDescent="0.2">
      <c r="A31" s="2" t="s">
        <v>50</v>
      </c>
      <c r="B31" s="3" t="s">
        <v>110</v>
      </c>
      <c r="C31" s="3" t="s">
        <v>302</v>
      </c>
      <c r="D31" s="3" t="s">
        <v>293</v>
      </c>
      <c r="E31" s="4">
        <v>60</v>
      </c>
      <c r="F31" s="5">
        <v>97.89</v>
      </c>
      <c r="G31" s="11">
        <f t="shared" si="1"/>
        <v>14.683499999999999</v>
      </c>
      <c r="H31" s="10">
        <f t="shared" si="2"/>
        <v>24.4725</v>
      </c>
      <c r="I31" s="10">
        <f t="shared" si="3"/>
        <v>137.04599999999999</v>
      </c>
      <c r="J31" s="10">
        <f t="shared" si="0"/>
        <v>150.75059999999999</v>
      </c>
      <c r="K31" s="6"/>
      <c r="L31" s="3" t="s">
        <v>51</v>
      </c>
      <c r="M31" s="6" t="s">
        <v>294</v>
      </c>
      <c r="N31" s="7" t="s">
        <v>303</v>
      </c>
      <c r="O31" s="7" t="s">
        <v>115</v>
      </c>
    </row>
    <row r="32" spans="1:15" ht="75" x14ac:dyDescent="0.2">
      <c r="A32" s="2" t="s">
        <v>50</v>
      </c>
      <c r="B32" s="3" t="s">
        <v>110</v>
      </c>
      <c r="C32" s="3" t="s">
        <v>298</v>
      </c>
      <c r="D32" s="3" t="s">
        <v>293</v>
      </c>
      <c r="E32" s="4">
        <v>60</v>
      </c>
      <c r="F32" s="5">
        <v>117.59</v>
      </c>
      <c r="G32" s="11">
        <f t="shared" si="1"/>
        <v>17.638500000000001</v>
      </c>
      <c r="H32" s="10">
        <f t="shared" si="2"/>
        <v>29.397500000000001</v>
      </c>
      <c r="I32" s="10">
        <f t="shared" si="3"/>
        <v>164.626</v>
      </c>
      <c r="J32" s="10">
        <f t="shared" si="0"/>
        <v>181.08860000000001</v>
      </c>
      <c r="K32" s="6"/>
      <c r="L32" s="3" t="s">
        <v>51</v>
      </c>
      <c r="M32" s="6" t="s">
        <v>294</v>
      </c>
      <c r="N32" s="7" t="s">
        <v>299</v>
      </c>
      <c r="O32" s="7" t="s">
        <v>115</v>
      </c>
    </row>
    <row r="33" spans="1:15" ht="75" x14ac:dyDescent="0.2">
      <c r="A33" s="2" t="s">
        <v>50</v>
      </c>
      <c r="B33" s="3" t="s">
        <v>110</v>
      </c>
      <c r="C33" s="3" t="s">
        <v>296</v>
      </c>
      <c r="D33" s="3" t="s">
        <v>293</v>
      </c>
      <c r="E33" s="4">
        <v>30</v>
      </c>
      <c r="F33" s="5">
        <v>126</v>
      </c>
      <c r="G33" s="11">
        <f t="shared" si="1"/>
        <v>18.899999999999999</v>
      </c>
      <c r="H33" s="10">
        <f t="shared" si="2"/>
        <v>31.5</v>
      </c>
      <c r="I33" s="10">
        <f t="shared" si="3"/>
        <v>176.4</v>
      </c>
      <c r="J33" s="10">
        <f t="shared" si="0"/>
        <v>194.04000000000002</v>
      </c>
      <c r="K33" s="6"/>
      <c r="L33" s="3" t="s">
        <v>51</v>
      </c>
      <c r="M33" s="6" t="s">
        <v>294</v>
      </c>
      <c r="N33" s="7" t="s">
        <v>297</v>
      </c>
      <c r="O33" s="7" t="s">
        <v>115</v>
      </c>
    </row>
    <row r="34" spans="1:15" ht="75" x14ac:dyDescent="0.2">
      <c r="A34" s="2" t="s">
        <v>50</v>
      </c>
      <c r="B34" s="3" t="s">
        <v>110</v>
      </c>
      <c r="C34" s="3" t="s">
        <v>292</v>
      </c>
      <c r="D34" s="3" t="s">
        <v>293</v>
      </c>
      <c r="E34" s="4">
        <v>60</v>
      </c>
      <c r="F34" s="5">
        <v>140.97999999999999</v>
      </c>
      <c r="G34" s="11">
        <f t="shared" si="1"/>
        <v>21.146999999999998</v>
      </c>
      <c r="H34" s="10">
        <f t="shared" si="2"/>
        <v>35.244999999999997</v>
      </c>
      <c r="I34" s="10">
        <f t="shared" si="3"/>
        <v>197.37199999999999</v>
      </c>
      <c r="J34" s="10">
        <f t="shared" si="0"/>
        <v>217.10920000000002</v>
      </c>
      <c r="K34" s="6"/>
      <c r="L34" s="3" t="s">
        <v>51</v>
      </c>
      <c r="M34" s="6" t="s">
        <v>294</v>
      </c>
      <c r="N34" s="7" t="s">
        <v>295</v>
      </c>
      <c r="O34" s="7" t="s">
        <v>115</v>
      </c>
    </row>
    <row r="35" spans="1:15" ht="135" x14ac:dyDescent="0.2">
      <c r="A35" s="2" t="s">
        <v>50</v>
      </c>
      <c r="B35" s="3" t="s">
        <v>169</v>
      </c>
      <c r="C35" s="3" t="s">
        <v>334</v>
      </c>
      <c r="D35" s="3" t="s">
        <v>196</v>
      </c>
      <c r="E35" s="4">
        <v>60</v>
      </c>
      <c r="F35" s="5">
        <v>149.47999999999999</v>
      </c>
      <c r="G35" s="11">
        <f t="shared" si="1"/>
        <v>22.421999999999997</v>
      </c>
      <c r="H35" s="10">
        <f t="shared" si="2"/>
        <v>37.369999999999997</v>
      </c>
      <c r="I35" s="10">
        <f t="shared" si="3"/>
        <v>209.27199999999999</v>
      </c>
      <c r="J35" s="10">
        <f t="shared" si="0"/>
        <v>230.19920000000002</v>
      </c>
      <c r="K35" s="6"/>
      <c r="L35" s="3" t="s">
        <v>170</v>
      </c>
      <c r="M35" s="6" t="s">
        <v>327</v>
      </c>
      <c r="N35" s="7" t="s">
        <v>335</v>
      </c>
      <c r="O35" s="7" t="s">
        <v>115</v>
      </c>
    </row>
    <row r="36" spans="1:15" ht="135" x14ac:dyDescent="0.2">
      <c r="A36" s="2" t="s">
        <v>50</v>
      </c>
      <c r="B36" s="3" t="s">
        <v>169</v>
      </c>
      <c r="C36" s="3" t="s">
        <v>332</v>
      </c>
      <c r="D36" s="3" t="s">
        <v>196</v>
      </c>
      <c r="E36" s="4">
        <v>30</v>
      </c>
      <c r="F36" s="5">
        <v>226.98</v>
      </c>
      <c r="G36" s="11">
        <f t="shared" si="1"/>
        <v>34.046999999999997</v>
      </c>
      <c r="H36" s="10">
        <f t="shared" si="2"/>
        <v>56.744999999999997</v>
      </c>
      <c r="I36" s="10">
        <f t="shared" si="3"/>
        <v>317.77199999999999</v>
      </c>
      <c r="J36" s="10">
        <f t="shared" ref="J36:J67" si="4">I36*1.1</f>
        <v>349.54920000000004</v>
      </c>
      <c r="K36" s="6"/>
      <c r="L36" s="3" t="s">
        <v>170</v>
      </c>
      <c r="M36" s="6" t="s">
        <v>327</v>
      </c>
      <c r="N36" s="7" t="s">
        <v>333</v>
      </c>
      <c r="O36" s="7" t="s">
        <v>115</v>
      </c>
    </row>
    <row r="37" spans="1:15" ht="135" x14ac:dyDescent="0.2">
      <c r="A37" s="2" t="s">
        <v>50</v>
      </c>
      <c r="B37" s="3" t="s">
        <v>169</v>
      </c>
      <c r="C37" s="3" t="s">
        <v>330</v>
      </c>
      <c r="D37" s="3" t="s">
        <v>196</v>
      </c>
      <c r="E37" s="4">
        <v>60</v>
      </c>
      <c r="F37" s="5">
        <v>453.96</v>
      </c>
      <c r="G37" s="11">
        <f t="shared" si="1"/>
        <v>68.093999999999994</v>
      </c>
      <c r="H37" s="10">
        <f t="shared" si="2"/>
        <v>113.49</v>
      </c>
      <c r="I37" s="10">
        <f t="shared" si="3"/>
        <v>635.54399999999998</v>
      </c>
      <c r="J37" s="10">
        <f t="shared" si="4"/>
        <v>699.09840000000008</v>
      </c>
      <c r="K37" s="6"/>
      <c r="L37" s="3" t="s">
        <v>170</v>
      </c>
      <c r="M37" s="6" t="s">
        <v>327</v>
      </c>
      <c r="N37" s="7" t="s">
        <v>331</v>
      </c>
      <c r="O37" s="7" t="s">
        <v>115</v>
      </c>
    </row>
    <row r="38" spans="1:15" ht="120" x14ac:dyDescent="0.2">
      <c r="A38" s="2" t="s">
        <v>62</v>
      </c>
      <c r="B38" s="3" t="s">
        <v>171</v>
      </c>
      <c r="C38" s="3" t="s">
        <v>323</v>
      </c>
      <c r="D38" s="3" t="s">
        <v>172</v>
      </c>
      <c r="E38" s="4">
        <v>10</v>
      </c>
      <c r="F38" s="5">
        <v>287.13</v>
      </c>
      <c r="G38" s="11">
        <f t="shared" si="1"/>
        <v>43.069499999999998</v>
      </c>
      <c r="H38" s="10">
        <f t="shared" si="2"/>
        <v>71.782499999999999</v>
      </c>
      <c r="I38" s="10">
        <f t="shared" si="3"/>
        <v>401.98199999999997</v>
      </c>
      <c r="J38" s="10">
        <f t="shared" si="4"/>
        <v>442.18020000000001</v>
      </c>
      <c r="K38" s="6"/>
      <c r="L38" s="3" t="s">
        <v>173</v>
      </c>
      <c r="M38" s="6" t="s">
        <v>321</v>
      </c>
      <c r="N38" s="7" t="s">
        <v>324</v>
      </c>
      <c r="O38" s="7" t="s">
        <v>112</v>
      </c>
    </row>
    <row r="39" spans="1:15" ht="120" x14ac:dyDescent="0.2">
      <c r="A39" s="2" t="s">
        <v>62</v>
      </c>
      <c r="B39" s="3" t="s">
        <v>171</v>
      </c>
      <c r="C39" s="3" t="s">
        <v>325</v>
      </c>
      <c r="D39" s="3" t="s">
        <v>172</v>
      </c>
      <c r="E39" s="4">
        <v>30</v>
      </c>
      <c r="F39" s="5">
        <v>627.29999999999995</v>
      </c>
      <c r="G39" s="11">
        <f>F39*0.12</f>
        <v>75.275999999999996</v>
      </c>
      <c r="H39" s="10">
        <f>F39*0.18</f>
        <v>112.91399999999999</v>
      </c>
      <c r="I39" s="10">
        <f>F39+(F39*0.12)+(F39*0.18)</f>
        <v>815.4899999999999</v>
      </c>
      <c r="J39" s="10">
        <f t="shared" si="4"/>
        <v>897.03899999999999</v>
      </c>
      <c r="K39" s="6"/>
      <c r="L39" s="3" t="s">
        <v>173</v>
      </c>
      <c r="M39" s="6" t="s">
        <v>321</v>
      </c>
      <c r="N39" s="7" t="s">
        <v>326</v>
      </c>
      <c r="O39" s="7" t="s">
        <v>112</v>
      </c>
    </row>
    <row r="40" spans="1:15" ht="120" x14ac:dyDescent="0.2">
      <c r="A40" s="2" t="s">
        <v>62</v>
      </c>
      <c r="B40" s="3" t="s">
        <v>171</v>
      </c>
      <c r="C40" s="3" t="s">
        <v>320</v>
      </c>
      <c r="D40" s="3" t="s">
        <v>172</v>
      </c>
      <c r="E40" s="4">
        <v>100</v>
      </c>
      <c r="F40" s="5">
        <v>1939.6</v>
      </c>
      <c r="G40" s="11">
        <f>F40*0.12</f>
        <v>232.75199999999998</v>
      </c>
      <c r="H40" s="10">
        <f>F40*0.18</f>
        <v>349.12799999999999</v>
      </c>
      <c r="I40" s="10">
        <f>F40+(F40*0.12)+(F40*0.18)</f>
        <v>2521.48</v>
      </c>
      <c r="J40" s="10">
        <f t="shared" si="4"/>
        <v>2773.6280000000002</v>
      </c>
      <c r="K40" s="6"/>
      <c r="L40" s="3" t="s">
        <v>173</v>
      </c>
      <c r="M40" s="6" t="s">
        <v>321</v>
      </c>
      <c r="N40" s="7" t="s">
        <v>322</v>
      </c>
      <c r="O40" s="7" t="s">
        <v>112</v>
      </c>
    </row>
    <row r="41" spans="1:15" ht="75" x14ac:dyDescent="0.2">
      <c r="A41" s="2" t="s">
        <v>80</v>
      </c>
      <c r="B41" s="3" t="s">
        <v>267</v>
      </c>
      <c r="C41" s="3" t="s">
        <v>177</v>
      </c>
      <c r="D41" s="3" t="s">
        <v>268</v>
      </c>
      <c r="E41" s="4">
        <v>1</v>
      </c>
      <c r="F41" s="5">
        <v>118.46</v>
      </c>
      <c r="G41" s="11">
        <f>F41*0.15</f>
        <v>17.768999999999998</v>
      </c>
      <c r="H41" s="10">
        <f>F41*0.25</f>
        <v>29.614999999999998</v>
      </c>
      <c r="I41" s="10">
        <f>F41+(F41*0.15)+(F41*0.25)</f>
        <v>165.84399999999999</v>
      </c>
      <c r="J41" s="10">
        <f t="shared" si="4"/>
        <v>182.42840000000001</v>
      </c>
      <c r="K41" s="6"/>
      <c r="L41" s="3" t="s">
        <v>178</v>
      </c>
      <c r="M41" s="6" t="s">
        <v>269</v>
      </c>
      <c r="N41" s="7" t="s">
        <v>270</v>
      </c>
      <c r="O41" s="7" t="s">
        <v>118</v>
      </c>
    </row>
    <row r="42" spans="1:15" ht="105" x14ac:dyDescent="0.2">
      <c r="A42" s="2" t="s">
        <v>80</v>
      </c>
      <c r="B42" s="3" t="s">
        <v>267</v>
      </c>
      <c r="C42" s="3" t="s">
        <v>179</v>
      </c>
      <c r="D42" s="3" t="s">
        <v>268</v>
      </c>
      <c r="E42" s="4">
        <v>1</v>
      </c>
      <c r="F42" s="5">
        <v>118.46</v>
      </c>
      <c r="G42" s="11">
        <f>F42*0.15</f>
        <v>17.768999999999998</v>
      </c>
      <c r="H42" s="10">
        <f>F42*0.25</f>
        <v>29.614999999999998</v>
      </c>
      <c r="I42" s="10">
        <f>F42+(F42*0.15)+(F42*0.25)</f>
        <v>165.84399999999999</v>
      </c>
      <c r="J42" s="10">
        <f t="shared" si="4"/>
        <v>182.42840000000001</v>
      </c>
      <c r="K42" s="6"/>
      <c r="L42" s="3" t="s">
        <v>178</v>
      </c>
      <c r="M42" s="6" t="s">
        <v>269</v>
      </c>
      <c r="N42" s="7" t="s">
        <v>273</v>
      </c>
      <c r="O42" s="7" t="s">
        <v>118</v>
      </c>
    </row>
    <row r="43" spans="1:15" ht="105" x14ac:dyDescent="0.2">
      <c r="A43" s="2" t="s">
        <v>80</v>
      </c>
      <c r="B43" s="3" t="s">
        <v>267</v>
      </c>
      <c r="C43" s="3" t="s">
        <v>181</v>
      </c>
      <c r="D43" s="3" t="s">
        <v>268</v>
      </c>
      <c r="E43" s="4">
        <v>1</v>
      </c>
      <c r="F43" s="5">
        <v>236.91</v>
      </c>
      <c r="G43" s="11">
        <f>F43*0.15</f>
        <v>35.536499999999997</v>
      </c>
      <c r="H43" s="10">
        <f>F43*0.25</f>
        <v>59.227499999999999</v>
      </c>
      <c r="I43" s="10">
        <f>F43+(F43*0.15)+(F43*0.25)</f>
        <v>331.67400000000004</v>
      </c>
      <c r="J43" s="10">
        <f t="shared" si="4"/>
        <v>364.84140000000008</v>
      </c>
      <c r="K43" s="6"/>
      <c r="L43" s="3" t="s">
        <v>178</v>
      </c>
      <c r="M43" s="6" t="s">
        <v>269</v>
      </c>
      <c r="N43" s="7" t="s">
        <v>271</v>
      </c>
      <c r="O43" s="7" t="s">
        <v>118</v>
      </c>
    </row>
    <row r="44" spans="1:15" ht="75" x14ac:dyDescent="0.2">
      <c r="A44" s="2" t="s">
        <v>80</v>
      </c>
      <c r="B44" s="3" t="s">
        <v>267</v>
      </c>
      <c r="C44" s="3" t="s">
        <v>180</v>
      </c>
      <c r="D44" s="3" t="s">
        <v>268</v>
      </c>
      <c r="E44" s="4">
        <v>1</v>
      </c>
      <c r="F44" s="5">
        <v>236.91</v>
      </c>
      <c r="G44" s="11">
        <f>F44*0.15</f>
        <v>35.536499999999997</v>
      </c>
      <c r="H44" s="10">
        <f>F44*0.25</f>
        <v>59.227499999999999</v>
      </c>
      <c r="I44" s="10">
        <f>F44+(F44*0.15)+(F44*0.25)</f>
        <v>331.67400000000004</v>
      </c>
      <c r="J44" s="10">
        <f t="shared" si="4"/>
        <v>364.84140000000008</v>
      </c>
      <c r="K44" s="6"/>
      <c r="L44" s="3" t="s">
        <v>178</v>
      </c>
      <c r="M44" s="6" t="s">
        <v>269</v>
      </c>
      <c r="N44" s="7" t="s">
        <v>272</v>
      </c>
      <c r="O44" s="7" t="s">
        <v>118</v>
      </c>
    </row>
    <row r="45" spans="1:15" ht="90" x14ac:dyDescent="0.2">
      <c r="A45" s="2" t="s">
        <v>15</v>
      </c>
      <c r="B45" s="3" t="s">
        <v>16</v>
      </c>
      <c r="C45" s="3" t="s">
        <v>255</v>
      </c>
      <c r="D45" s="3" t="s">
        <v>256</v>
      </c>
      <c r="E45" s="4">
        <v>1</v>
      </c>
      <c r="F45" s="5">
        <v>15.2</v>
      </c>
      <c r="G45" s="9">
        <f>F45*0.18</f>
        <v>2.7359999999999998</v>
      </c>
      <c r="H45" s="10">
        <f>F45*0.31</f>
        <v>4.7119999999999997</v>
      </c>
      <c r="I45" s="10">
        <f>F45+(F45*0.18)+(F45*0.31)</f>
        <v>22.648</v>
      </c>
      <c r="J45" s="10">
        <f t="shared" si="4"/>
        <v>24.912800000000001</v>
      </c>
      <c r="K45" s="6"/>
      <c r="L45" s="3" t="s">
        <v>201</v>
      </c>
      <c r="M45" s="6" t="s">
        <v>257</v>
      </c>
      <c r="N45" s="7" t="s">
        <v>258</v>
      </c>
      <c r="O45" s="7" t="s">
        <v>131</v>
      </c>
    </row>
    <row r="46" spans="1:15" ht="150" x14ac:dyDescent="0.2">
      <c r="A46" s="2" t="s">
        <v>56</v>
      </c>
      <c r="B46" s="3" t="s">
        <v>57</v>
      </c>
      <c r="C46" s="3" t="s">
        <v>281</v>
      </c>
      <c r="D46" s="3" t="s">
        <v>282</v>
      </c>
      <c r="E46" s="4">
        <v>1</v>
      </c>
      <c r="F46" s="5">
        <v>8473.83</v>
      </c>
      <c r="G46" s="11">
        <f>F46*0.12</f>
        <v>1016.8596</v>
      </c>
      <c r="H46" s="10">
        <f>F46*0.18</f>
        <v>1525.2893999999999</v>
      </c>
      <c r="I46" s="10">
        <f>F46+(F46*0.12)+(F46*0.18)</f>
        <v>11015.978999999999</v>
      </c>
      <c r="J46" s="10">
        <f t="shared" si="4"/>
        <v>12117.5769</v>
      </c>
      <c r="K46" s="6"/>
      <c r="L46" s="3" t="s">
        <v>136</v>
      </c>
      <c r="M46" s="6" t="s">
        <v>283</v>
      </c>
      <c r="N46" s="7" t="s">
        <v>58</v>
      </c>
      <c r="O46" s="7" t="s">
        <v>284</v>
      </c>
    </row>
    <row r="47" spans="1:15" ht="90" x14ac:dyDescent="0.2">
      <c r="A47" s="2" t="s">
        <v>35</v>
      </c>
      <c r="B47" s="3" t="s">
        <v>36</v>
      </c>
      <c r="C47" s="3" t="s">
        <v>202</v>
      </c>
      <c r="D47" s="3" t="s">
        <v>286</v>
      </c>
      <c r="E47" s="4">
        <v>1</v>
      </c>
      <c r="F47" s="5">
        <v>26114.87</v>
      </c>
      <c r="G47" s="11">
        <f>F47*0.12</f>
        <v>3133.7843999999996</v>
      </c>
      <c r="H47" s="10">
        <f>F47*0.18</f>
        <v>4700.6765999999998</v>
      </c>
      <c r="I47" s="10">
        <f>F47+(F47*0.12)+(F47*0.18)</f>
        <v>33949.330999999998</v>
      </c>
      <c r="J47" s="10">
        <f t="shared" si="4"/>
        <v>37344.2641</v>
      </c>
      <c r="K47" s="6"/>
      <c r="L47" s="3" t="s">
        <v>37</v>
      </c>
      <c r="M47" s="6" t="s">
        <v>287</v>
      </c>
      <c r="N47" s="7" t="s">
        <v>96</v>
      </c>
      <c r="O47" s="7"/>
    </row>
    <row r="48" spans="1:15" ht="105" x14ac:dyDescent="0.2">
      <c r="A48" s="2" t="s">
        <v>35</v>
      </c>
      <c r="B48" s="3" t="s">
        <v>36</v>
      </c>
      <c r="C48" s="3" t="s">
        <v>202</v>
      </c>
      <c r="D48" s="3" t="s">
        <v>288</v>
      </c>
      <c r="E48" s="4">
        <v>1</v>
      </c>
      <c r="F48" s="5">
        <v>26114.87</v>
      </c>
      <c r="G48" s="11">
        <f>F48*0.12</f>
        <v>3133.7843999999996</v>
      </c>
      <c r="H48" s="10">
        <f>F48*0.18</f>
        <v>4700.6765999999998</v>
      </c>
      <c r="I48" s="10">
        <f>F48+(F48*0.12)+(F48*0.18)</f>
        <v>33949.330999999998</v>
      </c>
      <c r="J48" s="10">
        <f t="shared" si="4"/>
        <v>37344.2641</v>
      </c>
      <c r="K48" s="6"/>
      <c r="L48" s="3" t="s">
        <v>37</v>
      </c>
      <c r="M48" s="6" t="s">
        <v>289</v>
      </c>
      <c r="N48" s="7" t="s">
        <v>96</v>
      </c>
      <c r="O48" s="7"/>
    </row>
    <row r="49" spans="1:15" ht="105" x14ac:dyDescent="0.2">
      <c r="A49" s="2" t="s">
        <v>35</v>
      </c>
      <c r="B49" s="3" t="s">
        <v>36</v>
      </c>
      <c r="C49" s="3" t="s">
        <v>202</v>
      </c>
      <c r="D49" s="3" t="s">
        <v>290</v>
      </c>
      <c r="E49" s="4">
        <v>1</v>
      </c>
      <c r="F49" s="5">
        <v>26114.87</v>
      </c>
      <c r="G49" s="11">
        <f>F49*0.12</f>
        <v>3133.7843999999996</v>
      </c>
      <c r="H49" s="10">
        <f>F49*0.18</f>
        <v>4700.6765999999998</v>
      </c>
      <c r="I49" s="10">
        <f>F49+(F49*0.12)+(F49*0.18)</f>
        <v>33949.330999999998</v>
      </c>
      <c r="J49" s="10">
        <f t="shared" si="4"/>
        <v>37344.2641</v>
      </c>
      <c r="K49" s="6"/>
      <c r="L49" s="3" t="s">
        <v>37</v>
      </c>
      <c r="M49" s="6" t="s">
        <v>291</v>
      </c>
      <c r="N49" s="7" t="s">
        <v>97</v>
      </c>
      <c r="O49" s="7"/>
    </row>
    <row r="50" spans="1:15" ht="165" x14ac:dyDescent="0.2">
      <c r="A50" s="2" t="s">
        <v>107</v>
      </c>
      <c r="B50" s="3" t="s">
        <v>108</v>
      </c>
      <c r="C50" s="3" t="s">
        <v>164</v>
      </c>
      <c r="D50" s="3" t="s">
        <v>227</v>
      </c>
      <c r="E50" s="4">
        <v>1</v>
      </c>
      <c r="F50" s="5">
        <v>106963.8</v>
      </c>
      <c r="G50" s="11">
        <f>F50*0.12</f>
        <v>12835.655999999999</v>
      </c>
      <c r="H50" s="10">
        <f>F50*0.18</f>
        <v>19253.484</v>
      </c>
      <c r="I50" s="10">
        <f>F50+(F50*0.12)+(F50*0.18)</f>
        <v>139052.94</v>
      </c>
      <c r="J50" s="10">
        <f t="shared" si="4"/>
        <v>152958.23400000003</v>
      </c>
      <c r="K50" s="6"/>
      <c r="L50" s="3" t="s">
        <v>109</v>
      </c>
      <c r="M50" s="6" t="s">
        <v>228</v>
      </c>
      <c r="N50" s="7" t="s">
        <v>215</v>
      </c>
      <c r="O50" s="7" t="s">
        <v>165</v>
      </c>
    </row>
    <row r="51" spans="1:15" ht="135" x14ac:dyDescent="0.2">
      <c r="A51" s="2" t="s">
        <v>78</v>
      </c>
      <c r="B51" s="3" t="s">
        <v>79</v>
      </c>
      <c r="C51" s="3" t="s">
        <v>158</v>
      </c>
      <c r="D51" s="3" t="s">
        <v>198</v>
      </c>
      <c r="E51" s="4">
        <v>1</v>
      </c>
      <c r="F51" s="5">
        <v>29.84</v>
      </c>
      <c r="G51" s="9">
        <f>F51*0.18</f>
        <v>5.3712</v>
      </c>
      <c r="H51" s="10">
        <f>F51*0.31</f>
        <v>9.2503999999999991</v>
      </c>
      <c r="I51" s="10">
        <f>F51+(F51*0.18)+(F51*0.31)</f>
        <v>44.461599999999997</v>
      </c>
      <c r="J51" s="10">
        <f t="shared" si="4"/>
        <v>48.907760000000003</v>
      </c>
      <c r="K51" s="6"/>
      <c r="L51" s="3" t="s">
        <v>84</v>
      </c>
      <c r="M51" s="6" t="s">
        <v>259</v>
      </c>
      <c r="N51" s="7" t="s">
        <v>99</v>
      </c>
      <c r="O51" s="7" t="s">
        <v>113</v>
      </c>
    </row>
    <row r="52" spans="1:15" ht="135" x14ac:dyDescent="0.2">
      <c r="A52" s="2" t="s">
        <v>78</v>
      </c>
      <c r="B52" s="3" t="s">
        <v>79</v>
      </c>
      <c r="C52" s="3" t="s">
        <v>159</v>
      </c>
      <c r="D52" s="3" t="s">
        <v>198</v>
      </c>
      <c r="E52" s="4">
        <v>1</v>
      </c>
      <c r="F52" s="5">
        <v>35.93</v>
      </c>
      <c r="G52" s="9">
        <f>F52*0.18</f>
        <v>6.4673999999999996</v>
      </c>
      <c r="H52" s="10">
        <f>F52*0.31</f>
        <v>11.138299999999999</v>
      </c>
      <c r="I52" s="10">
        <f>F52+(F52*0.18)+(F52*0.31)</f>
        <v>53.535699999999999</v>
      </c>
      <c r="J52" s="10">
        <f t="shared" si="4"/>
        <v>58.889270000000003</v>
      </c>
      <c r="K52" s="6"/>
      <c r="L52" s="3" t="s">
        <v>84</v>
      </c>
      <c r="M52" s="6" t="s">
        <v>259</v>
      </c>
      <c r="N52" s="7" t="s">
        <v>98</v>
      </c>
      <c r="O52" s="7" t="s">
        <v>113</v>
      </c>
    </row>
    <row r="53" spans="1:15" ht="135" x14ac:dyDescent="0.2">
      <c r="A53" s="2" t="s">
        <v>78</v>
      </c>
      <c r="B53" s="3" t="s">
        <v>79</v>
      </c>
      <c r="C53" s="3" t="s">
        <v>161</v>
      </c>
      <c r="D53" s="3" t="s">
        <v>198</v>
      </c>
      <c r="E53" s="4">
        <v>12</v>
      </c>
      <c r="F53" s="5">
        <v>431.16</v>
      </c>
      <c r="G53" s="11">
        <f>F53*0.15</f>
        <v>64.674000000000007</v>
      </c>
      <c r="H53" s="10">
        <f>F53*0.25</f>
        <v>107.79</v>
      </c>
      <c r="I53" s="10">
        <f>F53+(F53*0.15)+(F53*0.25)</f>
        <v>603.62400000000002</v>
      </c>
      <c r="J53" s="10">
        <f t="shared" si="4"/>
        <v>663.98640000000012</v>
      </c>
      <c r="K53" s="6"/>
      <c r="L53" s="3" t="s">
        <v>84</v>
      </c>
      <c r="M53" s="6" t="s">
        <v>259</v>
      </c>
      <c r="N53" s="7" t="s">
        <v>102</v>
      </c>
      <c r="O53" s="7" t="s">
        <v>113</v>
      </c>
    </row>
    <row r="54" spans="1:15" ht="135" x14ac:dyDescent="0.2">
      <c r="A54" s="2" t="s">
        <v>78</v>
      </c>
      <c r="B54" s="3" t="s">
        <v>79</v>
      </c>
      <c r="C54" s="3" t="s">
        <v>156</v>
      </c>
      <c r="D54" s="3" t="s">
        <v>198</v>
      </c>
      <c r="E54" s="4">
        <v>12</v>
      </c>
      <c r="F54" s="5">
        <v>551.16</v>
      </c>
      <c r="G54" s="11">
        <f>F54*0.12</f>
        <v>66.139199999999988</v>
      </c>
      <c r="H54" s="10">
        <f>F54*0.18</f>
        <v>99.208799999999997</v>
      </c>
      <c r="I54" s="10">
        <f>F54+(F54*0.12)+(F54*0.18)</f>
        <v>716.50799999999992</v>
      </c>
      <c r="J54" s="10">
        <f t="shared" si="4"/>
        <v>788.15879999999993</v>
      </c>
      <c r="K54" s="6"/>
      <c r="L54" s="3" t="s">
        <v>84</v>
      </c>
      <c r="M54" s="6" t="s">
        <v>259</v>
      </c>
      <c r="N54" s="7" t="s">
        <v>86</v>
      </c>
      <c r="O54" s="7" t="s">
        <v>113</v>
      </c>
    </row>
    <row r="55" spans="1:15" ht="135" x14ac:dyDescent="0.2">
      <c r="A55" s="2" t="s">
        <v>78</v>
      </c>
      <c r="B55" s="3" t="s">
        <v>79</v>
      </c>
      <c r="C55" s="3" t="s">
        <v>160</v>
      </c>
      <c r="D55" s="3" t="s">
        <v>198</v>
      </c>
      <c r="E55" s="4">
        <v>24</v>
      </c>
      <c r="F55" s="5">
        <v>716.16</v>
      </c>
      <c r="G55" s="11">
        <f>F55*0.12</f>
        <v>85.9392</v>
      </c>
      <c r="H55" s="10">
        <f>F55*0.18</f>
        <v>128.90879999999999</v>
      </c>
      <c r="I55" s="10">
        <f>F55+(F55*0.12)+(F55*0.18)</f>
        <v>931.00800000000004</v>
      </c>
      <c r="J55" s="10">
        <f t="shared" si="4"/>
        <v>1024.1088000000002</v>
      </c>
      <c r="K55" s="6"/>
      <c r="L55" s="3" t="s">
        <v>84</v>
      </c>
      <c r="M55" s="6" t="s">
        <v>259</v>
      </c>
      <c r="N55" s="7" t="s">
        <v>101</v>
      </c>
      <c r="O55" s="7" t="s">
        <v>113</v>
      </c>
    </row>
    <row r="56" spans="1:15" ht="135" x14ac:dyDescent="0.2">
      <c r="A56" s="2" t="s">
        <v>78</v>
      </c>
      <c r="B56" s="3" t="s">
        <v>79</v>
      </c>
      <c r="C56" s="3" t="s">
        <v>155</v>
      </c>
      <c r="D56" s="3" t="s">
        <v>198</v>
      </c>
      <c r="E56" s="4">
        <v>24</v>
      </c>
      <c r="F56" s="5">
        <v>792</v>
      </c>
      <c r="G56" s="11">
        <f>F56*0.12</f>
        <v>95.039999999999992</v>
      </c>
      <c r="H56" s="10">
        <f>F56*0.18</f>
        <v>142.56</v>
      </c>
      <c r="I56" s="10">
        <f>F56+(F56*0.12)+(F56*0.18)</f>
        <v>1029.5999999999999</v>
      </c>
      <c r="J56" s="10">
        <f t="shared" si="4"/>
        <v>1132.56</v>
      </c>
      <c r="K56" s="6"/>
      <c r="L56" s="3" t="s">
        <v>84</v>
      </c>
      <c r="M56" s="6" t="s">
        <v>259</v>
      </c>
      <c r="N56" s="7" t="s">
        <v>85</v>
      </c>
      <c r="O56" s="7" t="s">
        <v>113</v>
      </c>
    </row>
    <row r="57" spans="1:15" ht="375" x14ac:dyDescent="0.2">
      <c r="A57" s="2" t="s">
        <v>14</v>
      </c>
      <c r="B57" s="3" t="s">
        <v>182</v>
      </c>
      <c r="C57" s="3" t="s">
        <v>223</v>
      </c>
      <c r="D57" s="3" t="s">
        <v>0</v>
      </c>
      <c r="E57" s="4">
        <v>10</v>
      </c>
      <c r="F57" s="5">
        <v>1473.89</v>
      </c>
      <c r="G57" s="11">
        <f>F57*0.12</f>
        <v>176.86680000000001</v>
      </c>
      <c r="H57" s="10">
        <f>F57*0.18</f>
        <v>265.30020000000002</v>
      </c>
      <c r="I57" s="10">
        <f>F57+(F57*0.12)+(F57*0.18)</f>
        <v>1916.0570000000002</v>
      </c>
      <c r="J57" s="10">
        <f t="shared" si="4"/>
        <v>2107.6627000000003</v>
      </c>
      <c r="K57" s="6"/>
      <c r="L57" s="3" t="s">
        <v>88</v>
      </c>
      <c r="M57" s="6" t="s">
        <v>224</v>
      </c>
      <c r="N57" s="7" t="s">
        <v>183</v>
      </c>
      <c r="O57" s="7" t="s">
        <v>128</v>
      </c>
    </row>
    <row r="58" spans="1:15" ht="135" x14ac:dyDescent="0.2">
      <c r="A58" s="2" t="s">
        <v>14</v>
      </c>
      <c r="B58" s="3" t="s">
        <v>143</v>
      </c>
      <c r="C58" s="3" t="s">
        <v>219</v>
      </c>
      <c r="D58" s="3" t="s">
        <v>217</v>
      </c>
      <c r="E58" s="4">
        <v>1</v>
      </c>
      <c r="F58" s="5">
        <v>198.82</v>
      </c>
      <c r="G58" s="11">
        <f>F58*0.15</f>
        <v>29.822999999999997</v>
      </c>
      <c r="H58" s="10">
        <f>F58*0.25</f>
        <v>49.704999999999998</v>
      </c>
      <c r="I58" s="10">
        <f>F58+(F58*0.15)+(F58*0.25)</f>
        <v>278.34800000000001</v>
      </c>
      <c r="J58" s="10">
        <f t="shared" si="4"/>
        <v>306.18280000000004</v>
      </c>
      <c r="K58" s="6"/>
      <c r="L58" s="3" t="s">
        <v>88</v>
      </c>
      <c r="M58" s="6" t="s">
        <v>218</v>
      </c>
      <c r="N58" s="7" t="s">
        <v>94</v>
      </c>
      <c r="O58" s="7" t="s">
        <v>128</v>
      </c>
    </row>
    <row r="59" spans="1:15" ht="135" x14ac:dyDescent="0.2">
      <c r="A59" s="2" t="s">
        <v>14</v>
      </c>
      <c r="B59" s="3" t="s">
        <v>143</v>
      </c>
      <c r="C59" s="3" t="s">
        <v>219</v>
      </c>
      <c r="D59" s="3" t="s">
        <v>217</v>
      </c>
      <c r="E59" s="4">
        <v>1</v>
      </c>
      <c r="F59" s="5">
        <v>198.82</v>
      </c>
      <c r="G59" s="11">
        <f>F59*0.15</f>
        <v>29.822999999999997</v>
      </c>
      <c r="H59" s="10">
        <f>F59*0.25</f>
        <v>49.704999999999998</v>
      </c>
      <c r="I59" s="10">
        <f>F59+(F59*0.15)+(F59*0.25)</f>
        <v>278.34800000000001</v>
      </c>
      <c r="J59" s="10">
        <f t="shared" si="4"/>
        <v>306.18280000000004</v>
      </c>
      <c r="K59" s="6"/>
      <c r="L59" s="3" t="s">
        <v>88</v>
      </c>
      <c r="M59" s="6" t="s">
        <v>218</v>
      </c>
      <c r="N59" s="7" t="s">
        <v>93</v>
      </c>
      <c r="O59" s="7" t="s">
        <v>128</v>
      </c>
    </row>
    <row r="60" spans="1:15" ht="165" x14ac:dyDescent="0.2">
      <c r="A60" s="2" t="s">
        <v>14</v>
      </c>
      <c r="B60" s="3" t="s">
        <v>143</v>
      </c>
      <c r="C60" s="3" t="s">
        <v>150</v>
      </c>
      <c r="D60" s="3" t="s">
        <v>221</v>
      </c>
      <c r="E60" s="4">
        <v>1</v>
      </c>
      <c r="F60" s="5">
        <v>198.82</v>
      </c>
      <c r="G60" s="11">
        <f>F60*0.15</f>
        <v>29.822999999999997</v>
      </c>
      <c r="H60" s="10">
        <f>F60*0.25</f>
        <v>49.704999999999998</v>
      </c>
      <c r="I60" s="10">
        <f>F60+(F60*0.15)+(F60*0.25)</f>
        <v>278.34800000000001</v>
      </c>
      <c r="J60" s="10">
        <f t="shared" si="4"/>
        <v>306.18280000000004</v>
      </c>
      <c r="K60" s="6"/>
      <c r="L60" s="3" t="s">
        <v>88</v>
      </c>
      <c r="M60" s="6" t="s">
        <v>222</v>
      </c>
      <c r="N60" s="7" t="s">
        <v>151</v>
      </c>
      <c r="O60" s="7" t="s">
        <v>128</v>
      </c>
    </row>
    <row r="61" spans="1:15" ht="135" x14ac:dyDescent="0.2">
      <c r="A61" s="2" t="s">
        <v>14</v>
      </c>
      <c r="B61" s="3" t="s">
        <v>143</v>
      </c>
      <c r="C61" s="3" t="s">
        <v>216</v>
      </c>
      <c r="D61" s="3" t="s">
        <v>217</v>
      </c>
      <c r="E61" s="4">
        <v>10</v>
      </c>
      <c r="F61" s="5">
        <v>1473.89</v>
      </c>
      <c r="G61" s="11">
        <f t="shared" ref="G61:G68" si="5">F61*0.12</f>
        <v>176.86680000000001</v>
      </c>
      <c r="H61" s="10">
        <f t="shared" ref="H61:H68" si="6">F61*0.18</f>
        <v>265.30020000000002</v>
      </c>
      <c r="I61" s="10">
        <f t="shared" ref="I61:I68" si="7">F61+(F61*0.12)+(F61*0.18)</f>
        <v>1916.0570000000002</v>
      </c>
      <c r="J61" s="10">
        <f t="shared" si="4"/>
        <v>2107.6627000000003</v>
      </c>
      <c r="K61" s="6"/>
      <c r="L61" s="3" t="s">
        <v>88</v>
      </c>
      <c r="M61" s="6" t="s">
        <v>218</v>
      </c>
      <c r="N61" s="7" t="s">
        <v>89</v>
      </c>
      <c r="O61" s="7" t="s">
        <v>128</v>
      </c>
    </row>
    <row r="62" spans="1:15" ht="165" x14ac:dyDescent="0.2">
      <c r="A62" s="2" t="s">
        <v>14</v>
      </c>
      <c r="B62" s="3" t="s">
        <v>143</v>
      </c>
      <c r="C62" s="3" t="s">
        <v>220</v>
      </c>
      <c r="D62" s="3" t="s">
        <v>217</v>
      </c>
      <c r="E62" s="4">
        <v>10</v>
      </c>
      <c r="F62" s="5">
        <v>1473.89</v>
      </c>
      <c r="G62" s="11">
        <f t="shared" si="5"/>
        <v>176.86680000000001</v>
      </c>
      <c r="H62" s="10">
        <f t="shared" si="6"/>
        <v>265.30020000000002</v>
      </c>
      <c r="I62" s="10">
        <f t="shared" si="7"/>
        <v>1916.0570000000002</v>
      </c>
      <c r="J62" s="10">
        <f t="shared" si="4"/>
        <v>2107.6627000000003</v>
      </c>
      <c r="K62" s="6"/>
      <c r="L62" s="3" t="s">
        <v>88</v>
      </c>
      <c r="M62" s="6" t="s">
        <v>218</v>
      </c>
      <c r="N62" s="7" t="s">
        <v>92</v>
      </c>
      <c r="O62" s="7" t="s">
        <v>128</v>
      </c>
    </row>
    <row r="63" spans="1:15" ht="165" x14ac:dyDescent="0.2">
      <c r="A63" s="2" t="s">
        <v>14</v>
      </c>
      <c r="B63" s="3" t="s">
        <v>143</v>
      </c>
      <c r="C63" s="3" t="s">
        <v>220</v>
      </c>
      <c r="D63" s="3" t="s">
        <v>217</v>
      </c>
      <c r="E63" s="4">
        <v>10</v>
      </c>
      <c r="F63" s="5">
        <v>1473.89</v>
      </c>
      <c r="G63" s="11">
        <f t="shared" si="5"/>
        <v>176.86680000000001</v>
      </c>
      <c r="H63" s="10">
        <f t="shared" si="6"/>
        <v>265.30020000000002</v>
      </c>
      <c r="I63" s="10">
        <f t="shared" si="7"/>
        <v>1916.0570000000002</v>
      </c>
      <c r="J63" s="10">
        <f t="shared" si="4"/>
        <v>2107.6627000000003</v>
      </c>
      <c r="K63" s="6"/>
      <c r="L63" s="3" t="s">
        <v>88</v>
      </c>
      <c r="M63" s="6" t="s">
        <v>218</v>
      </c>
      <c r="N63" s="7" t="s">
        <v>91</v>
      </c>
      <c r="O63" s="7" t="s">
        <v>128</v>
      </c>
    </row>
    <row r="64" spans="1:15" ht="135" x14ac:dyDescent="0.2">
      <c r="A64" s="2" t="s">
        <v>14</v>
      </c>
      <c r="B64" s="3" t="s">
        <v>143</v>
      </c>
      <c r="C64" s="3" t="s">
        <v>216</v>
      </c>
      <c r="D64" s="3" t="s">
        <v>217</v>
      </c>
      <c r="E64" s="4">
        <v>10</v>
      </c>
      <c r="F64" s="5">
        <v>1473.89</v>
      </c>
      <c r="G64" s="11">
        <f t="shared" si="5"/>
        <v>176.86680000000001</v>
      </c>
      <c r="H64" s="10">
        <f t="shared" si="6"/>
        <v>265.30020000000002</v>
      </c>
      <c r="I64" s="10">
        <f t="shared" si="7"/>
        <v>1916.0570000000002</v>
      </c>
      <c r="J64" s="10">
        <f t="shared" si="4"/>
        <v>2107.6627000000003</v>
      </c>
      <c r="K64" s="6"/>
      <c r="L64" s="3" t="s">
        <v>88</v>
      </c>
      <c r="M64" s="6" t="s">
        <v>218</v>
      </c>
      <c r="N64" s="7" t="s">
        <v>90</v>
      </c>
      <c r="O64" s="7" t="s">
        <v>128</v>
      </c>
    </row>
    <row r="65" spans="1:15" ht="375" x14ac:dyDescent="0.2">
      <c r="A65" s="2" t="s">
        <v>14</v>
      </c>
      <c r="B65" s="3" t="s">
        <v>143</v>
      </c>
      <c r="C65" s="3" t="s">
        <v>225</v>
      </c>
      <c r="D65" s="3" t="s">
        <v>0</v>
      </c>
      <c r="E65" s="4">
        <v>10</v>
      </c>
      <c r="F65" s="5">
        <v>1473.89</v>
      </c>
      <c r="G65" s="11">
        <f t="shared" si="5"/>
        <v>176.86680000000001</v>
      </c>
      <c r="H65" s="10">
        <f t="shared" si="6"/>
        <v>265.30020000000002</v>
      </c>
      <c r="I65" s="10">
        <f t="shared" si="7"/>
        <v>1916.0570000000002</v>
      </c>
      <c r="J65" s="10">
        <f t="shared" si="4"/>
        <v>2107.6627000000003</v>
      </c>
      <c r="K65" s="6"/>
      <c r="L65" s="3" t="s">
        <v>88</v>
      </c>
      <c r="M65" s="6" t="s">
        <v>224</v>
      </c>
      <c r="N65" s="7" t="s">
        <v>154</v>
      </c>
      <c r="O65" s="7" t="s">
        <v>128</v>
      </c>
    </row>
    <row r="66" spans="1:15" ht="375" x14ac:dyDescent="0.2">
      <c r="A66" s="2" t="s">
        <v>14</v>
      </c>
      <c r="B66" s="3" t="s">
        <v>143</v>
      </c>
      <c r="C66" s="3" t="s">
        <v>226</v>
      </c>
      <c r="D66" s="3" t="s">
        <v>0</v>
      </c>
      <c r="E66" s="4">
        <v>10</v>
      </c>
      <c r="F66" s="5">
        <v>1473.89</v>
      </c>
      <c r="G66" s="11">
        <f t="shared" si="5"/>
        <v>176.86680000000001</v>
      </c>
      <c r="H66" s="10">
        <f t="shared" si="6"/>
        <v>265.30020000000002</v>
      </c>
      <c r="I66" s="10">
        <f t="shared" si="7"/>
        <v>1916.0570000000002</v>
      </c>
      <c r="J66" s="10">
        <f t="shared" si="4"/>
        <v>2107.6627000000003</v>
      </c>
      <c r="K66" s="6"/>
      <c r="L66" s="3" t="s">
        <v>88</v>
      </c>
      <c r="M66" s="6" t="s">
        <v>224</v>
      </c>
      <c r="N66" s="7" t="s">
        <v>153</v>
      </c>
      <c r="O66" s="7" t="s">
        <v>128</v>
      </c>
    </row>
    <row r="67" spans="1:15" ht="375" x14ac:dyDescent="0.2">
      <c r="A67" s="2" t="s">
        <v>14</v>
      </c>
      <c r="B67" s="3" t="s">
        <v>143</v>
      </c>
      <c r="C67" s="3" t="s">
        <v>146</v>
      </c>
      <c r="D67" s="3" t="s">
        <v>0</v>
      </c>
      <c r="E67" s="4">
        <v>10</v>
      </c>
      <c r="F67" s="5">
        <v>1473.89</v>
      </c>
      <c r="G67" s="11">
        <f t="shared" si="5"/>
        <v>176.86680000000001</v>
      </c>
      <c r="H67" s="10">
        <f t="shared" si="6"/>
        <v>265.30020000000002</v>
      </c>
      <c r="I67" s="10">
        <f t="shared" si="7"/>
        <v>1916.0570000000002</v>
      </c>
      <c r="J67" s="10">
        <f t="shared" si="4"/>
        <v>2107.6627000000003</v>
      </c>
      <c r="K67" s="6"/>
      <c r="L67" s="3" t="s">
        <v>88</v>
      </c>
      <c r="M67" s="6" t="s">
        <v>224</v>
      </c>
      <c r="N67" s="7" t="s">
        <v>147</v>
      </c>
      <c r="O67" s="7" t="s">
        <v>128</v>
      </c>
    </row>
    <row r="68" spans="1:15" ht="375" x14ac:dyDescent="0.2">
      <c r="A68" s="2" t="s">
        <v>14</v>
      </c>
      <c r="B68" s="3" t="s">
        <v>143</v>
      </c>
      <c r="C68" s="3" t="s">
        <v>144</v>
      </c>
      <c r="D68" s="3" t="s">
        <v>0</v>
      </c>
      <c r="E68" s="4">
        <v>10</v>
      </c>
      <c r="F68" s="5">
        <v>1473.89</v>
      </c>
      <c r="G68" s="11">
        <f t="shared" si="5"/>
        <v>176.86680000000001</v>
      </c>
      <c r="H68" s="10">
        <f t="shared" si="6"/>
        <v>265.30020000000002</v>
      </c>
      <c r="I68" s="10">
        <f t="shared" si="7"/>
        <v>1916.0570000000002</v>
      </c>
      <c r="J68" s="10">
        <f t="shared" ref="J68:J86" si="8">I68*1.1</f>
        <v>2107.6627000000003</v>
      </c>
      <c r="K68" s="6"/>
      <c r="L68" s="3" t="s">
        <v>88</v>
      </c>
      <c r="M68" s="6" t="s">
        <v>224</v>
      </c>
      <c r="N68" s="7" t="s">
        <v>145</v>
      </c>
      <c r="O68" s="7" t="s">
        <v>128</v>
      </c>
    </row>
    <row r="69" spans="1:15" ht="105" x14ac:dyDescent="0.2">
      <c r="A69" s="2" t="s">
        <v>46</v>
      </c>
      <c r="B69" s="3" t="s">
        <v>47</v>
      </c>
      <c r="C69" s="3" t="s">
        <v>309</v>
      </c>
      <c r="D69" s="3" t="s">
        <v>130</v>
      </c>
      <c r="E69" s="4">
        <v>30</v>
      </c>
      <c r="F69" s="5">
        <v>406.99</v>
      </c>
      <c r="G69" s="11">
        <f>F69*0.15</f>
        <v>61.048499999999997</v>
      </c>
      <c r="H69" s="10">
        <f>F69*0.25</f>
        <v>101.7475</v>
      </c>
      <c r="I69" s="10">
        <f>F69+(F69*0.15)+(F69*0.25)</f>
        <v>569.78600000000006</v>
      </c>
      <c r="J69" s="10">
        <f t="shared" si="8"/>
        <v>626.76460000000009</v>
      </c>
      <c r="K69" s="6"/>
      <c r="L69" s="3" t="s">
        <v>48</v>
      </c>
      <c r="M69" s="6" t="s">
        <v>307</v>
      </c>
      <c r="N69" s="7" t="s">
        <v>49</v>
      </c>
      <c r="O69" s="7" t="s">
        <v>148</v>
      </c>
    </row>
    <row r="70" spans="1:15" ht="105" x14ac:dyDescent="0.2">
      <c r="A70" s="2" t="s">
        <v>46</v>
      </c>
      <c r="B70" s="3" t="s">
        <v>47</v>
      </c>
      <c r="C70" s="3" t="s">
        <v>310</v>
      </c>
      <c r="D70" s="3" t="s">
        <v>130</v>
      </c>
      <c r="E70" s="4">
        <v>30</v>
      </c>
      <c r="F70" s="5">
        <v>406.99</v>
      </c>
      <c r="G70" s="11">
        <f>F70*0.15</f>
        <v>61.048499999999997</v>
      </c>
      <c r="H70" s="10">
        <f>F70*0.25</f>
        <v>101.7475</v>
      </c>
      <c r="I70" s="10">
        <f>F70+(F70*0.15)+(F70*0.25)</f>
        <v>569.78600000000006</v>
      </c>
      <c r="J70" s="10">
        <f t="shared" si="8"/>
        <v>626.76460000000009</v>
      </c>
      <c r="K70" s="6"/>
      <c r="L70" s="3" t="s">
        <v>48</v>
      </c>
      <c r="M70" s="6" t="s">
        <v>307</v>
      </c>
      <c r="N70" s="7" t="s">
        <v>87</v>
      </c>
      <c r="O70" s="7" t="s">
        <v>148</v>
      </c>
    </row>
    <row r="71" spans="1:15" ht="105" x14ac:dyDescent="0.2">
      <c r="A71" s="2" t="s">
        <v>46</v>
      </c>
      <c r="B71" s="3" t="s">
        <v>47</v>
      </c>
      <c r="C71" s="3" t="s">
        <v>306</v>
      </c>
      <c r="D71" s="3" t="s">
        <v>130</v>
      </c>
      <c r="E71" s="4">
        <v>60</v>
      </c>
      <c r="F71" s="5">
        <v>615.21</v>
      </c>
      <c r="G71" s="11">
        <f>F71*0.12</f>
        <v>73.825199999999995</v>
      </c>
      <c r="H71" s="10">
        <f>F71*0.18</f>
        <v>110.73780000000001</v>
      </c>
      <c r="I71" s="10">
        <f>F71+(F71*0.12)+(F71*0.18)</f>
        <v>799.77300000000002</v>
      </c>
      <c r="J71" s="10">
        <f t="shared" si="8"/>
        <v>879.75030000000015</v>
      </c>
      <c r="K71" s="6"/>
      <c r="L71" s="3" t="s">
        <v>48</v>
      </c>
      <c r="M71" s="6" t="s">
        <v>307</v>
      </c>
      <c r="N71" s="7" t="s">
        <v>175</v>
      </c>
      <c r="O71" s="7" t="s">
        <v>148</v>
      </c>
    </row>
    <row r="72" spans="1:15" ht="105" x14ac:dyDescent="0.2">
      <c r="A72" s="2" t="s">
        <v>46</v>
      </c>
      <c r="B72" s="3" t="s">
        <v>47</v>
      </c>
      <c r="C72" s="3" t="s">
        <v>308</v>
      </c>
      <c r="D72" s="3" t="s">
        <v>130</v>
      </c>
      <c r="E72" s="4">
        <v>60</v>
      </c>
      <c r="F72" s="5">
        <v>615.21</v>
      </c>
      <c r="G72" s="11">
        <f>F72*0.12</f>
        <v>73.825199999999995</v>
      </c>
      <c r="H72" s="10">
        <f>F72*0.18</f>
        <v>110.73780000000001</v>
      </c>
      <c r="I72" s="10">
        <f>F72+(F72*0.12)+(F72*0.18)</f>
        <v>799.77300000000002</v>
      </c>
      <c r="J72" s="10">
        <f t="shared" si="8"/>
        <v>879.75030000000015</v>
      </c>
      <c r="K72" s="6"/>
      <c r="L72" s="3" t="s">
        <v>48</v>
      </c>
      <c r="M72" s="6" t="s">
        <v>307</v>
      </c>
      <c r="N72" s="7" t="s">
        <v>174</v>
      </c>
      <c r="O72" s="7" t="s">
        <v>148</v>
      </c>
    </row>
    <row r="73" spans="1:15" ht="165" x14ac:dyDescent="0.2">
      <c r="A73" s="2" t="s">
        <v>83</v>
      </c>
      <c r="B73" s="3" t="s">
        <v>83</v>
      </c>
      <c r="C73" s="3" t="s">
        <v>260</v>
      </c>
      <c r="D73" s="3" t="s">
        <v>261</v>
      </c>
      <c r="E73" s="4">
        <v>30</v>
      </c>
      <c r="F73" s="5">
        <v>5040</v>
      </c>
      <c r="G73" s="11">
        <f>F73*0.12</f>
        <v>604.79999999999995</v>
      </c>
      <c r="H73" s="10">
        <f>F73*0.18</f>
        <v>907.19999999999993</v>
      </c>
      <c r="I73" s="10">
        <f>F73+(F73*0.12)+(F73*0.18)</f>
        <v>6552</v>
      </c>
      <c r="J73" s="10">
        <f t="shared" si="8"/>
        <v>7207.2000000000007</v>
      </c>
      <c r="K73" s="6"/>
      <c r="L73" s="3" t="s">
        <v>116</v>
      </c>
      <c r="M73" s="6" t="s">
        <v>262</v>
      </c>
      <c r="N73" s="7" t="s">
        <v>263</v>
      </c>
      <c r="O73" s="7" t="s">
        <v>117</v>
      </c>
    </row>
    <row r="74" spans="1:15" ht="60" x14ac:dyDescent="0.2">
      <c r="A74" s="2" t="s">
        <v>63</v>
      </c>
      <c r="B74" s="3" t="s">
        <v>203</v>
      </c>
      <c r="C74" s="3" t="s">
        <v>207</v>
      </c>
      <c r="D74" s="3" t="s">
        <v>100</v>
      </c>
      <c r="E74" s="4">
        <v>30</v>
      </c>
      <c r="F74" s="5">
        <v>74.23</v>
      </c>
      <c r="G74" s="11">
        <f t="shared" ref="G74:G79" si="9">F74*0.15</f>
        <v>11.134500000000001</v>
      </c>
      <c r="H74" s="10">
        <f t="shared" ref="H74:H79" si="10">F74*0.25</f>
        <v>18.557500000000001</v>
      </c>
      <c r="I74" s="10">
        <f t="shared" ref="I74:I79" si="11">F74+(F74*0.15)+(F74*0.25)</f>
        <v>103.92200000000001</v>
      </c>
      <c r="J74" s="10">
        <f t="shared" si="8"/>
        <v>114.31420000000003</v>
      </c>
      <c r="K74" s="6"/>
      <c r="L74" s="3" t="s">
        <v>111</v>
      </c>
      <c r="M74" s="6" t="s">
        <v>205</v>
      </c>
      <c r="N74" s="7" t="s">
        <v>208</v>
      </c>
      <c r="O74" s="7" t="s">
        <v>152</v>
      </c>
    </row>
    <row r="75" spans="1:15" ht="45" x14ac:dyDescent="0.2">
      <c r="A75" s="2" t="s">
        <v>63</v>
      </c>
      <c r="B75" s="3" t="s">
        <v>203</v>
      </c>
      <c r="C75" s="3" t="s">
        <v>209</v>
      </c>
      <c r="D75" s="3" t="s">
        <v>100</v>
      </c>
      <c r="E75" s="4">
        <v>3</v>
      </c>
      <c r="F75" s="5">
        <v>92.79</v>
      </c>
      <c r="G75" s="11">
        <f t="shared" si="9"/>
        <v>13.9185</v>
      </c>
      <c r="H75" s="10">
        <f t="shared" si="10"/>
        <v>23.197500000000002</v>
      </c>
      <c r="I75" s="10">
        <f t="shared" si="11"/>
        <v>129.90600000000001</v>
      </c>
      <c r="J75" s="10">
        <f t="shared" si="8"/>
        <v>142.89660000000001</v>
      </c>
      <c r="K75" s="6"/>
      <c r="L75" s="3" t="s">
        <v>111</v>
      </c>
      <c r="M75" s="6" t="s">
        <v>205</v>
      </c>
      <c r="N75" s="7" t="s">
        <v>210</v>
      </c>
      <c r="O75" s="7" t="s">
        <v>152</v>
      </c>
    </row>
    <row r="76" spans="1:15" ht="60" x14ac:dyDescent="0.2">
      <c r="A76" s="2" t="s">
        <v>63</v>
      </c>
      <c r="B76" s="3" t="s">
        <v>203</v>
      </c>
      <c r="C76" s="3" t="s">
        <v>211</v>
      </c>
      <c r="D76" s="3" t="s">
        <v>100</v>
      </c>
      <c r="E76" s="4">
        <v>60</v>
      </c>
      <c r="F76" s="5">
        <v>148.46</v>
      </c>
      <c r="G76" s="11">
        <f t="shared" si="9"/>
        <v>22.269000000000002</v>
      </c>
      <c r="H76" s="10">
        <f t="shared" si="10"/>
        <v>37.115000000000002</v>
      </c>
      <c r="I76" s="10">
        <f t="shared" si="11"/>
        <v>207.84400000000002</v>
      </c>
      <c r="J76" s="10">
        <f t="shared" si="8"/>
        <v>228.62840000000006</v>
      </c>
      <c r="K76" s="6"/>
      <c r="L76" s="3" t="s">
        <v>111</v>
      </c>
      <c r="M76" s="6" t="s">
        <v>205</v>
      </c>
      <c r="N76" s="7" t="s">
        <v>212</v>
      </c>
      <c r="O76" s="7" t="s">
        <v>152</v>
      </c>
    </row>
    <row r="77" spans="1:15" ht="60" x14ac:dyDescent="0.2">
      <c r="A77" s="2" t="s">
        <v>63</v>
      </c>
      <c r="B77" s="3" t="s">
        <v>203</v>
      </c>
      <c r="C77" s="3" t="s">
        <v>204</v>
      </c>
      <c r="D77" s="3" t="s">
        <v>100</v>
      </c>
      <c r="E77" s="4">
        <v>100</v>
      </c>
      <c r="F77" s="5">
        <v>247.44</v>
      </c>
      <c r="G77" s="11">
        <f t="shared" si="9"/>
        <v>37.116</v>
      </c>
      <c r="H77" s="10">
        <f t="shared" si="10"/>
        <v>61.86</v>
      </c>
      <c r="I77" s="10">
        <f t="shared" si="11"/>
        <v>346.416</v>
      </c>
      <c r="J77" s="10">
        <f t="shared" si="8"/>
        <v>381.05760000000004</v>
      </c>
      <c r="K77" s="6"/>
      <c r="L77" s="3" t="s">
        <v>111</v>
      </c>
      <c r="M77" s="6" t="s">
        <v>205</v>
      </c>
      <c r="N77" s="7" t="s">
        <v>206</v>
      </c>
      <c r="O77" s="7" t="s">
        <v>152</v>
      </c>
    </row>
    <row r="78" spans="1:15" ht="195" x14ac:dyDescent="0.2">
      <c r="A78" s="2" t="s">
        <v>68</v>
      </c>
      <c r="B78" s="3" t="s">
        <v>69</v>
      </c>
      <c r="C78" s="3" t="s">
        <v>279</v>
      </c>
      <c r="D78" s="3" t="s">
        <v>277</v>
      </c>
      <c r="E78" s="4">
        <v>5</v>
      </c>
      <c r="F78" s="5">
        <v>55.08</v>
      </c>
      <c r="G78" s="11">
        <f t="shared" si="9"/>
        <v>8.2619999999999987</v>
      </c>
      <c r="H78" s="10">
        <f t="shared" si="10"/>
        <v>13.77</v>
      </c>
      <c r="I78" s="10">
        <f t="shared" si="11"/>
        <v>77.111999999999995</v>
      </c>
      <c r="J78" s="10">
        <f t="shared" si="8"/>
        <v>84.8232</v>
      </c>
      <c r="K78" s="6"/>
      <c r="L78" s="3" t="s">
        <v>70</v>
      </c>
      <c r="M78" s="6" t="s">
        <v>280</v>
      </c>
      <c r="N78" s="7" t="s">
        <v>71</v>
      </c>
      <c r="O78" s="7" t="s">
        <v>114</v>
      </c>
    </row>
    <row r="79" spans="1:15" ht="195" x14ac:dyDescent="0.2">
      <c r="A79" s="2" t="s">
        <v>68</v>
      </c>
      <c r="B79" s="3" t="s">
        <v>69</v>
      </c>
      <c r="C79" s="3" t="s">
        <v>276</v>
      </c>
      <c r="D79" s="3" t="s">
        <v>277</v>
      </c>
      <c r="E79" s="4">
        <v>5</v>
      </c>
      <c r="F79" s="5">
        <v>74.31</v>
      </c>
      <c r="G79" s="11">
        <f t="shared" si="9"/>
        <v>11.1465</v>
      </c>
      <c r="H79" s="10">
        <f t="shared" si="10"/>
        <v>18.577500000000001</v>
      </c>
      <c r="I79" s="10">
        <f t="shared" si="11"/>
        <v>104.03400000000001</v>
      </c>
      <c r="J79" s="10">
        <f t="shared" si="8"/>
        <v>114.43740000000001</v>
      </c>
      <c r="K79" s="6"/>
      <c r="L79" s="3" t="s">
        <v>70</v>
      </c>
      <c r="M79" s="6" t="s">
        <v>278</v>
      </c>
      <c r="N79" s="7" t="s">
        <v>72</v>
      </c>
      <c r="O79" s="7" t="s">
        <v>114</v>
      </c>
    </row>
    <row r="80" spans="1:15" ht="150" x14ac:dyDescent="0.2">
      <c r="A80" s="2" t="s">
        <v>12</v>
      </c>
      <c r="B80" s="3" t="s">
        <v>52</v>
      </c>
      <c r="C80" s="3" t="s">
        <v>315</v>
      </c>
      <c r="D80" s="3" t="s">
        <v>199</v>
      </c>
      <c r="E80" s="4">
        <v>15</v>
      </c>
      <c r="F80" s="5">
        <v>509.28</v>
      </c>
      <c r="G80" s="11">
        <f t="shared" ref="G80:G85" si="12">F80*0.12</f>
        <v>61.113599999999991</v>
      </c>
      <c r="H80" s="10">
        <f t="shared" ref="H80:H85" si="13">F80*0.18</f>
        <v>91.670399999999987</v>
      </c>
      <c r="I80" s="10">
        <f t="shared" ref="I80:I85" si="14">F80+(F80*0.12)+(F80*0.18)</f>
        <v>662.06399999999996</v>
      </c>
      <c r="J80" s="10">
        <f t="shared" si="8"/>
        <v>728.2704</v>
      </c>
      <c r="K80" s="6"/>
      <c r="L80" s="3" t="s">
        <v>53</v>
      </c>
      <c r="M80" s="6" t="s">
        <v>311</v>
      </c>
      <c r="N80" s="7" t="s">
        <v>55</v>
      </c>
      <c r="O80" s="7" t="s">
        <v>113</v>
      </c>
    </row>
    <row r="81" spans="1:15" ht="150" x14ac:dyDescent="0.2">
      <c r="A81" s="2" t="s">
        <v>12</v>
      </c>
      <c r="B81" s="3" t="s">
        <v>52</v>
      </c>
      <c r="C81" s="3" t="s">
        <v>184</v>
      </c>
      <c r="D81" s="3" t="s">
        <v>199</v>
      </c>
      <c r="E81" s="4">
        <v>28</v>
      </c>
      <c r="F81" s="5">
        <v>717.95</v>
      </c>
      <c r="G81" s="11">
        <f t="shared" si="12"/>
        <v>86.153999999999996</v>
      </c>
      <c r="H81" s="10">
        <f t="shared" si="13"/>
        <v>129.23099999999999</v>
      </c>
      <c r="I81" s="10">
        <f t="shared" si="14"/>
        <v>933.33500000000004</v>
      </c>
      <c r="J81" s="10">
        <f t="shared" si="8"/>
        <v>1026.6685000000002</v>
      </c>
      <c r="K81" s="6"/>
      <c r="L81" s="3" t="s">
        <v>53</v>
      </c>
      <c r="M81" s="6" t="s">
        <v>311</v>
      </c>
      <c r="N81" s="7" t="s">
        <v>54</v>
      </c>
      <c r="O81" s="7" t="s">
        <v>113</v>
      </c>
    </row>
    <row r="82" spans="1:15" ht="180" x14ac:dyDescent="0.2">
      <c r="A82" s="2" t="s">
        <v>103</v>
      </c>
      <c r="B82" s="3" t="s">
        <v>104</v>
      </c>
      <c r="C82" s="3" t="s">
        <v>166</v>
      </c>
      <c r="D82" s="3" t="s">
        <v>246</v>
      </c>
      <c r="E82" s="4">
        <v>1</v>
      </c>
      <c r="F82" s="5">
        <v>173405.7</v>
      </c>
      <c r="G82" s="11">
        <f t="shared" si="12"/>
        <v>20808.684000000001</v>
      </c>
      <c r="H82" s="10">
        <f t="shared" si="13"/>
        <v>31213.026000000002</v>
      </c>
      <c r="I82" s="10">
        <f t="shared" si="14"/>
        <v>225427.41000000003</v>
      </c>
      <c r="J82" s="10">
        <f t="shared" si="8"/>
        <v>247970.15100000004</v>
      </c>
      <c r="K82" s="6"/>
      <c r="L82" s="3" t="s">
        <v>105</v>
      </c>
      <c r="M82" s="6" t="s">
        <v>247</v>
      </c>
      <c r="N82" s="7" t="s">
        <v>248</v>
      </c>
      <c r="O82" s="7" t="s">
        <v>167</v>
      </c>
    </row>
    <row r="83" spans="1:15" ht="135" x14ac:dyDescent="0.2">
      <c r="A83" s="2" t="s">
        <v>103</v>
      </c>
      <c r="B83" s="3" t="s">
        <v>104</v>
      </c>
      <c r="C83" s="3" t="s">
        <v>166</v>
      </c>
      <c r="D83" s="3" t="s">
        <v>249</v>
      </c>
      <c r="E83" s="4">
        <v>1</v>
      </c>
      <c r="F83" s="5">
        <v>173405.7</v>
      </c>
      <c r="G83" s="11">
        <f t="shared" si="12"/>
        <v>20808.684000000001</v>
      </c>
      <c r="H83" s="10">
        <f t="shared" si="13"/>
        <v>31213.026000000002</v>
      </c>
      <c r="I83" s="10">
        <f t="shared" si="14"/>
        <v>225427.41000000003</v>
      </c>
      <c r="J83" s="10">
        <f t="shared" si="8"/>
        <v>247970.15100000004</v>
      </c>
      <c r="K83" s="6"/>
      <c r="L83" s="3" t="s">
        <v>105</v>
      </c>
      <c r="M83" s="6" t="s">
        <v>250</v>
      </c>
      <c r="N83" s="7" t="s">
        <v>106</v>
      </c>
      <c r="O83" s="7" t="s">
        <v>167</v>
      </c>
    </row>
    <row r="84" spans="1:15" ht="165" x14ac:dyDescent="0.2">
      <c r="A84" s="2" t="s">
        <v>103</v>
      </c>
      <c r="B84" s="3" t="s">
        <v>104</v>
      </c>
      <c r="C84" s="3" t="s">
        <v>166</v>
      </c>
      <c r="D84" s="3" t="s">
        <v>251</v>
      </c>
      <c r="E84" s="4">
        <v>1</v>
      </c>
      <c r="F84" s="5">
        <v>173405.7</v>
      </c>
      <c r="G84" s="11">
        <f t="shared" si="12"/>
        <v>20808.684000000001</v>
      </c>
      <c r="H84" s="10">
        <f t="shared" si="13"/>
        <v>31213.026000000002</v>
      </c>
      <c r="I84" s="10">
        <f t="shared" si="14"/>
        <v>225427.41000000003</v>
      </c>
      <c r="J84" s="10">
        <f t="shared" si="8"/>
        <v>247970.15100000004</v>
      </c>
      <c r="K84" s="6"/>
      <c r="L84" s="3" t="s">
        <v>105</v>
      </c>
      <c r="M84" s="6" t="s">
        <v>252</v>
      </c>
      <c r="N84" s="7" t="s">
        <v>248</v>
      </c>
      <c r="O84" s="7" t="s">
        <v>167</v>
      </c>
    </row>
    <row r="85" spans="1:15" ht="165" x14ac:dyDescent="0.2">
      <c r="A85" s="2" t="s">
        <v>103</v>
      </c>
      <c r="B85" s="3" t="s">
        <v>104</v>
      </c>
      <c r="C85" s="3" t="s">
        <v>166</v>
      </c>
      <c r="D85" s="3" t="s">
        <v>253</v>
      </c>
      <c r="E85" s="4">
        <v>1</v>
      </c>
      <c r="F85" s="5">
        <v>173405.7</v>
      </c>
      <c r="G85" s="11">
        <f t="shared" si="12"/>
        <v>20808.684000000001</v>
      </c>
      <c r="H85" s="10">
        <f t="shared" si="13"/>
        <v>31213.026000000002</v>
      </c>
      <c r="I85" s="10">
        <f t="shared" si="14"/>
        <v>225427.41000000003</v>
      </c>
      <c r="J85" s="10">
        <f t="shared" si="8"/>
        <v>247970.15100000004</v>
      </c>
      <c r="K85" s="6"/>
      <c r="L85" s="3" t="s">
        <v>105</v>
      </c>
      <c r="M85" s="6" t="s">
        <v>254</v>
      </c>
      <c r="N85" s="7" t="s">
        <v>106</v>
      </c>
      <c r="O85" s="7" t="s">
        <v>167</v>
      </c>
    </row>
    <row r="86" spans="1:15" ht="75" x14ac:dyDescent="0.2">
      <c r="A86" s="2" t="s">
        <v>30</v>
      </c>
      <c r="B86" s="3" t="s">
        <v>95</v>
      </c>
      <c r="C86" s="3" t="s">
        <v>316</v>
      </c>
      <c r="D86" s="3" t="s">
        <v>317</v>
      </c>
      <c r="E86" s="4">
        <v>10</v>
      </c>
      <c r="F86" s="5">
        <v>253.7</v>
      </c>
      <c r="G86" s="11">
        <f>F86*0.15</f>
        <v>38.055</v>
      </c>
      <c r="H86" s="10">
        <f>F86*0.25</f>
        <v>63.424999999999997</v>
      </c>
      <c r="I86" s="10">
        <f>F86+(F86*0.15)+(F86*0.25)</f>
        <v>355.18</v>
      </c>
      <c r="J86" s="10">
        <f t="shared" si="8"/>
        <v>390.69800000000004</v>
      </c>
      <c r="K86" s="6"/>
      <c r="L86" s="3" t="s">
        <v>31</v>
      </c>
      <c r="M86" s="6" t="s">
        <v>318</v>
      </c>
      <c r="N86" s="7" t="s">
        <v>319</v>
      </c>
      <c r="O86" s="7" t="s">
        <v>142</v>
      </c>
    </row>
  </sheetData>
  <mergeCells count="1">
    <mergeCell ref="A1:O1"/>
  </mergeCells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2018-05-10T08:42:52Z</dcterms:created>
  <dcterms:modified xsi:type="dcterms:W3CDTF">2018-05-14T09:16:59Z</dcterms:modified>
</cp:coreProperties>
</file>