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8745"/>
  </bookViews>
  <sheets>
    <sheet name="Foglio1" sheetId="3" r:id="rId1"/>
  </sheets>
  <definedNames>
    <definedName name="_xlnm._FilterDatabase" localSheetId="0" hidden="1">Foglio1!$A$2:$O$101</definedName>
    <definedName name="_xlnm.Print_Area" localSheetId="0">Foglio1!$A$1:$O$101</definedName>
  </definedNames>
  <calcPr calcId="162913"/>
  <fileRecoveryPr autoRecover="0"/>
</workbook>
</file>

<file path=xl/calcChain.xml><?xml version="1.0" encoding="utf-8"?>
<calcChain xmlns="http://schemas.openxmlformats.org/spreadsheetml/2006/main">
  <c r="H4" i="3" l="1"/>
  <c r="I4" i="3"/>
  <c r="J4" i="3"/>
  <c r="K4" i="3" s="1"/>
  <c r="H42" i="3"/>
  <c r="I42" i="3"/>
  <c r="J42" i="3"/>
  <c r="K42" i="3" s="1"/>
  <c r="H43" i="3"/>
  <c r="I43" i="3"/>
  <c r="J43" i="3"/>
  <c r="K43" i="3" s="1"/>
  <c r="H61" i="3"/>
  <c r="I61" i="3"/>
  <c r="J61" i="3"/>
  <c r="K61" i="3" s="1"/>
  <c r="H30" i="3"/>
  <c r="I30" i="3"/>
  <c r="J30" i="3"/>
  <c r="K30" i="3" s="1"/>
  <c r="H11" i="3"/>
  <c r="I11" i="3"/>
  <c r="J11" i="3"/>
  <c r="K11" i="3" s="1"/>
  <c r="H97" i="3"/>
  <c r="I97" i="3"/>
  <c r="J97" i="3"/>
  <c r="K97" i="3" s="1"/>
  <c r="H9" i="3"/>
  <c r="I9" i="3"/>
  <c r="J9" i="3"/>
  <c r="K9" i="3" s="1"/>
  <c r="H77" i="3"/>
  <c r="I77" i="3"/>
  <c r="J77" i="3"/>
  <c r="K77" i="3" s="1"/>
  <c r="H50" i="3"/>
  <c r="I50" i="3"/>
  <c r="J50" i="3"/>
  <c r="K50" i="3" s="1"/>
  <c r="H51" i="3"/>
  <c r="I51" i="3"/>
  <c r="J51" i="3"/>
  <c r="K51" i="3" s="1"/>
  <c r="H22" i="3"/>
  <c r="I22" i="3"/>
  <c r="J22" i="3"/>
  <c r="K22" i="3" s="1"/>
  <c r="H5" i="3"/>
  <c r="I5" i="3"/>
  <c r="J5" i="3"/>
  <c r="K5" i="3" s="1"/>
  <c r="H12" i="3"/>
  <c r="I12" i="3"/>
  <c r="J12" i="3"/>
  <c r="K12" i="3" s="1"/>
  <c r="H87" i="3"/>
  <c r="I87" i="3"/>
  <c r="J87" i="3"/>
  <c r="K87" i="3" s="1"/>
  <c r="H35" i="3"/>
  <c r="I35" i="3"/>
  <c r="J35" i="3"/>
  <c r="K35" i="3" s="1"/>
  <c r="H52" i="3"/>
  <c r="I52" i="3"/>
  <c r="J52" i="3"/>
  <c r="K52" i="3" s="1"/>
  <c r="H98" i="3"/>
  <c r="I98" i="3"/>
  <c r="J98" i="3"/>
  <c r="K98" i="3" s="1"/>
  <c r="H23" i="3"/>
  <c r="I23" i="3"/>
  <c r="J23" i="3"/>
  <c r="K23" i="3" s="1"/>
  <c r="H53" i="3"/>
  <c r="I53" i="3"/>
  <c r="J53" i="3"/>
  <c r="K53" i="3" s="1"/>
  <c r="H36" i="3"/>
  <c r="I36" i="3"/>
  <c r="J36" i="3"/>
  <c r="K36" i="3" s="1"/>
  <c r="H88" i="3"/>
  <c r="I88" i="3"/>
  <c r="J88" i="3"/>
  <c r="K88" i="3" s="1"/>
  <c r="H44" i="3"/>
  <c r="I44" i="3"/>
  <c r="J44" i="3"/>
  <c r="K44" i="3" s="1"/>
  <c r="H45" i="3"/>
  <c r="I45" i="3"/>
  <c r="J45" i="3"/>
  <c r="K45" i="3" s="1"/>
  <c r="H54" i="3"/>
  <c r="I54" i="3"/>
  <c r="J54" i="3"/>
  <c r="K54" i="3" s="1"/>
  <c r="H55" i="3"/>
  <c r="I55" i="3"/>
  <c r="J55" i="3"/>
  <c r="K55" i="3" s="1"/>
  <c r="H56" i="3"/>
  <c r="I56" i="3"/>
  <c r="J56" i="3"/>
  <c r="K56" i="3" s="1"/>
  <c r="H78" i="3"/>
  <c r="I78" i="3"/>
  <c r="J78" i="3"/>
  <c r="K78" i="3" s="1"/>
  <c r="J3" i="3"/>
  <c r="K3" i="3"/>
  <c r="I3" i="3"/>
  <c r="H3" i="3"/>
  <c r="H59" i="3"/>
  <c r="I59" i="3"/>
  <c r="J59" i="3"/>
  <c r="K59" i="3"/>
  <c r="H73" i="3"/>
  <c r="I73" i="3"/>
  <c r="J73" i="3"/>
  <c r="K73" i="3"/>
  <c r="H74" i="3"/>
  <c r="I74" i="3"/>
  <c r="J74" i="3"/>
  <c r="K74" i="3"/>
  <c r="H17" i="3"/>
  <c r="I17" i="3"/>
  <c r="J17" i="3"/>
  <c r="K17" i="3"/>
  <c r="H75" i="3"/>
  <c r="I75" i="3"/>
  <c r="J75" i="3"/>
  <c r="K75" i="3"/>
  <c r="H13" i="3"/>
  <c r="I13" i="3"/>
  <c r="J13" i="3"/>
  <c r="K13" i="3"/>
  <c r="H76" i="3"/>
  <c r="I76" i="3"/>
  <c r="J76" i="3"/>
  <c r="K76" i="3"/>
  <c r="H90" i="3"/>
  <c r="I90" i="3"/>
  <c r="J90" i="3"/>
  <c r="K90" i="3"/>
  <c r="H91" i="3"/>
  <c r="I91" i="3"/>
  <c r="J91" i="3"/>
  <c r="K91" i="3"/>
  <c r="H16" i="3"/>
  <c r="I16" i="3"/>
  <c r="J16" i="3"/>
  <c r="K16" i="3"/>
  <c r="H83" i="3"/>
  <c r="I83" i="3"/>
  <c r="J83" i="3"/>
  <c r="K83" i="3"/>
  <c r="H84" i="3"/>
  <c r="I84" i="3"/>
  <c r="J84" i="3"/>
  <c r="K84" i="3"/>
  <c r="H18" i="3"/>
  <c r="I18" i="3"/>
  <c r="J18" i="3"/>
  <c r="K18" i="3"/>
  <c r="H81" i="3"/>
  <c r="I81" i="3"/>
  <c r="J81" i="3"/>
  <c r="K81" i="3"/>
  <c r="H82" i="3"/>
  <c r="I82" i="3"/>
  <c r="J82" i="3"/>
  <c r="K82" i="3"/>
  <c r="H92" i="3"/>
  <c r="I92" i="3"/>
  <c r="J92" i="3"/>
  <c r="K92" i="3"/>
  <c r="H60" i="3"/>
  <c r="I60" i="3"/>
  <c r="J60" i="3"/>
  <c r="K60" i="3"/>
  <c r="H46" i="3"/>
  <c r="I46" i="3"/>
  <c r="J46" i="3"/>
  <c r="K46" i="3"/>
  <c r="H14" i="3"/>
  <c r="I14" i="3"/>
  <c r="J14" i="3"/>
  <c r="K14" i="3"/>
  <c r="H96" i="3"/>
  <c r="I96" i="3"/>
  <c r="J96" i="3"/>
  <c r="K96" i="3"/>
  <c r="H10" i="3"/>
  <c r="I10" i="3"/>
  <c r="J10" i="3"/>
  <c r="K10" i="3"/>
  <c r="H93" i="3"/>
  <c r="I93" i="3"/>
  <c r="J93" i="3"/>
  <c r="K93" i="3"/>
  <c r="H94" i="3"/>
  <c r="I94" i="3"/>
  <c r="J94" i="3"/>
  <c r="K94" i="3"/>
  <c r="H15" i="3"/>
  <c r="I15" i="3"/>
  <c r="J15" i="3"/>
  <c r="K15" i="3"/>
  <c r="H47" i="3"/>
  <c r="I47" i="3"/>
  <c r="J47" i="3"/>
  <c r="K47" i="3"/>
  <c r="H38" i="3"/>
  <c r="I38" i="3"/>
  <c r="J38" i="3"/>
  <c r="K38" i="3"/>
  <c r="H39" i="3"/>
  <c r="I39" i="3"/>
  <c r="J39" i="3"/>
  <c r="K39" i="3"/>
  <c r="H70" i="3"/>
  <c r="I70" i="3"/>
  <c r="J70" i="3"/>
  <c r="K70" i="3"/>
  <c r="H79" i="3"/>
  <c r="I79" i="3"/>
  <c r="J79" i="3"/>
  <c r="K79" i="3"/>
  <c r="H8" i="3"/>
  <c r="I8" i="3"/>
  <c r="J8" i="3"/>
  <c r="K8" i="3"/>
  <c r="H7" i="3"/>
  <c r="I7" i="3"/>
  <c r="J7" i="3"/>
  <c r="K7" i="3"/>
  <c r="H67" i="3"/>
  <c r="I67" i="3"/>
  <c r="J67" i="3"/>
  <c r="K67" i="3"/>
  <c r="H40" i="3"/>
  <c r="I40" i="3"/>
  <c r="J40" i="3"/>
  <c r="K40" i="3"/>
  <c r="H41" i="3"/>
  <c r="I41" i="3"/>
  <c r="J41" i="3"/>
  <c r="K41" i="3"/>
  <c r="H48" i="3"/>
  <c r="I48" i="3"/>
  <c r="J48" i="3"/>
  <c r="K48" i="3"/>
  <c r="H29" i="3"/>
  <c r="I29" i="3"/>
  <c r="J29" i="3"/>
  <c r="K29" i="3"/>
  <c r="H27" i="3"/>
  <c r="I27" i="3"/>
  <c r="J27" i="3"/>
  <c r="K27" i="3"/>
  <c r="H28" i="3"/>
  <c r="I28" i="3"/>
  <c r="J28" i="3"/>
  <c r="K28" i="3"/>
  <c r="H69" i="3"/>
  <c r="I69" i="3"/>
  <c r="J69" i="3"/>
  <c r="K69" i="3"/>
  <c r="H95" i="3"/>
  <c r="I95" i="3"/>
  <c r="J95" i="3"/>
  <c r="K95" i="3"/>
  <c r="H49" i="3"/>
  <c r="I49" i="3"/>
  <c r="J49" i="3"/>
  <c r="K49" i="3"/>
  <c r="H80" i="3"/>
  <c r="I80" i="3"/>
  <c r="J80" i="3"/>
  <c r="K80" i="3"/>
  <c r="H19" i="3"/>
  <c r="I19" i="3"/>
  <c r="J19" i="3"/>
  <c r="K19" i="3"/>
  <c r="J21" i="3"/>
  <c r="K21" i="3"/>
  <c r="I21" i="3"/>
  <c r="H21" i="3"/>
  <c r="H89" i="3"/>
  <c r="I89" i="3"/>
  <c r="J89" i="3"/>
  <c r="K89" i="3"/>
  <c r="H101" i="3"/>
  <c r="I101" i="3"/>
  <c r="J101" i="3"/>
  <c r="K101" i="3"/>
  <c r="H31" i="3"/>
  <c r="I31" i="3"/>
  <c r="J31" i="3"/>
  <c r="K31" i="3"/>
  <c r="H32" i="3"/>
  <c r="I32" i="3"/>
  <c r="J32" i="3"/>
  <c r="K32" i="3"/>
  <c r="H71" i="3"/>
  <c r="I71" i="3"/>
  <c r="J71" i="3"/>
  <c r="K71" i="3"/>
  <c r="H72" i="3"/>
  <c r="I72" i="3"/>
  <c r="J72" i="3"/>
  <c r="K72" i="3"/>
  <c r="H85" i="3"/>
  <c r="I85" i="3"/>
  <c r="J85" i="3"/>
  <c r="K85" i="3"/>
  <c r="H26" i="3"/>
  <c r="I26" i="3"/>
  <c r="J26" i="3"/>
  <c r="K26" i="3"/>
  <c r="H66" i="3"/>
  <c r="I66" i="3"/>
  <c r="J66" i="3"/>
  <c r="K66" i="3"/>
  <c r="H86" i="3"/>
  <c r="I86" i="3"/>
  <c r="J86" i="3"/>
  <c r="K86" i="3"/>
  <c r="H68" i="3"/>
  <c r="I68" i="3"/>
  <c r="J68" i="3"/>
  <c r="K68" i="3"/>
  <c r="H65" i="3"/>
  <c r="I65" i="3"/>
  <c r="J65" i="3"/>
  <c r="K65" i="3"/>
  <c r="H99" i="3"/>
  <c r="I99" i="3"/>
  <c r="J99" i="3"/>
  <c r="K99" i="3"/>
  <c r="H33" i="3"/>
  <c r="I33" i="3"/>
  <c r="J33" i="3"/>
  <c r="K33" i="3"/>
  <c r="H63" i="3"/>
  <c r="I63" i="3"/>
  <c r="J63" i="3"/>
  <c r="K63" i="3"/>
  <c r="H57" i="3"/>
  <c r="I57" i="3"/>
  <c r="J57" i="3"/>
  <c r="K57" i="3"/>
  <c r="H58" i="3"/>
  <c r="I58" i="3"/>
  <c r="J58" i="3"/>
  <c r="K58" i="3"/>
  <c r="H6" i="3"/>
  <c r="I6" i="3"/>
  <c r="J6" i="3"/>
  <c r="K6" i="3"/>
  <c r="H24" i="3"/>
  <c r="I24" i="3"/>
  <c r="J24" i="3"/>
  <c r="K24" i="3"/>
  <c r="H20" i="3"/>
  <c r="I20" i="3"/>
  <c r="J20" i="3"/>
  <c r="K20" i="3"/>
  <c r="H37" i="3"/>
  <c r="I37" i="3"/>
  <c r="J37" i="3"/>
  <c r="K37" i="3"/>
  <c r="H64" i="3"/>
  <c r="I64" i="3"/>
  <c r="J64" i="3"/>
  <c r="K64" i="3"/>
  <c r="H62" i="3"/>
  <c r="I62" i="3"/>
  <c r="J62" i="3"/>
  <c r="K62" i="3"/>
  <c r="H34" i="3"/>
  <c r="I34" i="3"/>
  <c r="J34" i="3"/>
  <c r="K34" i="3"/>
  <c r="H100" i="3"/>
  <c r="I100" i="3"/>
  <c r="J100" i="3"/>
  <c r="K100" i="3"/>
  <c r="J25" i="3"/>
  <c r="K25" i="3"/>
  <c r="I25" i="3"/>
  <c r="H25" i="3"/>
</calcChain>
</file>

<file path=xl/sharedStrings.xml><?xml version="1.0" encoding="utf-8"?>
<sst xmlns="http://schemas.openxmlformats.org/spreadsheetml/2006/main" count="807" uniqueCount="462">
  <si>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</si>
  <si>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</si>
  <si>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</si>
  <si>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</si>
  <si>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Код АТХ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</si>
  <si>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</si>
  <si>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</si>
  <si>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</si>
  <si>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</si>
  <si>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</si>
  <si>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</si>
  <si>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Азитромицин</t>
  </si>
  <si>
    <t>Аминофиллин</t>
  </si>
  <si>
    <t>Эуфиллин</t>
  </si>
  <si>
    <t>Ацикловир</t>
  </si>
  <si>
    <t>Апротинин</t>
  </si>
  <si>
    <t>Гордокс</t>
  </si>
  <si>
    <t>П N013656/01</t>
  </si>
  <si>
    <t>Р N001595/01</t>
  </si>
  <si>
    <t>Бензилпенициллин</t>
  </si>
  <si>
    <t>Бензилпенициллина натриевая соль</t>
  </si>
  <si>
    <t>Р N003931/01</t>
  </si>
  <si>
    <t>Бензилпенициллина новокаиновая соль</t>
  </si>
  <si>
    <t>Р N000631/01</t>
  </si>
  <si>
    <t>4602565014131</t>
  </si>
  <si>
    <t>Винпоцетин</t>
  </si>
  <si>
    <t>Вакцина для профилактики полиомиелита</t>
  </si>
  <si>
    <t>Винпоцетин-АКОС</t>
  </si>
  <si>
    <t>Р N001925/02</t>
  </si>
  <si>
    <t>4602565016265</t>
  </si>
  <si>
    <t>Галантамин</t>
  </si>
  <si>
    <t>Галоперидол</t>
  </si>
  <si>
    <t>П N013574/02</t>
  </si>
  <si>
    <t>5997001390740</t>
  </si>
  <si>
    <t>Гидрокортизон</t>
  </si>
  <si>
    <t>Дапсон</t>
  </si>
  <si>
    <t>Регидрон</t>
  </si>
  <si>
    <t>П N014770/01</t>
  </si>
  <si>
    <t>6432100002525</t>
  </si>
  <si>
    <t>Дифенгидрамин</t>
  </si>
  <si>
    <t>Димедрол</t>
  </si>
  <si>
    <t>Р N003993/01</t>
  </si>
  <si>
    <t>4602824000066</t>
  </si>
  <si>
    <t>ЛС-000387</t>
  </si>
  <si>
    <t>4602824011420</t>
  </si>
  <si>
    <t>Иммуноглобулин человека нормальный [IgG+IgA+IgM]</t>
  </si>
  <si>
    <t>Ринсулин Р</t>
  </si>
  <si>
    <t>Каптоприл</t>
  </si>
  <si>
    <t>Каптоприл-АКОС</t>
  </si>
  <si>
    <t>Р N002388/01</t>
  </si>
  <si>
    <t>4602565016357</t>
  </si>
  <si>
    <t>4602565016371</t>
  </si>
  <si>
    <t>Карбамазепин</t>
  </si>
  <si>
    <t>Р N003681/01</t>
  </si>
  <si>
    <t>4602565006419</t>
  </si>
  <si>
    <t>Кветиапин</t>
  </si>
  <si>
    <t>Кеторолак</t>
  </si>
  <si>
    <t>Клопидогрел</t>
  </si>
  <si>
    <t>Колекальциферол</t>
  </si>
  <si>
    <t>Ксилометазолин</t>
  </si>
  <si>
    <t>Ринорус</t>
  </si>
  <si>
    <t>ЛС-002408</t>
  </si>
  <si>
    <t>4602565013127</t>
  </si>
  <si>
    <t>4602565013134</t>
  </si>
  <si>
    <t>П N014038/01</t>
  </si>
  <si>
    <t>Мебеверин</t>
  </si>
  <si>
    <t>Метопролол</t>
  </si>
  <si>
    <t>Нандролон</t>
  </si>
  <si>
    <t>Ретаболил</t>
  </si>
  <si>
    <t>П N014823/01</t>
  </si>
  <si>
    <t>5997001391709</t>
  </si>
  <si>
    <t>Натрия хлорид</t>
  </si>
  <si>
    <t>Р N002156/01</t>
  </si>
  <si>
    <t>Норэтистерон</t>
  </si>
  <si>
    <t>Норколут</t>
  </si>
  <si>
    <t>П N014881/01</t>
  </si>
  <si>
    <t>5997001380932</t>
  </si>
  <si>
    <t>Оксациллин</t>
  </si>
  <si>
    <t>ЛСР-007068/08</t>
  </si>
  <si>
    <t>4602565015305</t>
  </si>
  <si>
    <t>Окситоцин</t>
  </si>
  <si>
    <t>П N013027/01</t>
  </si>
  <si>
    <t>5997001391464</t>
  </si>
  <si>
    <t>Омепразол</t>
  </si>
  <si>
    <t>Р N001520/01</t>
  </si>
  <si>
    <t>4602565015442</t>
  </si>
  <si>
    <t>Пилокарпин</t>
  </si>
  <si>
    <t>Пентоксифиллин</t>
  </si>
  <si>
    <t>Р N002856/01</t>
  </si>
  <si>
    <t>Р N000749/01</t>
  </si>
  <si>
    <t>4602565014322</t>
  </si>
  <si>
    <t>Пирацетам</t>
  </si>
  <si>
    <t>Р N001902/01</t>
  </si>
  <si>
    <t>4602565014476</t>
  </si>
  <si>
    <t>Пиридостигмина бромид</t>
  </si>
  <si>
    <t>Преднизолон</t>
  </si>
  <si>
    <t>Р N001616/01</t>
  </si>
  <si>
    <t>Тилорон</t>
  </si>
  <si>
    <t>Тимолол</t>
  </si>
  <si>
    <t>Тимолол-АКОС</t>
  </si>
  <si>
    <t>Р N002671/01</t>
  </si>
  <si>
    <t>4602565007300</t>
  </si>
  <si>
    <t>4602565007317</t>
  </si>
  <si>
    <t>Тиопентал натрия</t>
  </si>
  <si>
    <t>ЛС-000748</t>
  </si>
  <si>
    <t>Тропикамид</t>
  </si>
  <si>
    <t>Трифлуоперазин</t>
  </si>
  <si>
    <t>Трифтазин</t>
  </si>
  <si>
    <t>Р N001406/01-2002</t>
  </si>
  <si>
    <t>4602824002022</t>
  </si>
  <si>
    <t>Урсодезоксихолевая кислота</t>
  </si>
  <si>
    <t>Урсосан</t>
  </si>
  <si>
    <t>П N016302/01</t>
  </si>
  <si>
    <t>8595026463318</t>
  </si>
  <si>
    <t>8595026463387</t>
  </si>
  <si>
    <t>8595026463356</t>
  </si>
  <si>
    <t>Флуконазол</t>
  </si>
  <si>
    <t>Р N002522/01</t>
  </si>
  <si>
    <t>Хлоргексидин</t>
  </si>
  <si>
    <t>Цетиризин</t>
  </si>
  <si>
    <t>Гипромеллоза</t>
  </si>
  <si>
    <t>Дефислёз</t>
  </si>
  <si>
    <t>ЛС-000198</t>
  </si>
  <si>
    <t>4602565010072</t>
  </si>
  <si>
    <t>Р N001666/01</t>
  </si>
  <si>
    <t>Амиксин</t>
  </si>
  <si>
    <t>ЛСР-000175/08</t>
  </si>
  <si>
    <t>ЛП-000159</t>
  </si>
  <si>
    <t>4602565019587</t>
  </si>
  <si>
    <t>4602565019594</t>
  </si>
  <si>
    <t>4602565019600</t>
  </si>
  <si>
    <t>4602565019617</t>
  </si>
  <si>
    <t>Иммуноглобулиновый комплексный препарат</t>
  </si>
  <si>
    <t>ЛСР-002313/10</t>
  </si>
  <si>
    <t>ЛС-000590</t>
  </si>
  <si>
    <t>4602824002657</t>
  </si>
  <si>
    <t>4602565020118</t>
  </si>
  <si>
    <t>4602565019969</t>
  </si>
  <si>
    <t>4602212007035</t>
  </si>
  <si>
    <t>4602212007042</t>
  </si>
  <si>
    <t>Инсулин растворимый (человеческий генно-инженерный)</t>
  </si>
  <si>
    <t>4602565020491</t>
  </si>
  <si>
    <t>4602565020392</t>
  </si>
  <si>
    <t>4602565020439</t>
  </si>
  <si>
    <t>Моксифлоксацин</t>
  </si>
  <si>
    <t>Окситоцин-Рихтер</t>
  </si>
  <si>
    <t>Умифеновир</t>
  </si>
  <si>
    <t>Флуконазол-OBL</t>
  </si>
  <si>
    <t>4605077006687</t>
  </si>
  <si>
    <t>ЛП-001511</t>
  </si>
  <si>
    <t>4602565023669</t>
  </si>
  <si>
    <t>Декстроза + калия хлорид + натрия хлорид + натрия цитрат</t>
  </si>
  <si>
    <t>4602565024215</t>
  </si>
  <si>
    <t>4602565024239</t>
  </si>
  <si>
    <t>ЛП-002688</t>
  </si>
  <si>
    <t>ЛП-002978</t>
  </si>
  <si>
    <t>4603779013057</t>
  </si>
  <si>
    <t>B05CB01</t>
  </si>
  <si>
    <t>J01FA10</t>
  </si>
  <si>
    <t>B01AC04</t>
  </si>
  <si>
    <t>C09AA01</t>
  </si>
  <si>
    <t xml:space="preserve">V07AB  </t>
  </si>
  <si>
    <t>капсулы, 20 мг, 10 шт. - упаковки ячейковые контурные (3)  - пачки картонные</t>
  </si>
  <si>
    <t>D08AC02</t>
  </si>
  <si>
    <t>N05AD01</t>
  </si>
  <si>
    <t>C04AD03</t>
  </si>
  <si>
    <t>R01AA07</t>
  </si>
  <si>
    <t>N03AF01</t>
  </si>
  <si>
    <t>БиВак полио (Вакцина полиомиелитная пероральная, двухвалентная, живая аттенуированная 1, 3 типов)</t>
  </si>
  <si>
    <t>ЛП-003511</t>
  </si>
  <si>
    <t>4603993000970</t>
  </si>
  <si>
    <t>D06BB03</t>
  </si>
  <si>
    <t>R03DA05</t>
  </si>
  <si>
    <t>A10AB01</t>
  </si>
  <si>
    <t>J05AX13</t>
  </si>
  <si>
    <t>J02AC01</t>
  </si>
  <si>
    <t>таблетки, 10 мг, 10 шт. - упаковки ячейковые контурные (3)  - пачки картонные</t>
  </si>
  <si>
    <t>R06AE07</t>
  </si>
  <si>
    <t>A05AA02</t>
  </si>
  <si>
    <t>капсулы, 250 мг, 10 шт. - упаковки ячейковые контурные (10)  - пачки картонные</t>
  </si>
  <si>
    <t>капсулы, 250 мг, 10 шт. - упаковки ячейковые контурные (5)  - пачки картонные</t>
  </si>
  <si>
    <t xml:space="preserve">J05AX  </t>
  </si>
  <si>
    <t>A02BC01</t>
  </si>
  <si>
    <t>таблетки, 25 мг, 10 шт. - упаковки ячейковые контурные (4)  - пачки картонные</t>
  </si>
  <si>
    <t>C07AB02</t>
  </si>
  <si>
    <t>N06BX18</t>
  </si>
  <si>
    <t>N06BX03</t>
  </si>
  <si>
    <t>N05AH04</t>
  </si>
  <si>
    <t>капли назальные, 0.1%, 10 мл - флакон-капельницы (1)  - пачки картонные</t>
  </si>
  <si>
    <t>капли назальные, 0.05%, 10 мл - флакон-капельницы (1)  - пачки картонные</t>
  </si>
  <si>
    <t>таблетки, 10 мг, 10 шт. - упаковки ячейковые контурные (1)  - пачки картонные</t>
  </si>
  <si>
    <t>таблетки, 200 мг, 10 шт. - упаковки ячейковые контурные (5)  - пачки картонные</t>
  </si>
  <si>
    <t>капсулы, 250 мг, 10 шт. - упаковки ячейковые контурные (1)  - пачки картонные</t>
  </si>
  <si>
    <t>J01MA14</t>
  </si>
  <si>
    <t>N06DA04</t>
  </si>
  <si>
    <t>таблетки, 25 мг, 10 шт. - упаковки ячейковые контурные (2)  - пачки картонные</t>
  </si>
  <si>
    <t xml:space="preserve">J06BA  </t>
  </si>
  <si>
    <t>таблетки, 5 мг, 10 шт. - упаковки ячейковые контурные (2)  - пачки картонные</t>
  </si>
  <si>
    <t>R06AA02</t>
  </si>
  <si>
    <t>капсулы, 50 мг, 10 шт. - упаковки ячейковые контурные (2)  - пачки картонные</t>
  </si>
  <si>
    <t>D07AA02</t>
  </si>
  <si>
    <t>таблетки, 10 мг, 10 шт. - упаковки ячейковые контурные (2)  - пачки картонные</t>
  </si>
  <si>
    <t>M01AB15</t>
  </si>
  <si>
    <t>таблетки покрытые пленочной оболочкой, 125 мг, 10 шт. - упаковки ячейковые контурные (1)  - пачки картонные</t>
  </si>
  <si>
    <t>4601669009586</t>
  </si>
  <si>
    <t>таблетки покрытые пленочной оболочкой, 60 мг, 10 шт. - упаковки ячейковые контурные (1)  - пачки картонные</t>
  </si>
  <si>
    <t>4601669009548</t>
  </si>
  <si>
    <t>таблетки покрытые пленочной оболочкой, 125 мг, 6 шт. - упаковки ячейковые контурные (1)  - пачки картонные</t>
  </si>
  <si>
    <t>4601669009562</t>
  </si>
  <si>
    <t>таблетки, 5 мг, 10 шт. - упаковки ячейковые контурные (5)  - пачки картонные</t>
  </si>
  <si>
    <t>B02AB01</t>
  </si>
  <si>
    <t>J01CE01</t>
  </si>
  <si>
    <t>D07AA03</t>
  </si>
  <si>
    <t>капсулы пролонгированного действия, 200 мг, 10 шт. - упаковки ячейковые контурные (3)  - пачки картонные</t>
  </si>
  <si>
    <t>A03AA04</t>
  </si>
  <si>
    <t>ЛП-003594</t>
  </si>
  <si>
    <t>таблетки, 50 мг, 10 шт. - упаковки ячейковые контурные (2)  - пачки картонные</t>
  </si>
  <si>
    <t>4602565027742</t>
  </si>
  <si>
    <t>N07AA02</t>
  </si>
  <si>
    <t>ЛП-003633</t>
  </si>
  <si>
    <t>таблетки, 60 мг, 10 шт. - упаковки ячейковые контурные (5)  - пачки картонные</t>
  </si>
  <si>
    <t>4602779004263</t>
  </si>
  <si>
    <t>капсулы, 50 мг, 10 шт. - упаковки ячейковые контурные (1)  - пачки картонные</t>
  </si>
  <si>
    <t>капсулы, 150 мг, 1 шт. - контурная ячейковая упаковка (1)  - пачка картонная</t>
  </si>
  <si>
    <t>капли глазные, 0.5%, 5 мл - флакон-капельницы полиэтиленовые (1)  - пачки картонные</t>
  </si>
  <si>
    <t>Дютан</t>
  </si>
  <si>
    <t>ЛП-003300</t>
  </si>
  <si>
    <t>4605077011339</t>
  </si>
  <si>
    <t>капсулы пролонгированного действия, 200 мг, 15 шт. - упаковки ячейковые контурные (2)  - пачки картонные</t>
  </si>
  <si>
    <t>4605077011384</t>
  </si>
  <si>
    <t>H01BB02</t>
  </si>
  <si>
    <t>раствор для внутримышечного введения, 240 мг/мл, 1 мл - ампулы (10)  / в комплекте с ножом ампульным или скарификатором, если необходим для ампул данного типа / - коробки картонные</t>
  </si>
  <si>
    <t>раствор для внутривенного и внутримышечного введения, 10 мг/мл, 1 мл - ампулы (10)  / в комплекте с ножом ампульным или скарификатором, если необходим для ампул данного типа / - коробки картонные</t>
  </si>
  <si>
    <t>раствор для внутримышечного введения, 2 мг/мл, 1 мл - ампулы (10)  / в комплекте с ножом ампульным или скарификатором, если необходим для ампул данного типа / - коробки картонные</t>
  </si>
  <si>
    <t>N05AB06</t>
  </si>
  <si>
    <t>раствор для внутримышечного введения [масляный], 50 мг/мл, 1 мл - ампулы (1)  - упаковки контурные пластиковые (поддоны) - пачки картонные</t>
  </si>
  <si>
    <t>A14AB01</t>
  </si>
  <si>
    <t>мазь для наружного применения, 5%, 10 г - тубы (1)  - пачки картонные</t>
  </si>
  <si>
    <t>капсулы, 100 мг, 10 шт. - упаковки ячейковые контурные (2)  - пачки картонные</t>
  </si>
  <si>
    <t>капсулы, 100 мг, 10 шт. - упаковки ячейковые контурные (1)  - пачки картонные</t>
  </si>
  <si>
    <t>капли глазные, 1%, 5 мл - флакон-капельницы полиэтиленовые (1)  - пачки картонные</t>
  </si>
  <si>
    <t>S01EB01</t>
  </si>
  <si>
    <t>спрей назальный, 0.1%, 20 мл - флаконы пластиковые с распылителем (1)  - пачки картонные</t>
  </si>
  <si>
    <t>спрей назальный, 0.05%, 20 мл - флаконы пластиковые с распылителем (1)  - пачки картонные</t>
  </si>
  <si>
    <t>спрей назальный, 0.1%, 10 мл - флаконы пластиковые с распылителем (1)  - пачки картонные</t>
  </si>
  <si>
    <t>спрей назальный, 0.05%, 10 мл - флаконы пластиковые с распылителем (1)  - пачки картонные</t>
  </si>
  <si>
    <t>мазь для наружного применения, 0.5%, 15 г - тубы алюминиевые (1)  - пачки картонные</t>
  </si>
  <si>
    <t>капсулы, 400 мг, 10 шт. - упаковки ячейковые контурные (2)  - пачки картонные</t>
  </si>
  <si>
    <t>мазь для наружного применения, 1%, 20 г - тубы (1)  - пачки картонные</t>
  </si>
  <si>
    <t>мазь для наружного применения, 1%, 15 г - тубы (1)  - пачки картонные</t>
  </si>
  <si>
    <t>капли глазные, 0.25%, 5 мл - флакон-капельницы полиэтиленовые (1)  - пачки картонные</t>
  </si>
  <si>
    <t>S01ED01</t>
  </si>
  <si>
    <t>P N002491/01</t>
  </si>
  <si>
    <t>раствор для инфузий, 0.9%, 1000 мл - контейнеры полимерные (1)  - в двух пакетах полиэтиленовых</t>
  </si>
  <si>
    <t>раствор для инфузий, 0.9%, 100 мл - контейнеры полимерные (1)  - в двух пакетах полиэтиленовых</t>
  </si>
  <si>
    <t>S01AE07</t>
  </si>
  <si>
    <t>4605077010387</t>
  </si>
  <si>
    <t>N01AF03</t>
  </si>
  <si>
    <t>J01CF04</t>
  </si>
  <si>
    <t>J01CE09</t>
  </si>
  <si>
    <t>таблетки покрытые пленочной оболочкой, 200 мг, 15 шт. - упаковки ячейковые контурные (4)  - пачки картонные</t>
  </si>
  <si>
    <t>J07BF04</t>
  </si>
  <si>
    <t>ГАЛОПЕРИДОЛ-РИХТЕР</t>
  </si>
  <si>
    <t>Тизин Классик</t>
  </si>
  <si>
    <t>спрей назальный дозированный, 0.05%, 10 мл - флаконы (1)  - пачки картонные</t>
  </si>
  <si>
    <t>спрей назальный дозированный, 0.1%, 10 мл - флаконы (1)  - пачки картонные</t>
  </si>
  <si>
    <t>Компливит Аква Д3</t>
  </si>
  <si>
    <t>капли для приема внутрь, 15000 МЕ/мл, 10 мл - флакон-капельницы (1)  - пачки картонные</t>
  </si>
  <si>
    <t>A11CC05</t>
  </si>
  <si>
    <t>ЛП-004151</t>
  </si>
  <si>
    <t>4601669010315</t>
  </si>
  <si>
    <t>Винпоцетин ФОРТЕ</t>
  </si>
  <si>
    <t>ЛП-004090</t>
  </si>
  <si>
    <t>4602565028893</t>
  </si>
  <si>
    <t>раствор для внутривенного и внутримышечного введения, 5 мг/мл, 1 мл - ампулы (5)  - упаковки контурные пластиковые (поддоны) - пачки картонные</t>
  </si>
  <si>
    <t>раствор для инфузий и внутримышечного введения, 5 МЕ/мл, 1 мл - ампулы (5)  - упаковки контурные пластиковые - пачки картонные</t>
  </si>
  <si>
    <t>таблетки покрытые пленочной оболочкой, 100 мг, 15 шт. - упаковки ячейковые контурные (4)  - пачки картонные</t>
  </si>
  <si>
    <t xml:space="preserve">Вл.Вып.к.Перв.Уп.Втор.Уп.Пр.Открытое акционерное общество "Акционерное Курганское общество медицинских препаратов и изделий "Синтез" (ОАО "Синтез"), Россия (4501023743); </t>
  </si>
  <si>
    <t>порошок для приготовления раствора для внутримышечного и подкожного введения, 1 млн.ЕД,  - флаконы (50)  - коробки картонные (для стационаров)</t>
  </si>
  <si>
    <t>порошок для приготовления раствора для внутривенного введения, 1,0 г,  - флаконы 20 мл (50)  - коробки картонные (для стационаров)</t>
  </si>
  <si>
    <t>порошок для приготовления раствора для внутривенного введения, 0.5 г,  - флаконы 10 мл (50)  - коробки картонные (для стационаров)</t>
  </si>
  <si>
    <t>порошок для приготовления суспензии для внутримышечного введения, 600 тыс.ЕД,  - флаконы (50)  - коробки картонные (для стационаров)</t>
  </si>
  <si>
    <t>порошок для приготовления раствора для внутривенного и внутримышечного введения, 1000 мг,  - флаконы (50)  - коробки картонные (для стационаров)</t>
  </si>
  <si>
    <t>S01FA06</t>
  </si>
  <si>
    <t>G03DC02</t>
  </si>
  <si>
    <t>таблетки, 50 мг, 10 шт. - упаковки ячейковые контурные (10)  - пачки картонные</t>
  </si>
  <si>
    <t>J04BA02</t>
  </si>
  <si>
    <t>ЛП-004347</t>
  </si>
  <si>
    <t>4602779004331</t>
  </si>
  <si>
    <t>5997001365847</t>
  </si>
  <si>
    <t>раствор для инъекций, 100 МЕ/мл, 3 мл - картриджи (5)  - пачки картонные</t>
  </si>
  <si>
    <t xml:space="preserve">Вл.Вып.к.Перв.Уп.Втор.Уп.Пр.Общество с ограниченной ответственностью "Гротекс" (ООО "Гротекс"), Россия (7814459396); </t>
  </si>
  <si>
    <t xml:space="preserve">Вл.Вып.к.Перв.Уп.Втор.Уп.Пр.Дальхимфарм ОАО, Россия (2702010564); </t>
  </si>
  <si>
    <t>4607008361346</t>
  </si>
  <si>
    <t xml:space="preserve">Вл.Вып.к.Перв.Уп.Втор.Уп.Пр.Федеральное государственное унитарное предприятие "Научно-производственный центр "Фармзащита" Федерального медико-биологического агентства (ФГУП НПЦ "Фармзащита" ФМБА России), Россия (5047009329); </t>
  </si>
  <si>
    <t>раствор для внутривенного введения, 10000 КИЕ/мл, 10 мл - ампулы (5)  - пачки  картонные</t>
  </si>
  <si>
    <t xml:space="preserve">Вл.Общество с ограниченной ответственностью "Велфарм" (ООО "Велфарм"), Россия (7733691513); Вып.к.Перв.Уп.Втор.Уп.Пр.Общество с ограниченной ответственностью "Велфарм" (ООО "Велфарм"), Россия (7733691513); </t>
  </si>
  <si>
    <t>лиофилизат для приготовления раствора для приема внутрь, 300 мг,  - флаконы (5)  - пачки картонные</t>
  </si>
  <si>
    <t>4631140804676</t>
  </si>
  <si>
    <t xml:space="preserve">Вл.Вып.к.Перв.Уп.Втор.Уп.Пр.ОАО "Гедеон Рихтер", Венгрия (HU10484878); </t>
  </si>
  <si>
    <t>таблетки, покрытые пленочной оболочкой, 400 мг, 5 шт - упаковки ячейковые контурные (1)  - пачки картонные</t>
  </si>
  <si>
    <t>Винпоцетин Велфарм</t>
  </si>
  <si>
    <t>раствор для инъекций, 0.9%, 10 мл - ампулы (10)  - коробки картонные</t>
  </si>
  <si>
    <t>4602565015749</t>
  </si>
  <si>
    <t>раствор для внутривенного введения, 20 мг/мл, 5 мл - ампулы (10)  - коробки картонные</t>
  </si>
  <si>
    <t>таблетки, покрытые пленочной оболочкой, 400 мг, 10 шт. - упаковки ячейковые контурные (3)  - пачки картонные</t>
  </si>
  <si>
    <t>таблетки, покрытые пленочной оболочкой, 400 мг, 10 шт. - упаковки ячейковые контурные (1)  - пачки картонные</t>
  </si>
  <si>
    <t>таблетки, покрытые пленочной оболочкой, 400 мг, 10 шт. - упаковки ячейковые контурные (2)  - пачки картонные</t>
  </si>
  <si>
    <t>таблетки, покрытые пленочной оболочкой, 400 мг, 10 шт. - упаковки ячейковые контурные (6)  - пачки картонные</t>
  </si>
  <si>
    <t xml:space="preserve">Вл.Вып.к.Перв.Уп.Втор.Уп.Пр.АО "КРКА, д.д., Ново место", Словения (SI 82646716); </t>
  </si>
  <si>
    <t xml:space="preserve">Вл.Вып.к.Перв.Уп.Втор.Уп.Пр.Акционерное общество "ВЕРТЕКС" (АО "ВЕРТЕКС"), Россия (7810180435); </t>
  </si>
  <si>
    <t xml:space="preserve">Вл.Общество с ограниченной ответственностью  "ПРОМОМЕД РУС" (ООО "ПРОМОМЕД РУС"), Россия (7701379527); Вып.к.Перв.Уп.Втор.Уп.Пр.Акционерное Общество "Биохимик"  (АО "Биохимик"), Россия (1325030352); </t>
  </si>
  <si>
    <t xml:space="preserve">Вл.Вып.к.Перв.Уп.Втор.Уп.Пр.Акционерное общество "Новосибхимфарм" (АО "Новосибхимфарм"), Россия (5405101302); </t>
  </si>
  <si>
    <t>Рибоциклиб</t>
  </si>
  <si>
    <t>Рисарг</t>
  </si>
  <si>
    <t>таблетки, покрытые пленочной оболочкой, 200 мг, 21 шт. - блистеры (3)  - пачки картонные</t>
  </si>
  <si>
    <t>L01XE42</t>
  </si>
  <si>
    <t>ЛП-004670</t>
  </si>
  <si>
    <t xml:space="preserve">Вл.Сандоз Фармасьютикалс д.д., Словения (76665623); Пр.Новартис Сингапур Фармасьютикал Мэньюфекчуринг Пте. Лтд, Сингапур (200406854N); Вып.к.Перв.Уп.Втор.Уп.Новартис Фарма Продакшнз ГмбХ, Германия (241/116/13407); </t>
  </si>
  <si>
    <t>БиоАсептик</t>
  </si>
  <si>
    <t xml:space="preserve">Вл.Вып.к.Перв.Уп.Втор.Уп.Пр.Публичное акционерное общество "Брынцалов-А" (ПАО "Брынцалов-А"), Россия (0411032048); </t>
  </si>
  <si>
    <t>Ампициллин+[Сульбактам]</t>
  </si>
  <si>
    <t>J01CR01</t>
  </si>
  <si>
    <t xml:space="preserve">Вл.Общество с ограниченной ответственностью "Атолл" (ООО "Атолл"), Россия (6345021323); Вып.к.Перв.Уп.Втор.Уп.Пр.Общество с ограниченной ответственностью "Озон" (ООО "Озон"), Россия (6345002063); </t>
  </si>
  <si>
    <t xml:space="preserve">Вл.Скан Биотек Лимитед, Индия (AAJCS2872G); Вып.к.Перв.Уп.Втор.Уп.Пр.Скан Биотек Лтд, Индия (AAJCS2872G); </t>
  </si>
  <si>
    <t xml:space="preserve">Вл.Скан Биотек Лимитед, Индия (AAJCS2872G); Перв.Уп.Пр.Скан Биотек Лтд, Индия (AAJCS2872G); Вып.к.Втор.Уп.Общество с ограниченной ответственностью "РОЗЛЕКС ФАРМ" (ООО "РОЗЛЕКС ФАРМ"), Россия (6911021581); </t>
  </si>
  <si>
    <t xml:space="preserve">Вл.Акционерное общество "Фармацевтическое предприятие "Оболенское" (АО "ФП "Оболенское"), Россия (5077009710); Вып.к.Перв.Уп.Втор.Уп.Пр.Акционерное общество "Фармацевтическое предприятие "Оболенское" (АО "ФП "Оболенское"), Россия (5077009710); </t>
  </si>
  <si>
    <t>Сультасин</t>
  </si>
  <si>
    <t>Р N003619/01</t>
  </si>
  <si>
    <t xml:space="preserve">Вл.Вып.к.Перв.Уп.Втор.Уп.Пр.АО "Производственная фармацевтическая компания Обновление" (АО "ПФК Обновление"), Россия (5408151534); </t>
  </si>
  <si>
    <t xml:space="preserve">Вл.Орион Корпорейшн, Финляндия (FI19992126); Вып.к.Перв.Уп.Втор.Уп.Пр.Ресифарм Паретс С.Л.Ю., Испания (ESB65376055); </t>
  </si>
  <si>
    <t>ЛП-005203</t>
  </si>
  <si>
    <t xml:space="preserve">Вл.Вып.к.Перв.Уп.Втор.Уп.Пр.Общество с ограниченной ответственностью "ГЕРОФАРМ" (ООО "ГЕРОФАРМ"), Россия (7826043970); </t>
  </si>
  <si>
    <t xml:space="preserve">Вл.Акционерное общество "Отисифарм" (АО "Отисифарм"), Россия (5047149534); Вып.к.Перв.Уп.Втор.Уп.Пр.Открытое акционерное общество "Фармстандарт-Лексредства" (ОАО "Фармстандарт-Лексредства"), Россия (4631002737); </t>
  </si>
  <si>
    <t>капли глазные, 3 мг/мл, 10 мл - флакон-капельницы полимерные (1)  - пачки картонные</t>
  </si>
  <si>
    <t>S01KA02</t>
  </si>
  <si>
    <t>13.05.2019 298/20-19</t>
  </si>
  <si>
    <t>13.05.2019 299/20-19</t>
  </si>
  <si>
    <t>Гальнора СР</t>
  </si>
  <si>
    <t>капсулы с пролонгированным высвобождением, 8 мг, 14 шт. - блистеры (2)  - пачки картонные</t>
  </si>
  <si>
    <t>ЛП-002417</t>
  </si>
  <si>
    <t>13.05.2019 300/20-19</t>
  </si>
  <si>
    <t>3838989701284</t>
  </si>
  <si>
    <t>13.05.2019 301/20-19</t>
  </si>
  <si>
    <t xml:space="preserve">Вл.Вып.к.Перв.Уп.Втор.Уп.Пр.Общество с ограниченной ответственностью «ИННОВАЦИОННЫЙ ЦЕНТР БИО ТЕХНОЛОГИЙ» (ООО «ИЦБТ»), Россия (7735600222); </t>
  </si>
  <si>
    <t>13.05.2019 302/20-19</t>
  </si>
  <si>
    <t>таблетки, покрытые пленочной оболочкой, 10 мг, 10 шт. - контурная ячейковая  упаковка (2)  - пачка картонная</t>
  </si>
  <si>
    <t>ЛП-005016</t>
  </si>
  <si>
    <t>13.05.2019 303/20-19</t>
  </si>
  <si>
    <t>4603988016238</t>
  </si>
  <si>
    <t>13.05.2019 304/20-19</t>
  </si>
  <si>
    <t>Солонэкс</t>
  </si>
  <si>
    <t>капли для приема внутрь, 10 мг/мл, 10 мл - флакон (1)  - пачка картонная</t>
  </si>
  <si>
    <t>ЛП-005417</t>
  </si>
  <si>
    <t>13.05.2019 305/20-19</t>
  </si>
  <si>
    <t>4670028224885</t>
  </si>
  <si>
    <t>капли для приема внутрь, 10 мг/мл, 20 мл - флакон (1)  - пачка картонная</t>
  </si>
  <si>
    <t>4670028224892</t>
  </si>
  <si>
    <t>раствор для наружного применения спиртовой, 0.5%, 1 л - бутылка (6)  - коробки картонные (для стационаров)</t>
  </si>
  <si>
    <t>13.05.2019 306/20-19</t>
  </si>
  <si>
    <t>раствор для наружного применения спиртовой, 0,5%, 1 л - бутылка (9)  - коробки картонные (для стационаров)</t>
  </si>
  <si>
    <t>4603779015983</t>
  </si>
  <si>
    <t>13.05.2019 307/20-19</t>
  </si>
  <si>
    <t>4650099783214</t>
  </si>
  <si>
    <t>4650099783221</t>
  </si>
  <si>
    <t>4650099783207</t>
  </si>
  <si>
    <t>таблетки, покрытые пленочной оболочкой, 75 мг, 7 шт. - блистеры (4)  - пачки картонные</t>
  </si>
  <si>
    <t>ЛП-004475</t>
  </si>
  <si>
    <t>13.05.2019 308/20-19</t>
  </si>
  <si>
    <t>8906060501131</t>
  </si>
  <si>
    <t>таблетки, покрытые пленочной оболочкой, 75 мг, 10 шт. - блистеры (10)  - пачки картонные</t>
  </si>
  <si>
    <t>8906060501117</t>
  </si>
  <si>
    <t>таблетки, покрытые пленочной оболочкой, 75 мг, 10 шт. - блистеры (1)  - пачки картонные</t>
  </si>
  <si>
    <t>8906060501100</t>
  </si>
  <si>
    <t>таблетки, покрытые пленочной оболочкой, 75 мг, 7 шт. - блистеры (2)  - пачки картонные</t>
  </si>
  <si>
    <t>8906060501124</t>
  </si>
  <si>
    <t>ЛП-005340</t>
  </si>
  <si>
    <t>13.05.2019 309/20-19</t>
  </si>
  <si>
    <t>4680020183431</t>
  </si>
  <si>
    <t>4680020183417</t>
  </si>
  <si>
    <t>4680020183424</t>
  </si>
  <si>
    <t>4680020183448</t>
  </si>
  <si>
    <t>13.05.2019 310/20-19</t>
  </si>
  <si>
    <t>Зиромин</t>
  </si>
  <si>
    <t>таблетки, покрытые пленочной оболочкой, 500 мг, 3 шт. - блистеры (1)  - пачки картонные</t>
  </si>
  <si>
    <t xml:space="preserve">Вл.Вып.к.Перв.Уп.Втор.Уп.Пр.Уорлд Медицин Илач Сан ве Тидж А.Ш., Турция (8140480524); </t>
  </si>
  <si>
    <t>ЛП-004880</t>
  </si>
  <si>
    <t>13.05.2019 311/20-19</t>
  </si>
  <si>
    <t>8680199091113</t>
  </si>
  <si>
    <t>таблетки, покрытые пленочной оболочкой, 400 мг, 5 шт. - упаковки ячейковые контурные (2)  - пачки картонные</t>
  </si>
  <si>
    <t>ЛП-005100</t>
  </si>
  <si>
    <t>13.05.2019 312/20-19</t>
  </si>
  <si>
    <t>4602509021867</t>
  </si>
  <si>
    <t>4602509021935</t>
  </si>
  <si>
    <t>4602509021942</t>
  </si>
  <si>
    <t>4602509021959</t>
  </si>
  <si>
    <t>таблетки, покрытые пленочной оболочкой, 400 мг, 5 шт. - упаковки ячейковые контурные (3)  - пачки картонные</t>
  </si>
  <si>
    <t>4602509021874</t>
  </si>
  <si>
    <t>4602509021850</t>
  </si>
  <si>
    <t>4602509021966</t>
  </si>
  <si>
    <t>таблетки, покрытые пленочной оболочкой, 400 мг, 5 шт. - упаковки ячейковые контурные (6)  - пачки картонные</t>
  </si>
  <si>
    <t>4602509021881</t>
  </si>
  <si>
    <t>13.05.2019 313/20-19</t>
  </si>
  <si>
    <t>13.05.2019 314/20-19</t>
  </si>
  <si>
    <t>Бивокса ВМ</t>
  </si>
  <si>
    <t>капли глазные, 5 мг/мл, 5 мл - флакон (1)  - пачки картонные</t>
  </si>
  <si>
    <t xml:space="preserve">Вл.Уорлд Медицин Офтальмикс Илачлары Лимитед Ширкети, Турция (8140469569); Вып.к.Перв.Уп.Втор.Уп.Пр.Уорлд Медицин Илач Сан ве Тидж А.Ш., Турция (8140480524); </t>
  </si>
  <si>
    <t>ЛП-005373</t>
  </si>
  <si>
    <t>13.05.2019 315/20-19</t>
  </si>
  <si>
    <t>8680030190326</t>
  </si>
  <si>
    <t>13.05.2019 316/20-19</t>
  </si>
  <si>
    <t>13.05.2019 317/20-19</t>
  </si>
  <si>
    <t>13.05.2019 319/20-19</t>
  </si>
  <si>
    <t>раствор для приема внутрь, 0.2 мл/доза, 2 мл - флаконы (10)  - пачки картонные</t>
  </si>
  <si>
    <t xml:space="preserve">Вл.Вып.к.Перв.Уп.Втор.Уп.Пр.Федеральное государственное бюджетное научное учреждение "Федеральный научный центр исследований и разработки иммунобиологических препаратов им. М. П. Чумакова РАН" (ФГБНУ "ФНЦИРИП им. Чумакова РАН"), Россия (7751023847); </t>
  </si>
  <si>
    <t>13.05.2019 318/20-19</t>
  </si>
  <si>
    <t>13.05.2019 320/20-19</t>
  </si>
  <si>
    <t>таблетки с пролонгированным высвобождением, покрытые пленочной оболочкой, 50 мг, 15 шт. - упаковки ячейковые контурные (2)  - пачки картонные</t>
  </si>
  <si>
    <t>ЛП-004883</t>
  </si>
  <si>
    <t>13.05.2019 321/20-19</t>
  </si>
  <si>
    <t>4607003249984</t>
  </si>
  <si>
    <t>таблетки с пролонгированным высвобождением, покрытые пленочной оболочкой, 100 мг, 5 шт. - упаковки ячейковые контурные (6)  - пачки картонные</t>
  </si>
  <si>
    <t>4607003249991</t>
  </si>
  <si>
    <t>Тропикам</t>
  </si>
  <si>
    <t>капли глазные, 1 %, 5 мл - флаконы (1)  - пачки картонные</t>
  </si>
  <si>
    <t>ЛП-004624</t>
  </si>
  <si>
    <t>13.05.2019 322/20-19</t>
  </si>
  <si>
    <t>8906060501193</t>
  </si>
  <si>
    <t>13.05.2019 323/20-19</t>
  </si>
  <si>
    <t>13.05.2019 324/20-19</t>
  </si>
  <si>
    <t>16.05.2019 325/20-19</t>
  </si>
  <si>
    <t xml:space="preserve">Вл.Вып.к.Перв.Уп.Втор.Уп.Пр.ПРО.МЕД.ЦС Прага а.о., Чешская Республика (CZ00147893); </t>
  </si>
  <si>
    <t>16.05.2019 326/20-19</t>
  </si>
  <si>
    <t>Кветиапин-ВЕРТЕКС</t>
  </si>
  <si>
    <t>13.05.2019 20-4-4099199-изм</t>
  </si>
  <si>
    <t>4670033320459</t>
  </si>
  <si>
    <t>4670033320213</t>
  </si>
  <si>
    <t>13.05.2019 20-4-4099511-изм</t>
  </si>
  <si>
    <t>4603695005471</t>
  </si>
  <si>
    <t xml:space="preserve">Вл.ООО "Джонсон &amp;amp; Джонсон", Россия (7725216105); Вып.к.Перв.Уп.Втор.Уп.Пр.Фамар Орлеан, Франция (FR38493414403); </t>
  </si>
  <si>
    <t>13.05.2019 20-4-4099357-изм</t>
  </si>
  <si>
    <t>3574661507484</t>
  </si>
  <si>
    <t>3574661507453</t>
  </si>
  <si>
    <t>13.05.2019 20-4-4099598-изм</t>
  </si>
  <si>
    <t>13.05.2019 20-4-4099599-изм</t>
  </si>
  <si>
    <t>порошок для приготовления раствора для внутривенного и внутримышечного введения, 500 мг+250 мг,  - флаконы (1)  / в комплекте с растворителем: вода для инъекций (ампулы) 5 мл-2 шт. / - упаковки ячейковые контурные (1) -  пачки картонные</t>
  </si>
  <si>
    <t>13.05.2019 20-4-4099617-изм</t>
  </si>
  <si>
    <t>4602565023959</t>
  </si>
  <si>
    <t>порошок для приготовления раствора для внутривенного и внутримышечного введения, 500 мг+250 мг,  - флаконы (1)  / в комплекте с растворителем: натрия хлорида раствор 0.9% (ампулы) 5 мл-2 шт. / - упаковки ячейковые контурные (1) -  пачки картонные</t>
  </si>
  <si>
    <t>4602565021627</t>
  </si>
  <si>
    <t>13.05.2019 20-4-4099360-изм</t>
  </si>
  <si>
    <t>13.05.2019 20-4-4099361-изм</t>
  </si>
  <si>
    <t>13.05.2019 20-4-4099477-изм</t>
  </si>
  <si>
    <t>капсулы, 150 мг, 2 шт. - контурная ячейковая упаковка (1)  - пачка картонная</t>
  </si>
  <si>
    <t>13.05.2019 20-4-4099479-изм</t>
  </si>
  <si>
    <t>порошок для приготовления раствора для приема внутрь, 18.9 г - пакетик (20)  /  / - пачки картонные</t>
  </si>
  <si>
    <t>13.05.2019 20-4-4099232-изм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</si>
  <si>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</si>
  <si>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</si>
  <si>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</si>
  <si>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</si>
  <si>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10.05.2019 по 21.05.2019)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</si>
</sst>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1"/>
  <sheetViews>
    <sheetView tabSelected="1" zoomScaleNormal="100" workbookViewId="0">
      <selection sqref="A1:O1"/>
    </sheetView>
  </sheetViews>
  <sheetFormatPr defaultRowHeight="12.75" x14ac:dyDescent="0.2"/>
  <cols>
    <col min="1" max="1" width="11" customWidth="1"/>
    <col min="2" max="2" width="13" customWidth="1"/>
    <col min="3" max="3" width="25.42578125" customWidth="1"/>
    <col min="4" max="4" width="25.7109375" customWidth="1"/>
    <col min="7" max="7" width="10.5703125" customWidth="1"/>
    <col min="8" max="8" width="10" customWidth="1"/>
    <col min="9" max="9" width="10.28515625" customWidth="1"/>
    <col min="10" max="10" width="11.5703125" customWidth="1"/>
    <col min="11" max="11" width="11.42578125" customWidth="1"/>
    <col min="14" max="14" width="11" customWidth="1"/>
  </cols>
  <sheetData>
    <row r="1" spans="1:15" ht="57" customHeight="1" x14ac:dyDescent="0.2">
      <c r="A1" s="12" t="s">
        <v>461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89.2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8" t="s">
        <v>457</v>
      </c>
      <c r="I2" s="8" t="s">
        <v>458</v>
      </c>
      <c r="J2" s="8" t="s">
        <v>459</v>
      </c>
      <c r="K2" s="8" t="s">
        <v>460</v>
      </c>
      <c r="L2" s="1" t="s">
        <v>7</v>
      </c>
      <c r="M2" s="1" t="s">
        <v>8</v>
      </c>
      <c r="N2" s="1" t="s">
        <v>9</v>
      </c>
      <c r="O2" s="1" t="s">
        <v>10</v>
      </c>
    </row>
    <row r="3" spans="1:15" ht="165" x14ac:dyDescent="0.2">
      <c r="A3" s="2" t="s">
        <v>97</v>
      </c>
      <c r="B3" s="3" t="s">
        <v>125</v>
      </c>
      <c r="C3" s="3" t="s">
        <v>205</v>
      </c>
      <c r="D3" s="3" t="s">
        <v>333</v>
      </c>
      <c r="E3" s="3" t="s">
        <v>181</v>
      </c>
      <c r="F3" s="4">
        <v>10</v>
      </c>
      <c r="G3" s="5">
        <v>524.30999999999995</v>
      </c>
      <c r="H3" s="11">
        <f>G3*0.12</f>
        <v>62.917199999999994</v>
      </c>
      <c r="I3" s="10">
        <f>G3*0.18</f>
        <v>94.375799999999984</v>
      </c>
      <c r="J3" s="10">
        <f>G3+(G3*0.12)+(G3*0.18)</f>
        <v>681.60299999999995</v>
      </c>
      <c r="K3" s="10">
        <f t="shared" ref="K3:K34" si="0">J3*1.1</f>
        <v>749.76329999999996</v>
      </c>
      <c r="L3" s="6"/>
      <c r="M3" s="3" t="s">
        <v>126</v>
      </c>
      <c r="N3" s="6" t="s">
        <v>444</v>
      </c>
      <c r="O3" s="7" t="s">
        <v>206</v>
      </c>
    </row>
    <row r="4" spans="1:15" ht="165" x14ac:dyDescent="0.2">
      <c r="A4" s="2" t="s">
        <v>97</v>
      </c>
      <c r="B4" s="3" t="s">
        <v>125</v>
      </c>
      <c r="C4" s="3" t="s">
        <v>207</v>
      </c>
      <c r="D4" s="3" t="s">
        <v>333</v>
      </c>
      <c r="E4" s="3" t="s">
        <v>181</v>
      </c>
      <c r="F4" s="4">
        <v>6</v>
      </c>
      <c r="G4" s="5">
        <v>528.61</v>
      </c>
      <c r="H4" s="11">
        <f>G4*0.12</f>
        <v>63.433199999999999</v>
      </c>
      <c r="I4" s="10">
        <f>G4*0.18</f>
        <v>95.149799999999999</v>
      </c>
      <c r="J4" s="10">
        <f>G4+(G4*0.12)+(G4*0.18)</f>
        <v>687.1930000000001</v>
      </c>
      <c r="K4" s="10">
        <f t="shared" si="0"/>
        <v>755.91230000000019</v>
      </c>
      <c r="L4" s="6"/>
      <c r="M4" s="3" t="s">
        <v>126</v>
      </c>
      <c r="N4" s="6" t="s">
        <v>444</v>
      </c>
      <c r="O4" s="7" t="s">
        <v>208</v>
      </c>
    </row>
    <row r="5" spans="1:15" ht="165" x14ac:dyDescent="0.2">
      <c r="A5" s="2" t="s">
        <v>97</v>
      </c>
      <c r="B5" s="3" t="s">
        <v>125</v>
      </c>
      <c r="C5" s="3" t="s">
        <v>203</v>
      </c>
      <c r="D5" s="3" t="s">
        <v>333</v>
      </c>
      <c r="E5" s="3" t="s">
        <v>181</v>
      </c>
      <c r="F5" s="4">
        <v>10</v>
      </c>
      <c r="G5" s="5">
        <v>889.49</v>
      </c>
      <c r="H5" s="11">
        <f>G5*0.12</f>
        <v>106.7388</v>
      </c>
      <c r="I5" s="10">
        <f>G5*0.18</f>
        <v>160.10819999999998</v>
      </c>
      <c r="J5" s="10">
        <f>G5+(G5*0.12)+(G5*0.18)</f>
        <v>1156.337</v>
      </c>
      <c r="K5" s="10">
        <f t="shared" si="0"/>
        <v>1271.9707000000001</v>
      </c>
      <c r="L5" s="6"/>
      <c r="M5" s="3" t="s">
        <v>126</v>
      </c>
      <c r="N5" s="6" t="s">
        <v>444</v>
      </c>
      <c r="O5" s="7" t="s">
        <v>204</v>
      </c>
    </row>
    <row r="6" spans="1:15" ht="120" x14ac:dyDescent="0.2">
      <c r="A6" s="2" t="s">
        <v>14</v>
      </c>
      <c r="B6" s="3" t="s">
        <v>14</v>
      </c>
      <c r="C6" s="3" t="s">
        <v>237</v>
      </c>
      <c r="D6" s="3" t="s">
        <v>277</v>
      </c>
      <c r="E6" s="3" t="s">
        <v>171</v>
      </c>
      <c r="F6" s="4">
        <v>1</v>
      </c>
      <c r="G6" s="5">
        <v>32.25</v>
      </c>
      <c r="H6" s="9">
        <f>G6*0.18</f>
        <v>5.8049999999999997</v>
      </c>
      <c r="I6" s="10">
        <f>G6*0.31</f>
        <v>9.9975000000000005</v>
      </c>
      <c r="J6" s="10">
        <f>G6+(G6*0.18)+(G6*0.31)</f>
        <v>48.052500000000002</v>
      </c>
      <c r="K6" s="10">
        <f t="shared" si="0"/>
        <v>52.85775000000001</v>
      </c>
      <c r="L6" s="6"/>
      <c r="M6" s="3" t="s">
        <v>18</v>
      </c>
      <c r="N6" s="6" t="s">
        <v>337</v>
      </c>
      <c r="O6" s="7" t="s">
        <v>303</v>
      </c>
    </row>
    <row r="7" spans="1:15" ht="120" x14ac:dyDescent="0.2">
      <c r="A7" s="2" t="s">
        <v>19</v>
      </c>
      <c r="B7" s="3" t="s">
        <v>20</v>
      </c>
      <c r="C7" s="3" t="s">
        <v>278</v>
      </c>
      <c r="D7" s="3" t="s">
        <v>277</v>
      </c>
      <c r="E7" s="3" t="s">
        <v>211</v>
      </c>
      <c r="F7" s="4">
        <v>50</v>
      </c>
      <c r="G7" s="5">
        <v>271.38</v>
      </c>
      <c r="H7" s="11">
        <f>G7*0.15</f>
        <v>40.707000000000001</v>
      </c>
      <c r="I7" s="10">
        <f>G7*0.25</f>
        <v>67.844999999999999</v>
      </c>
      <c r="J7" s="10">
        <f>G7+(G7*0.15)+(G7*0.25)</f>
        <v>379.93200000000002</v>
      </c>
      <c r="K7" s="10">
        <f t="shared" si="0"/>
        <v>417.92520000000007</v>
      </c>
      <c r="L7" s="6"/>
      <c r="M7" s="3" t="s">
        <v>21</v>
      </c>
      <c r="N7" s="6" t="s">
        <v>337</v>
      </c>
      <c r="O7" s="7" t="s">
        <v>141</v>
      </c>
    </row>
    <row r="8" spans="1:15" ht="120" x14ac:dyDescent="0.2">
      <c r="A8" s="2" t="s">
        <v>19</v>
      </c>
      <c r="B8" s="3" t="s">
        <v>22</v>
      </c>
      <c r="C8" s="3" t="s">
        <v>281</v>
      </c>
      <c r="D8" s="3" t="s">
        <v>277</v>
      </c>
      <c r="E8" s="3" t="s">
        <v>259</v>
      </c>
      <c r="F8" s="4">
        <v>50</v>
      </c>
      <c r="G8" s="5">
        <v>241.08</v>
      </c>
      <c r="H8" s="11">
        <f>G8*0.15</f>
        <v>36.161999999999999</v>
      </c>
      <c r="I8" s="10">
        <f>G8*0.25</f>
        <v>60.27</v>
      </c>
      <c r="J8" s="10">
        <f>G8+(G8*0.15)+(G8*0.25)</f>
        <v>337.512</v>
      </c>
      <c r="K8" s="10">
        <f t="shared" si="0"/>
        <v>371.26320000000004</v>
      </c>
      <c r="L8" s="6"/>
      <c r="M8" s="3" t="s">
        <v>23</v>
      </c>
      <c r="N8" s="6" t="s">
        <v>337</v>
      </c>
      <c r="O8" s="7" t="s">
        <v>24</v>
      </c>
    </row>
    <row r="9" spans="1:15" ht="210" x14ac:dyDescent="0.2">
      <c r="A9" s="2" t="s">
        <v>26</v>
      </c>
      <c r="B9" s="3" t="s">
        <v>168</v>
      </c>
      <c r="C9" s="3" t="s">
        <v>413</v>
      </c>
      <c r="D9" s="3" t="s">
        <v>414</v>
      </c>
      <c r="E9" s="3" t="s">
        <v>261</v>
      </c>
      <c r="F9" s="4">
        <v>10</v>
      </c>
      <c r="G9" s="5">
        <v>790.33</v>
      </c>
      <c r="H9" s="11">
        <f>G9*0.12</f>
        <v>94.839600000000004</v>
      </c>
      <c r="I9" s="10">
        <f>G9*0.18</f>
        <v>142.2594</v>
      </c>
      <c r="J9" s="10">
        <f>G9+(G9*0.12)+(G9*0.18)</f>
        <v>1027.4290000000001</v>
      </c>
      <c r="K9" s="10">
        <f t="shared" si="0"/>
        <v>1130.1719000000003</v>
      </c>
      <c r="L9" s="6"/>
      <c r="M9" s="3" t="s">
        <v>169</v>
      </c>
      <c r="N9" s="6" t="s">
        <v>415</v>
      </c>
      <c r="O9" s="7" t="s">
        <v>170</v>
      </c>
    </row>
    <row r="10" spans="1:15" ht="120" x14ac:dyDescent="0.2">
      <c r="A10" s="2" t="s">
        <v>144</v>
      </c>
      <c r="B10" s="3" t="s">
        <v>404</v>
      </c>
      <c r="C10" s="3" t="s">
        <v>405</v>
      </c>
      <c r="D10" s="3" t="s">
        <v>406</v>
      </c>
      <c r="E10" s="3" t="s">
        <v>255</v>
      </c>
      <c r="F10" s="4">
        <v>1</v>
      </c>
      <c r="G10" s="5">
        <v>145.49</v>
      </c>
      <c r="H10" s="11">
        <f>G10*0.15</f>
        <v>21.823499999999999</v>
      </c>
      <c r="I10" s="10">
        <f>G10*0.25</f>
        <v>36.372500000000002</v>
      </c>
      <c r="J10" s="10">
        <f>G10+(G10*0.15)+(G10*0.25)</f>
        <v>203.68600000000001</v>
      </c>
      <c r="K10" s="10">
        <f t="shared" si="0"/>
        <v>224.05460000000002</v>
      </c>
      <c r="L10" s="6"/>
      <c r="M10" s="3" t="s">
        <v>407</v>
      </c>
      <c r="N10" s="6" t="s">
        <v>408</v>
      </c>
      <c r="O10" s="7" t="s">
        <v>409</v>
      </c>
    </row>
    <row r="11" spans="1:15" ht="90" x14ac:dyDescent="0.2">
      <c r="A11" s="2" t="s">
        <v>118</v>
      </c>
      <c r="B11" s="3" t="s">
        <v>319</v>
      </c>
      <c r="C11" s="3" t="s">
        <v>358</v>
      </c>
      <c r="D11" s="3" t="s">
        <v>320</v>
      </c>
      <c r="E11" s="3" t="s">
        <v>163</v>
      </c>
      <c r="F11" s="4">
        <v>6</v>
      </c>
      <c r="G11" s="5">
        <v>650.4</v>
      </c>
      <c r="H11" s="11">
        <f>G11*0.12</f>
        <v>78.047999999999988</v>
      </c>
      <c r="I11" s="10">
        <f>G11*0.18</f>
        <v>117.07199999999999</v>
      </c>
      <c r="J11" s="10">
        <f>G11+(G11*0.12)+(G11*0.18)</f>
        <v>845.52</v>
      </c>
      <c r="K11" s="10">
        <f t="shared" si="0"/>
        <v>930.072</v>
      </c>
      <c r="L11" s="6"/>
      <c r="M11" s="3" t="s">
        <v>155</v>
      </c>
      <c r="N11" s="6" t="s">
        <v>359</v>
      </c>
      <c r="O11" s="7" t="s">
        <v>156</v>
      </c>
    </row>
    <row r="12" spans="1:15" ht="90" x14ac:dyDescent="0.2">
      <c r="A12" s="2" t="s">
        <v>118</v>
      </c>
      <c r="B12" s="3" t="s">
        <v>319</v>
      </c>
      <c r="C12" s="3" t="s">
        <v>360</v>
      </c>
      <c r="D12" s="3" t="s">
        <v>320</v>
      </c>
      <c r="E12" s="3" t="s">
        <v>163</v>
      </c>
      <c r="F12" s="4">
        <v>9</v>
      </c>
      <c r="G12" s="5">
        <v>975.6</v>
      </c>
      <c r="H12" s="11">
        <f>G12*0.12</f>
        <v>117.072</v>
      </c>
      <c r="I12" s="10">
        <f>G12*0.18</f>
        <v>175.608</v>
      </c>
      <c r="J12" s="10">
        <f>G12+(G12*0.12)+(G12*0.18)</f>
        <v>1268.28</v>
      </c>
      <c r="K12" s="10">
        <f t="shared" si="0"/>
        <v>1395.1080000000002</v>
      </c>
      <c r="L12" s="6"/>
      <c r="M12" s="3" t="s">
        <v>155</v>
      </c>
      <c r="N12" s="6" t="s">
        <v>359</v>
      </c>
      <c r="O12" s="7" t="s">
        <v>361</v>
      </c>
    </row>
    <row r="13" spans="1:15" ht="195" x14ac:dyDescent="0.2">
      <c r="A13" s="2" t="s">
        <v>25</v>
      </c>
      <c r="B13" s="3" t="s">
        <v>301</v>
      </c>
      <c r="C13" s="3" t="s">
        <v>190</v>
      </c>
      <c r="D13" s="3" t="s">
        <v>296</v>
      </c>
      <c r="E13" s="3" t="s">
        <v>185</v>
      </c>
      <c r="F13" s="4">
        <v>10</v>
      </c>
      <c r="G13" s="5">
        <v>63.1</v>
      </c>
      <c r="H13" s="11">
        <f t="shared" ref="H13:H19" si="1">G13*0.15</f>
        <v>9.4649999999999999</v>
      </c>
      <c r="I13" s="10">
        <f t="shared" ref="I13:I19" si="2">G13*0.25</f>
        <v>15.775</v>
      </c>
      <c r="J13" s="10">
        <f t="shared" ref="J13:J19" si="3">G13+(G13*0.15)+(G13*0.25)</f>
        <v>88.34</v>
      </c>
      <c r="K13" s="10">
        <f t="shared" si="0"/>
        <v>97.174000000000007</v>
      </c>
      <c r="L13" s="6"/>
      <c r="M13" s="3" t="s">
        <v>331</v>
      </c>
      <c r="N13" s="6" t="s">
        <v>362</v>
      </c>
      <c r="O13" s="7" t="s">
        <v>365</v>
      </c>
    </row>
    <row r="14" spans="1:15" ht="195" x14ac:dyDescent="0.2">
      <c r="A14" s="2" t="s">
        <v>25</v>
      </c>
      <c r="B14" s="3" t="s">
        <v>301</v>
      </c>
      <c r="C14" s="3" t="s">
        <v>201</v>
      </c>
      <c r="D14" s="3" t="s">
        <v>296</v>
      </c>
      <c r="E14" s="3" t="s">
        <v>185</v>
      </c>
      <c r="F14" s="4">
        <v>20</v>
      </c>
      <c r="G14" s="5">
        <v>126.2</v>
      </c>
      <c r="H14" s="11">
        <f t="shared" si="1"/>
        <v>18.93</v>
      </c>
      <c r="I14" s="10">
        <f t="shared" si="2"/>
        <v>31.55</v>
      </c>
      <c r="J14" s="10">
        <f t="shared" si="3"/>
        <v>176.68</v>
      </c>
      <c r="K14" s="10">
        <f t="shared" si="0"/>
        <v>194.34800000000001</v>
      </c>
      <c r="L14" s="6"/>
      <c r="M14" s="3" t="s">
        <v>331</v>
      </c>
      <c r="N14" s="6" t="s">
        <v>362</v>
      </c>
      <c r="O14" s="7" t="s">
        <v>363</v>
      </c>
    </row>
    <row r="15" spans="1:15" ht="195" x14ac:dyDescent="0.2">
      <c r="A15" s="2" t="s">
        <v>25</v>
      </c>
      <c r="B15" s="3" t="s">
        <v>301</v>
      </c>
      <c r="C15" s="3" t="s">
        <v>176</v>
      </c>
      <c r="D15" s="3" t="s">
        <v>296</v>
      </c>
      <c r="E15" s="3" t="s">
        <v>185</v>
      </c>
      <c r="F15" s="4">
        <v>30</v>
      </c>
      <c r="G15" s="5">
        <v>189.3</v>
      </c>
      <c r="H15" s="11">
        <f t="shared" si="1"/>
        <v>28.395</v>
      </c>
      <c r="I15" s="10">
        <f t="shared" si="2"/>
        <v>47.325000000000003</v>
      </c>
      <c r="J15" s="10">
        <f t="shared" si="3"/>
        <v>265.02000000000004</v>
      </c>
      <c r="K15" s="10">
        <f t="shared" si="0"/>
        <v>291.52200000000005</v>
      </c>
      <c r="L15" s="6"/>
      <c r="M15" s="3" t="s">
        <v>331</v>
      </c>
      <c r="N15" s="6" t="s">
        <v>362</v>
      </c>
      <c r="O15" s="7" t="s">
        <v>364</v>
      </c>
    </row>
    <row r="16" spans="1:15" ht="120" x14ac:dyDescent="0.2">
      <c r="A16" s="2" t="s">
        <v>25</v>
      </c>
      <c r="B16" s="3" t="s">
        <v>271</v>
      </c>
      <c r="C16" s="3" t="s">
        <v>176</v>
      </c>
      <c r="D16" s="3" t="s">
        <v>277</v>
      </c>
      <c r="E16" s="3" t="s">
        <v>185</v>
      </c>
      <c r="F16" s="4">
        <v>30</v>
      </c>
      <c r="G16" s="5">
        <v>72.5</v>
      </c>
      <c r="H16" s="11">
        <f t="shared" si="1"/>
        <v>10.875</v>
      </c>
      <c r="I16" s="10">
        <f t="shared" si="2"/>
        <v>18.125</v>
      </c>
      <c r="J16" s="10">
        <f t="shared" si="3"/>
        <v>101.5</v>
      </c>
      <c r="K16" s="10">
        <f t="shared" si="0"/>
        <v>111.65</v>
      </c>
      <c r="L16" s="6"/>
      <c r="M16" s="3" t="s">
        <v>272</v>
      </c>
      <c r="N16" s="6" t="s">
        <v>337</v>
      </c>
      <c r="O16" s="7" t="s">
        <v>273</v>
      </c>
    </row>
    <row r="17" spans="1:15" ht="120" x14ac:dyDescent="0.2">
      <c r="A17" s="2" t="s">
        <v>25</v>
      </c>
      <c r="B17" s="3" t="s">
        <v>27</v>
      </c>
      <c r="C17" s="3" t="s">
        <v>209</v>
      </c>
      <c r="D17" s="3" t="s">
        <v>277</v>
      </c>
      <c r="E17" s="3" t="s">
        <v>185</v>
      </c>
      <c r="F17" s="4">
        <v>50</v>
      </c>
      <c r="G17" s="5">
        <v>60.42</v>
      </c>
      <c r="H17" s="11">
        <f t="shared" si="1"/>
        <v>9.0630000000000006</v>
      </c>
      <c r="I17" s="10">
        <f t="shared" si="2"/>
        <v>15.105</v>
      </c>
      <c r="J17" s="10">
        <f t="shared" si="3"/>
        <v>84.588000000000008</v>
      </c>
      <c r="K17" s="10">
        <f t="shared" si="0"/>
        <v>93.046800000000019</v>
      </c>
      <c r="L17" s="6"/>
      <c r="M17" s="3" t="s">
        <v>28</v>
      </c>
      <c r="N17" s="6" t="s">
        <v>337</v>
      </c>
      <c r="O17" s="7" t="s">
        <v>29</v>
      </c>
    </row>
    <row r="18" spans="1:15" ht="120" x14ac:dyDescent="0.2">
      <c r="A18" s="2" t="s">
        <v>31</v>
      </c>
      <c r="B18" s="3" t="s">
        <v>262</v>
      </c>
      <c r="C18" s="3" t="s">
        <v>274</v>
      </c>
      <c r="D18" s="3" t="s">
        <v>299</v>
      </c>
      <c r="E18" s="3" t="s">
        <v>164</v>
      </c>
      <c r="F18" s="4">
        <v>5</v>
      </c>
      <c r="G18" s="5">
        <v>83.53</v>
      </c>
      <c r="H18" s="11">
        <f t="shared" si="1"/>
        <v>12.529500000000001</v>
      </c>
      <c r="I18" s="10">
        <f t="shared" si="2"/>
        <v>20.8825</v>
      </c>
      <c r="J18" s="10">
        <f t="shared" si="3"/>
        <v>116.94200000000001</v>
      </c>
      <c r="K18" s="10">
        <f t="shared" si="0"/>
        <v>128.63620000000003</v>
      </c>
      <c r="L18" s="6"/>
      <c r="M18" s="3" t="s">
        <v>32</v>
      </c>
      <c r="N18" s="6" t="s">
        <v>410</v>
      </c>
      <c r="O18" s="7" t="s">
        <v>33</v>
      </c>
    </row>
    <row r="19" spans="1:15" ht="75" x14ac:dyDescent="0.2">
      <c r="A19" s="2" t="s">
        <v>30</v>
      </c>
      <c r="B19" s="3" t="s">
        <v>338</v>
      </c>
      <c r="C19" s="3" t="s">
        <v>339</v>
      </c>
      <c r="D19" s="3" t="s">
        <v>309</v>
      </c>
      <c r="E19" s="3" t="s">
        <v>194</v>
      </c>
      <c r="F19" s="4">
        <v>28</v>
      </c>
      <c r="G19" s="5">
        <v>465.46</v>
      </c>
      <c r="H19" s="11">
        <f t="shared" si="1"/>
        <v>69.818999999999988</v>
      </c>
      <c r="I19" s="10">
        <f t="shared" si="2"/>
        <v>116.36499999999999</v>
      </c>
      <c r="J19" s="10">
        <f t="shared" si="3"/>
        <v>651.64400000000001</v>
      </c>
      <c r="K19" s="10">
        <f t="shared" si="0"/>
        <v>716.80840000000012</v>
      </c>
      <c r="L19" s="6"/>
      <c r="M19" s="3" t="s">
        <v>340</v>
      </c>
      <c r="N19" s="6" t="s">
        <v>341</v>
      </c>
      <c r="O19" s="7" t="s">
        <v>342</v>
      </c>
    </row>
    <row r="20" spans="1:15" ht="120" x14ac:dyDescent="0.2">
      <c r="A20" s="2" t="s">
        <v>34</v>
      </c>
      <c r="B20" s="3" t="s">
        <v>34</v>
      </c>
      <c r="C20" s="3" t="s">
        <v>249</v>
      </c>
      <c r="D20" s="3" t="s">
        <v>277</v>
      </c>
      <c r="E20" s="3" t="s">
        <v>200</v>
      </c>
      <c r="F20" s="4">
        <v>1</v>
      </c>
      <c r="G20" s="5">
        <v>36.130000000000003</v>
      </c>
      <c r="H20" s="9">
        <f>G20*0.18</f>
        <v>6.5034000000000001</v>
      </c>
      <c r="I20" s="10">
        <f>G20*0.31</f>
        <v>11.2003</v>
      </c>
      <c r="J20" s="10">
        <f>G20+(G20*0.18)+(G20*0.31)</f>
        <v>53.8337</v>
      </c>
      <c r="K20" s="10">
        <f t="shared" si="0"/>
        <v>59.217070000000007</v>
      </c>
      <c r="L20" s="6"/>
      <c r="M20" s="3" t="s">
        <v>124</v>
      </c>
      <c r="N20" s="6" t="s">
        <v>428</v>
      </c>
      <c r="O20" s="7" t="s">
        <v>152</v>
      </c>
    </row>
    <row r="21" spans="1:15" ht="120" x14ac:dyDescent="0.2">
      <c r="A21" s="2" t="s">
        <v>34</v>
      </c>
      <c r="B21" s="3" t="s">
        <v>34</v>
      </c>
      <c r="C21" s="3" t="s">
        <v>248</v>
      </c>
      <c r="D21" s="3" t="s">
        <v>277</v>
      </c>
      <c r="E21" s="3" t="s">
        <v>200</v>
      </c>
      <c r="F21" s="4">
        <v>1</v>
      </c>
      <c r="G21" s="5">
        <v>50.99</v>
      </c>
      <c r="H21" s="11">
        <f>G21*0.15</f>
        <v>7.6485000000000003</v>
      </c>
      <c r="I21" s="10">
        <f>G21*0.25</f>
        <v>12.7475</v>
      </c>
      <c r="J21" s="10">
        <f>G21+(G21*0.15)+(G21*0.25)</f>
        <v>71.385999999999996</v>
      </c>
      <c r="K21" s="10">
        <f t="shared" si="0"/>
        <v>78.524600000000007</v>
      </c>
      <c r="L21" s="6"/>
      <c r="M21" s="3" t="s">
        <v>124</v>
      </c>
      <c r="N21" s="6" t="s">
        <v>428</v>
      </c>
      <c r="O21" s="7" t="s">
        <v>153</v>
      </c>
    </row>
    <row r="22" spans="1:15" ht="75" x14ac:dyDescent="0.2">
      <c r="A22" s="2" t="s">
        <v>15</v>
      </c>
      <c r="B22" s="3" t="s">
        <v>16</v>
      </c>
      <c r="C22" s="3" t="s">
        <v>295</v>
      </c>
      <c r="D22" s="3" t="s">
        <v>299</v>
      </c>
      <c r="E22" s="3" t="s">
        <v>210</v>
      </c>
      <c r="F22" s="4">
        <v>5</v>
      </c>
      <c r="G22" s="5">
        <v>861.57</v>
      </c>
      <c r="H22" s="11">
        <f>G22*0.12</f>
        <v>103.3884</v>
      </c>
      <c r="I22" s="10">
        <f>G22*0.18</f>
        <v>155.08260000000001</v>
      </c>
      <c r="J22" s="10">
        <f>G22+(G22*0.12)+(G22*0.18)</f>
        <v>1120.0410000000002</v>
      </c>
      <c r="K22" s="10">
        <f t="shared" si="0"/>
        <v>1232.0451000000003</v>
      </c>
      <c r="L22" s="6"/>
      <c r="M22" s="3" t="s">
        <v>17</v>
      </c>
      <c r="N22" s="6" t="s">
        <v>410</v>
      </c>
      <c r="O22" s="7" t="s">
        <v>289</v>
      </c>
    </row>
    <row r="23" spans="1:15" ht="180" x14ac:dyDescent="0.2">
      <c r="A23" s="2" t="s">
        <v>35</v>
      </c>
      <c r="B23" s="3" t="s">
        <v>35</v>
      </c>
      <c r="C23" s="3" t="s">
        <v>285</v>
      </c>
      <c r="D23" s="3" t="s">
        <v>294</v>
      </c>
      <c r="E23" s="3" t="s">
        <v>286</v>
      </c>
      <c r="F23" s="4">
        <v>100</v>
      </c>
      <c r="G23" s="5">
        <v>1285.1400000000001</v>
      </c>
      <c r="H23" s="11">
        <f>G23*0.12</f>
        <v>154.21680000000001</v>
      </c>
      <c r="I23" s="10">
        <f>G23*0.18</f>
        <v>231.3252</v>
      </c>
      <c r="J23" s="10">
        <f>G23+(G23*0.12)+(G23*0.18)</f>
        <v>1670.682</v>
      </c>
      <c r="K23" s="10">
        <f t="shared" si="0"/>
        <v>1837.7502000000002</v>
      </c>
      <c r="L23" s="6"/>
      <c r="M23" s="3" t="s">
        <v>287</v>
      </c>
      <c r="N23" s="6" t="s">
        <v>430</v>
      </c>
      <c r="O23" s="7" t="s">
        <v>288</v>
      </c>
    </row>
    <row r="24" spans="1:15" ht="120" x14ac:dyDescent="0.2">
      <c r="A24" s="2" t="s">
        <v>120</v>
      </c>
      <c r="B24" s="3" t="s">
        <v>121</v>
      </c>
      <c r="C24" s="3" t="s">
        <v>334</v>
      </c>
      <c r="D24" s="3" t="s">
        <v>277</v>
      </c>
      <c r="E24" s="3" t="s">
        <v>335</v>
      </c>
      <c r="F24" s="4">
        <v>1</v>
      </c>
      <c r="G24" s="5">
        <v>33.72</v>
      </c>
      <c r="H24" s="9">
        <f>G24*0.18</f>
        <v>6.0695999999999994</v>
      </c>
      <c r="I24" s="10">
        <f>G24*0.31</f>
        <v>10.453199999999999</v>
      </c>
      <c r="J24" s="10">
        <f>G24+(G24*0.18)+(G24*0.31)</f>
        <v>50.242800000000003</v>
      </c>
      <c r="K24" s="10">
        <f t="shared" si="0"/>
        <v>55.267080000000007</v>
      </c>
      <c r="L24" s="6"/>
      <c r="M24" s="3" t="s">
        <v>122</v>
      </c>
      <c r="N24" s="6" t="s">
        <v>336</v>
      </c>
      <c r="O24" s="7" t="s">
        <v>123</v>
      </c>
    </row>
    <row r="25" spans="1:15" ht="60" x14ac:dyDescent="0.2">
      <c r="A25" s="2" t="s">
        <v>39</v>
      </c>
      <c r="B25" s="3" t="s">
        <v>40</v>
      </c>
      <c r="C25" s="3" t="s">
        <v>216</v>
      </c>
      <c r="D25" s="3" t="s">
        <v>292</v>
      </c>
      <c r="E25" s="3" t="s">
        <v>198</v>
      </c>
      <c r="F25" s="4">
        <v>20</v>
      </c>
      <c r="G25" s="5">
        <v>7.09</v>
      </c>
      <c r="H25" s="9">
        <f>G25*0.18</f>
        <v>1.2762</v>
      </c>
      <c r="I25" s="10">
        <f>G25*0.31</f>
        <v>2.1978999999999997</v>
      </c>
      <c r="J25" s="10">
        <f>G25+(G25*0.18)+(G25*0.31)</f>
        <v>10.5641</v>
      </c>
      <c r="K25" s="10">
        <f t="shared" si="0"/>
        <v>11.620510000000001</v>
      </c>
      <c r="L25" s="6"/>
      <c r="M25" s="3" t="s">
        <v>43</v>
      </c>
      <c r="N25" s="6" t="s">
        <v>350</v>
      </c>
      <c r="O25" s="7" t="s">
        <v>44</v>
      </c>
    </row>
    <row r="26" spans="1:15" ht="165" x14ac:dyDescent="0.2">
      <c r="A26" s="2" t="s">
        <v>39</v>
      </c>
      <c r="B26" s="3" t="s">
        <v>40</v>
      </c>
      <c r="C26" s="3" t="s">
        <v>232</v>
      </c>
      <c r="D26" s="3" t="s">
        <v>292</v>
      </c>
      <c r="E26" s="3" t="s">
        <v>198</v>
      </c>
      <c r="F26" s="4">
        <v>10</v>
      </c>
      <c r="G26" s="5">
        <v>19.37</v>
      </c>
      <c r="H26" s="9">
        <f>G26*0.18</f>
        <v>3.4866000000000001</v>
      </c>
      <c r="I26" s="10">
        <f>G26*0.31</f>
        <v>6.0047000000000006</v>
      </c>
      <c r="J26" s="10">
        <f>G26+(G26*0.18)+(G26*0.31)</f>
        <v>28.8613</v>
      </c>
      <c r="K26" s="10">
        <f t="shared" si="0"/>
        <v>31.747430000000001</v>
      </c>
      <c r="L26" s="6"/>
      <c r="M26" s="3" t="s">
        <v>41</v>
      </c>
      <c r="N26" s="6" t="s">
        <v>411</v>
      </c>
      <c r="O26" s="7" t="s">
        <v>42</v>
      </c>
    </row>
    <row r="27" spans="1:15" ht="210" x14ac:dyDescent="0.2">
      <c r="A27" s="2" t="s">
        <v>65</v>
      </c>
      <c r="B27" s="3" t="s">
        <v>225</v>
      </c>
      <c r="C27" s="3" t="s">
        <v>213</v>
      </c>
      <c r="D27" s="3" t="s">
        <v>326</v>
      </c>
      <c r="E27" s="3" t="s">
        <v>214</v>
      </c>
      <c r="F27" s="4">
        <v>30</v>
      </c>
      <c r="G27" s="5">
        <v>321.13</v>
      </c>
      <c r="H27" s="11">
        <f>G27*0.15</f>
        <v>48.169499999999999</v>
      </c>
      <c r="I27" s="10">
        <f>G27*0.25</f>
        <v>80.282499999999999</v>
      </c>
      <c r="J27" s="10">
        <f>G27+(G27*0.15)+(G27*0.25)</f>
        <v>449.58199999999999</v>
      </c>
      <c r="K27" s="10">
        <f t="shared" si="0"/>
        <v>494.54020000000003</v>
      </c>
      <c r="L27" s="6"/>
      <c r="M27" s="3" t="s">
        <v>226</v>
      </c>
      <c r="N27" s="6" t="s">
        <v>403</v>
      </c>
      <c r="O27" s="7" t="s">
        <v>227</v>
      </c>
    </row>
    <row r="28" spans="1:15" ht="210" x14ac:dyDescent="0.2">
      <c r="A28" s="2" t="s">
        <v>65</v>
      </c>
      <c r="B28" s="3" t="s">
        <v>225</v>
      </c>
      <c r="C28" s="3" t="s">
        <v>228</v>
      </c>
      <c r="D28" s="3" t="s">
        <v>326</v>
      </c>
      <c r="E28" s="3" t="s">
        <v>214</v>
      </c>
      <c r="F28" s="4">
        <v>30</v>
      </c>
      <c r="G28" s="5">
        <v>321.13</v>
      </c>
      <c r="H28" s="11">
        <f>G28*0.15</f>
        <v>48.169499999999999</v>
      </c>
      <c r="I28" s="10">
        <f>G28*0.25</f>
        <v>80.282499999999999</v>
      </c>
      <c r="J28" s="10">
        <f>G28+(G28*0.15)+(G28*0.25)</f>
        <v>449.58199999999999</v>
      </c>
      <c r="K28" s="10">
        <f t="shared" si="0"/>
        <v>494.54020000000003</v>
      </c>
      <c r="L28" s="6"/>
      <c r="M28" s="3" t="s">
        <v>226</v>
      </c>
      <c r="N28" s="6" t="s">
        <v>403</v>
      </c>
      <c r="O28" s="7" t="s">
        <v>229</v>
      </c>
    </row>
    <row r="29" spans="1:15" ht="60" x14ac:dyDescent="0.2">
      <c r="A29" s="2" t="s">
        <v>11</v>
      </c>
      <c r="B29" s="3" t="s">
        <v>383</v>
      </c>
      <c r="C29" s="3" t="s">
        <v>384</v>
      </c>
      <c r="D29" s="3" t="s">
        <v>385</v>
      </c>
      <c r="E29" s="3" t="s">
        <v>158</v>
      </c>
      <c r="F29" s="4">
        <v>3</v>
      </c>
      <c r="G29" s="5">
        <v>317.87</v>
      </c>
      <c r="H29" s="11">
        <f>G29*0.15</f>
        <v>47.680500000000002</v>
      </c>
      <c r="I29" s="10">
        <f>G29*0.25</f>
        <v>79.467500000000001</v>
      </c>
      <c r="J29" s="10">
        <f>G29+(G29*0.15)+(G29*0.25)</f>
        <v>445.01800000000003</v>
      </c>
      <c r="K29" s="10">
        <f t="shared" si="0"/>
        <v>489.51980000000009</v>
      </c>
      <c r="L29" s="6"/>
      <c r="M29" s="3" t="s">
        <v>386</v>
      </c>
      <c r="N29" s="6" t="s">
        <v>387</v>
      </c>
      <c r="O29" s="7" t="s">
        <v>388</v>
      </c>
    </row>
    <row r="30" spans="1:15" ht="120" x14ac:dyDescent="0.2">
      <c r="A30" s="2" t="s">
        <v>45</v>
      </c>
      <c r="B30" s="3" t="s">
        <v>132</v>
      </c>
      <c r="C30" s="3" t="s">
        <v>297</v>
      </c>
      <c r="D30" s="3" t="s">
        <v>344</v>
      </c>
      <c r="E30" s="3" t="s">
        <v>196</v>
      </c>
      <c r="F30" s="4">
        <v>5</v>
      </c>
      <c r="G30" s="5">
        <v>628.66</v>
      </c>
      <c r="H30" s="11">
        <f>G30*0.12</f>
        <v>75.4392</v>
      </c>
      <c r="I30" s="10">
        <f>G30*0.18</f>
        <v>113.15879999999999</v>
      </c>
      <c r="J30" s="10">
        <f>G30+(G30*0.12)+(G30*0.18)</f>
        <v>817.25800000000004</v>
      </c>
      <c r="K30" s="10">
        <f t="shared" si="0"/>
        <v>898.98380000000009</v>
      </c>
      <c r="L30" s="6"/>
      <c r="M30" s="3" t="s">
        <v>133</v>
      </c>
      <c r="N30" s="6" t="s">
        <v>345</v>
      </c>
      <c r="O30" s="7" t="s">
        <v>298</v>
      </c>
    </row>
    <row r="31" spans="1:15" ht="120" x14ac:dyDescent="0.2">
      <c r="A31" s="2" t="s">
        <v>47</v>
      </c>
      <c r="B31" s="3" t="s">
        <v>48</v>
      </c>
      <c r="C31" s="3" t="s">
        <v>195</v>
      </c>
      <c r="D31" s="3" t="s">
        <v>277</v>
      </c>
      <c r="E31" s="3" t="s">
        <v>160</v>
      </c>
      <c r="F31" s="4">
        <v>20</v>
      </c>
      <c r="G31" s="5">
        <v>7.69</v>
      </c>
      <c r="H31" s="9">
        <f>G31*0.18</f>
        <v>1.3842000000000001</v>
      </c>
      <c r="I31" s="10">
        <f>G31*0.31</f>
        <v>2.3839000000000001</v>
      </c>
      <c r="J31" s="10">
        <f>G31+(G31*0.18)+(G31*0.31)</f>
        <v>11.458100000000002</v>
      </c>
      <c r="K31" s="10">
        <f t="shared" si="0"/>
        <v>12.603910000000003</v>
      </c>
      <c r="L31" s="6"/>
      <c r="M31" s="3" t="s">
        <v>49</v>
      </c>
      <c r="N31" s="6" t="s">
        <v>416</v>
      </c>
      <c r="O31" s="7" t="s">
        <v>50</v>
      </c>
    </row>
    <row r="32" spans="1:15" ht="120" x14ac:dyDescent="0.2">
      <c r="A32" s="2" t="s">
        <v>47</v>
      </c>
      <c r="B32" s="3" t="s">
        <v>48</v>
      </c>
      <c r="C32" s="3" t="s">
        <v>183</v>
      </c>
      <c r="D32" s="3" t="s">
        <v>277</v>
      </c>
      <c r="E32" s="3" t="s">
        <v>160</v>
      </c>
      <c r="F32" s="4">
        <v>40</v>
      </c>
      <c r="G32" s="5">
        <v>13.97</v>
      </c>
      <c r="H32" s="9">
        <f>G32*0.18</f>
        <v>2.5146000000000002</v>
      </c>
      <c r="I32" s="10">
        <f>G32*0.31</f>
        <v>4.3307000000000002</v>
      </c>
      <c r="J32" s="10">
        <f>G32+(G32*0.18)+(G32*0.31)</f>
        <v>20.815300000000001</v>
      </c>
      <c r="K32" s="10">
        <f t="shared" si="0"/>
        <v>22.896830000000001</v>
      </c>
      <c r="L32" s="6"/>
      <c r="M32" s="3" t="s">
        <v>49</v>
      </c>
      <c r="N32" s="6" t="s">
        <v>416</v>
      </c>
      <c r="O32" s="7" t="s">
        <v>51</v>
      </c>
    </row>
    <row r="33" spans="1:15" ht="120" x14ac:dyDescent="0.2">
      <c r="A33" s="2" t="s">
        <v>47</v>
      </c>
      <c r="B33" s="3" t="s">
        <v>48</v>
      </c>
      <c r="C33" s="3" t="s">
        <v>216</v>
      </c>
      <c r="D33" s="3" t="s">
        <v>277</v>
      </c>
      <c r="E33" s="3" t="s">
        <v>160</v>
      </c>
      <c r="F33" s="4">
        <v>20</v>
      </c>
      <c r="G33" s="5">
        <v>24.53</v>
      </c>
      <c r="H33" s="9">
        <f>G33*0.18</f>
        <v>4.4154</v>
      </c>
      <c r="I33" s="10">
        <f>G33*0.31</f>
        <v>7.6043000000000003</v>
      </c>
      <c r="J33" s="10">
        <f>G33+(G33*0.18)+(G33*0.31)</f>
        <v>36.549700000000001</v>
      </c>
      <c r="K33" s="10">
        <f t="shared" si="0"/>
        <v>40.204670000000007</v>
      </c>
      <c r="L33" s="6"/>
      <c r="M33" s="3" t="s">
        <v>215</v>
      </c>
      <c r="N33" s="6" t="s">
        <v>337</v>
      </c>
      <c r="O33" s="7" t="s">
        <v>217</v>
      </c>
    </row>
    <row r="34" spans="1:15" ht="120" x14ac:dyDescent="0.2">
      <c r="A34" s="2" t="s">
        <v>52</v>
      </c>
      <c r="B34" s="3" t="s">
        <v>52</v>
      </c>
      <c r="C34" s="3" t="s">
        <v>191</v>
      </c>
      <c r="D34" s="3" t="s">
        <v>277</v>
      </c>
      <c r="E34" s="3" t="s">
        <v>167</v>
      </c>
      <c r="F34" s="4">
        <v>50</v>
      </c>
      <c r="G34" s="5">
        <v>48.31</v>
      </c>
      <c r="H34" s="9">
        <f>G34*0.18</f>
        <v>8.6958000000000002</v>
      </c>
      <c r="I34" s="10">
        <f>G34*0.31</f>
        <v>14.976100000000001</v>
      </c>
      <c r="J34" s="10">
        <f>G34+(G34*0.18)+(G34*0.31)</f>
        <v>71.981899999999996</v>
      </c>
      <c r="K34" s="10">
        <f t="shared" si="0"/>
        <v>79.180090000000007</v>
      </c>
      <c r="L34" s="6"/>
      <c r="M34" s="3" t="s">
        <v>53</v>
      </c>
      <c r="N34" s="6" t="s">
        <v>416</v>
      </c>
      <c r="O34" s="7" t="s">
        <v>54</v>
      </c>
    </row>
    <row r="35" spans="1:15" ht="75" x14ac:dyDescent="0.2">
      <c r="A35" s="2" t="s">
        <v>55</v>
      </c>
      <c r="B35" s="3" t="s">
        <v>433</v>
      </c>
      <c r="C35" s="3" t="s">
        <v>276</v>
      </c>
      <c r="D35" s="3" t="s">
        <v>310</v>
      </c>
      <c r="E35" s="3" t="s">
        <v>187</v>
      </c>
      <c r="F35" s="4">
        <v>60</v>
      </c>
      <c r="G35" s="5">
        <v>1141</v>
      </c>
      <c r="H35" s="11">
        <f>G35*0.12</f>
        <v>136.91999999999999</v>
      </c>
      <c r="I35" s="10">
        <f>G35*0.18</f>
        <v>205.38</v>
      </c>
      <c r="J35" s="10">
        <f>G35+(G35*0.12)+(G35*0.18)</f>
        <v>1483.3000000000002</v>
      </c>
      <c r="K35" s="10">
        <f t="shared" ref="K35:K66" si="4">J35*1.1</f>
        <v>1631.6300000000003</v>
      </c>
      <c r="L35" s="6"/>
      <c r="M35" s="3" t="s">
        <v>154</v>
      </c>
      <c r="N35" s="6" t="s">
        <v>434</v>
      </c>
      <c r="O35" s="7" t="s">
        <v>436</v>
      </c>
    </row>
    <row r="36" spans="1:15" ht="75" x14ac:dyDescent="0.2">
      <c r="A36" s="2" t="s">
        <v>55</v>
      </c>
      <c r="B36" s="3" t="s">
        <v>433</v>
      </c>
      <c r="C36" s="3" t="s">
        <v>260</v>
      </c>
      <c r="D36" s="3" t="s">
        <v>310</v>
      </c>
      <c r="E36" s="3" t="s">
        <v>187</v>
      </c>
      <c r="F36" s="4">
        <v>60</v>
      </c>
      <c r="G36" s="5">
        <v>1852</v>
      </c>
      <c r="H36" s="11">
        <f>G36*0.12</f>
        <v>222.23999999999998</v>
      </c>
      <c r="I36" s="10">
        <f>G36*0.18</f>
        <v>333.36</v>
      </c>
      <c r="J36" s="10">
        <f>G36+(G36*0.12)+(G36*0.18)</f>
        <v>2407.6</v>
      </c>
      <c r="K36" s="10">
        <f t="shared" si="4"/>
        <v>2648.36</v>
      </c>
      <c r="L36" s="6"/>
      <c r="M36" s="3" t="s">
        <v>154</v>
      </c>
      <c r="N36" s="6" t="s">
        <v>434</v>
      </c>
      <c r="O36" s="7" t="s">
        <v>435</v>
      </c>
    </row>
    <row r="37" spans="1:15" ht="105" x14ac:dyDescent="0.2">
      <c r="A37" s="2" t="s">
        <v>56</v>
      </c>
      <c r="B37" s="3" t="s">
        <v>56</v>
      </c>
      <c r="C37" s="3" t="s">
        <v>346</v>
      </c>
      <c r="D37" s="3" t="s">
        <v>329</v>
      </c>
      <c r="E37" s="3" t="s">
        <v>202</v>
      </c>
      <c r="F37" s="4">
        <v>20</v>
      </c>
      <c r="G37" s="5">
        <v>36.68</v>
      </c>
      <c r="H37" s="9">
        <f>G37*0.18</f>
        <v>6.6023999999999994</v>
      </c>
      <c r="I37" s="10">
        <f>G37*0.31</f>
        <v>11.370799999999999</v>
      </c>
      <c r="J37" s="10">
        <f>G37+(G37*0.18)+(G37*0.31)</f>
        <v>54.653199999999998</v>
      </c>
      <c r="K37" s="10">
        <f t="shared" si="4"/>
        <v>60.118520000000004</v>
      </c>
      <c r="L37" s="6"/>
      <c r="M37" s="3" t="s">
        <v>347</v>
      </c>
      <c r="N37" s="6" t="s">
        <v>348</v>
      </c>
      <c r="O37" s="7" t="s">
        <v>349</v>
      </c>
    </row>
    <row r="38" spans="1:15" ht="75" x14ac:dyDescent="0.2">
      <c r="A38" s="2" t="s">
        <v>57</v>
      </c>
      <c r="B38" s="3" t="s">
        <v>57</v>
      </c>
      <c r="C38" s="3" t="s">
        <v>372</v>
      </c>
      <c r="D38" s="3" t="s">
        <v>324</v>
      </c>
      <c r="E38" s="3" t="s">
        <v>159</v>
      </c>
      <c r="F38" s="4">
        <v>10</v>
      </c>
      <c r="G38" s="5">
        <v>199.82</v>
      </c>
      <c r="H38" s="11">
        <f>G38*0.15</f>
        <v>29.972999999999999</v>
      </c>
      <c r="I38" s="10">
        <f>G38*0.25</f>
        <v>49.954999999999998</v>
      </c>
      <c r="J38" s="10">
        <f>G38+(G38*0.15)+(G38*0.25)</f>
        <v>279.74799999999999</v>
      </c>
      <c r="K38" s="10">
        <f t="shared" si="4"/>
        <v>307.72280000000001</v>
      </c>
      <c r="L38" s="6"/>
      <c r="M38" s="3" t="s">
        <v>367</v>
      </c>
      <c r="N38" s="6" t="s">
        <v>368</v>
      </c>
      <c r="O38" s="7" t="s">
        <v>373</v>
      </c>
    </row>
    <row r="39" spans="1:15" ht="150" x14ac:dyDescent="0.2">
      <c r="A39" s="2" t="s">
        <v>57</v>
      </c>
      <c r="B39" s="3" t="s">
        <v>57</v>
      </c>
      <c r="C39" s="3" t="s">
        <v>372</v>
      </c>
      <c r="D39" s="3" t="s">
        <v>325</v>
      </c>
      <c r="E39" s="3" t="s">
        <v>159</v>
      </c>
      <c r="F39" s="4">
        <v>10</v>
      </c>
      <c r="G39" s="5">
        <v>199.82</v>
      </c>
      <c r="H39" s="11">
        <f>G39*0.15</f>
        <v>29.972999999999999</v>
      </c>
      <c r="I39" s="10">
        <f>G39*0.25</f>
        <v>49.954999999999998</v>
      </c>
      <c r="J39" s="10">
        <f>G39+(G39*0.15)+(G39*0.25)</f>
        <v>279.74799999999999</v>
      </c>
      <c r="K39" s="10">
        <f t="shared" si="4"/>
        <v>307.72280000000001</v>
      </c>
      <c r="L39" s="6"/>
      <c r="M39" s="3" t="s">
        <v>367</v>
      </c>
      <c r="N39" s="6" t="s">
        <v>368</v>
      </c>
      <c r="O39" s="7" t="s">
        <v>373</v>
      </c>
    </row>
    <row r="40" spans="1:15" ht="75" x14ac:dyDescent="0.2">
      <c r="A40" s="2" t="s">
        <v>57</v>
      </c>
      <c r="B40" s="3" t="s">
        <v>57</v>
      </c>
      <c r="C40" s="3" t="s">
        <v>374</v>
      </c>
      <c r="D40" s="3" t="s">
        <v>324</v>
      </c>
      <c r="E40" s="3" t="s">
        <v>159</v>
      </c>
      <c r="F40" s="4">
        <v>14</v>
      </c>
      <c r="G40" s="5">
        <v>279.74</v>
      </c>
      <c r="H40" s="11">
        <f>G40*0.15</f>
        <v>41.960999999999999</v>
      </c>
      <c r="I40" s="10">
        <f>G40*0.25</f>
        <v>69.935000000000002</v>
      </c>
      <c r="J40" s="10">
        <f>G40+(G40*0.15)+(G40*0.25)</f>
        <v>391.63600000000002</v>
      </c>
      <c r="K40" s="10">
        <f t="shared" si="4"/>
        <v>430.79960000000005</v>
      </c>
      <c r="L40" s="6"/>
      <c r="M40" s="3" t="s">
        <v>367</v>
      </c>
      <c r="N40" s="6" t="s">
        <v>368</v>
      </c>
      <c r="O40" s="7" t="s">
        <v>375</v>
      </c>
    </row>
    <row r="41" spans="1:15" ht="150" x14ac:dyDescent="0.2">
      <c r="A41" s="2" t="s">
        <v>57</v>
      </c>
      <c r="B41" s="3" t="s">
        <v>57</v>
      </c>
      <c r="C41" s="3" t="s">
        <v>374</v>
      </c>
      <c r="D41" s="3" t="s">
        <v>325</v>
      </c>
      <c r="E41" s="3" t="s">
        <v>159</v>
      </c>
      <c r="F41" s="4">
        <v>14</v>
      </c>
      <c r="G41" s="5">
        <v>279.74</v>
      </c>
      <c r="H41" s="11">
        <f>G41*0.15</f>
        <v>41.960999999999999</v>
      </c>
      <c r="I41" s="10">
        <f>G41*0.25</f>
        <v>69.935000000000002</v>
      </c>
      <c r="J41" s="10">
        <f>G41+(G41*0.15)+(G41*0.25)</f>
        <v>391.63600000000002</v>
      </c>
      <c r="K41" s="10">
        <f t="shared" si="4"/>
        <v>430.79960000000005</v>
      </c>
      <c r="L41" s="6"/>
      <c r="M41" s="3" t="s">
        <v>367</v>
      </c>
      <c r="N41" s="6" t="s">
        <v>368</v>
      </c>
      <c r="O41" s="7" t="s">
        <v>375</v>
      </c>
    </row>
    <row r="42" spans="1:15" ht="75" x14ac:dyDescent="0.2">
      <c r="A42" s="2" t="s">
        <v>57</v>
      </c>
      <c r="B42" s="3" t="s">
        <v>57</v>
      </c>
      <c r="C42" s="3" t="s">
        <v>366</v>
      </c>
      <c r="D42" s="3" t="s">
        <v>324</v>
      </c>
      <c r="E42" s="3" t="s">
        <v>159</v>
      </c>
      <c r="F42" s="4">
        <v>28</v>
      </c>
      <c r="G42" s="5">
        <v>559.48</v>
      </c>
      <c r="H42" s="11">
        <f>G42*0.12</f>
        <v>67.137600000000006</v>
      </c>
      <c r="I42" s="10">
        <f>G42*0.18</f>
        <v>100.7064</v>
      </c>
      <c r="J42" s="10">
        <f>G42+(G42*0.12)+(G42*0.18)</f>
        <v>727.32400000000007</v>
      </c>
      <c r="K42" s="10">
        <f t="shared" si="4"/>
        <v>800.05640000000017</v>
      </c>
      <c r="L42" s="6"/>
      <c r="M42" s="3" t="s">
        <v>367</v>
      </c>
      <c r="N42" s="6" t="s">
        <v>368</v>
      </c>
      <c r="O42" s="7" t="s">
        <v>369</v>
      </c>
    </row>
    <row r="43" spans="1:15" ht="150" x14ac:dyDescent="0.2">
      <c r="A43" s="2" t="s">
        <v>57</v>
      </c>
      <c r="B43" s="3" t="s">
        <v>57</v>
      </c>
      <c r="C43" s="3" t="s">
        <v>366</v>
      </c>
      <c r="D43" s="3" t="s">
        <v>325</v>
      </c>
      <c r="E43" s="3" t="s">
        <v>159</v>
      </c>
      <c r="F43" s="4">
        <v>28</v>
      </c>
      <c r="G43" s="5">
        <v>559.48</v>
      </c>
      <c r="H43" s="11">
        <f>G43*0.12</f>
        <v>67.137600000000006</v>
      </c>
      <c r="I43" s="10">
        <f>G43*0.18</f>
        <v>100.7064</v>
      </c>
      <c r="J43" s="10">
        <f>G43+(G43*0.12)+(G43*0.18)</f>
        <v>727.32400000000007</v>
      </c>
      <c r="K43" s="10">
        <f t="shared" si="4"/>
        <v>800.05640000000017</v>
      </c>
      <c r="L43" s="6"/>
      <c r="M43" s="3" t="s">
        <v>367</v>
      </c>
      <c r="N43" s="6" t="s">
        <v>368</v>
      </c>
      <c r="O43" s="7" t="s">
        <v>369</v>
      </c>
    </row>
    <row r="44" spans="1:15" ht="75" x14ac:dyDescent="0.2">
      <c r="A44" s="2" t="s">
        <v>57</v>
      </c>
      <c r="B44" s="3" t="s">
        <v>57</v>
      </c>
      <c r="C44" s="3" t="s">
        <v>370</v>
      </c>
      <c r="D44" s="3" t="s">
        <v>324</v>
      </c>
      <c r="E44" s="3" t="s">
        <v>159</v>
      </c>
      <c r="F44" s="4">
        <v>100</v>
      </c>
      <c r="G44" s="5">
        <v>1998.16</v>
      </c>
      <c r="H44" s="11">
        <f>G44*0.12</f>
        <v>239.7792</v>
      </c>
      <c r="I44" s="10">
        <f>G44*0.18</f>
        <v>359.66879999999998</v>
      </c>
      <c r="J44" s="10">
        <f>G44+(G44*0.12)+(G44*0.18)</f>
        <v>2597.6080000000002</v>
      </c>
      <c r="K44" s="10">
        <f t="shared" si="4"/>
        <v>2857.3688000000006</v>
      </c>
      <c r="L44" s="6"/>
      <c r="M44" s="3" t="s">
        <v>367</v>
      </c>
      <c r="N44" s="6" t="s">
        <v>368</v>
      </c>
      <c r="O44" s="7" t="s">
        <v>371</v>
      </c>
    </row>
    <row r="45" spans="1:15" ht="150" x14ac:dyDescent="0.2">
      <c r="A45" s="2" t="s">
        <v>57</v>
      </c>
      <c r="B45" s="3" t="s">
        <v>57</v>
      </c>
      <c r="C45" s="3" t="s">
        <v>370</v>
      </c>
      <c r="D45" s="3" t="s">
        <v>325</v>
      </c>
      <c r="E45" s="3" t="s">
        <v>159</v>
      </c>
      <c r="F45" s="4">
        <v>100</v>
      </c>
      <c r="G45" s="5">
        <v>1998.16</v>
      </c>
      <c r="H45" s="11">
        <f>G45*0.12</f>
        <v>239.7792</v>
      </c>
      <c r="I45" s="10">
        <f>G45*0.18</f>
        <v>359.66879999999998</v>
      </c>
      <c r="J45" s="10">
        <f>G45+(G45*0.12)+(G45*0.18)</f>
        <v>2597.6080000000002</v>
      </c>
      <c r="K45" s="10">
        <f t="shared" si="4"/>
        <v>2857.3688000000006</v>
      </c>
      <c r="L45" s="6"/>
      <c r="M45" s="3" t="s">
        <v>367</v>
      </c>
      <c r="N45" s="6" t="s">
        <v>368</v>
      </c>
      <c r="O45" s="7" t="s">
        <v>371</v>
      </c>
    </row>
    <row r="46" spans="1:15" ht="165" x14ac:dyDescent="0.2">
      <c r="A46" s="2" t="s">
        <v>58</v>
      </c>
      <c r="B46" s="3" t="s">
        <v>266</v>
      </c>
      <c r="C46" s="3" t="s">
        <v>267</v>
      </c>
      <c r="D46" s="3" t="s">
        <v>333</v>
      </c>
      <c r="E46" s="3" t="s">
        <v>268</v>
      </c>
      <c r="F46" s="4">
        <v>1</v>
      </c>
      <c r="G46" s="5">
        <v>120.94</v>
      </c>
      <c r="H46" s="11">
        <f>G46*0.15</f>
        <v>18.140999999999998</v>
      </c>
      <c r="I46" s="10">
        <f>G46*0.25</f>
        <v>30.234999999999999</v>
      </c>
      <c r="J46" s="10">
        <f>G46+(G46*0.15)+(G46*0.25)</f>
        <v>169.31599999999997</v>
      </c>
      <c r="K46" s="10">
        <f t="shared" si="4"/>
        <v>186.24759999999998</v>
      </c>
      <c r="L46" s="6"/>
      <c r="M46" s="3" t="s">
        <v>269</v>
      </c>
      <c r="N46" s="6" t="s">
        <v>443</v>
      </c>
      <c r="O46" s="7" t="s">
        <v>270</v>
      </c>
    </row>
    <row r="47" spans="1:15" ht="120" x14ac:dyDescent="0.2">
      <c r="A47" s="2" t="s">
        <v>66</v>
      </c>
      <c r="B47" s="3" t="s">
        <v>66</v>
      </c>
      <c r="C47" s="3" t="s">
        <v>417</v>
      </c>
      <c r="D47" s="3" t="s">
        <v>310</v>
      </c>
      <c r="E47" s="3" t="s">
        <v>184</v>
      </c>
      <c r="F47" s="4">
        <v>30</v>
      </c>
      <c r="G47" s="5">
        <v>193.06</v>
      </c>
      <c r="H47" s="11">
        <f>G47*0.15</f>
        <v>28.959</v>
      </c>
      <c r="I47" s="10">
        <f>G47*0.25</f>
        <v>48.265000000000001</v>
      </c>
      <c r="J47" s="10">
        <f>G47+(G47*0.15)+(G47*0.25)</f>
        <v>270.28399999999999</v>
      </c>
      <c r="K47" s="10">
        <f t="shared" si="4"/>
        <v>297.31240000000003</v>
      </c>
      <c r="L47" s="6"/>
      <c r="M47" s="3" t="s">
        <v>418</v>
      </c>
      <c r="N47" s="6" t="s">
        <v>419</v>
      </c>
      <c r="O47" s="7" t="s">
        <v>420</v>
      </c>
    </row>
    <row r="48" spans="1:15" ht="120" x14ac:dyDescent="0.2">
      <c r="A48" s="2" t="s">
        <v>66</v>
      </c>
      <c r="B48" s="3" t="s">
        <v>66</v>
      </c>
      <c r="C48" s="3" t="s">
        <v>421</v>
      </c>
      <c r="D48" s="3" t="s">
        <v>310</v>
      </c>
      <c r="E48" s="3" t="s">
        <v>184</v>
      </c>
      <c r="F48" s="4">
        <v>30</v>
      </c>
      <c r="G48" s="5">
        <v>281.56</v>
      </c>
      <c r="H48" s="11">
        <f>G48*0.15</f>
        <v>42.234000000000002</v>
      </c>
      <c r="I48" s="10">
        <f>G48*0.25</f>
        <v>70.39</v>
      </c>
      <c r="J48" s="10">
        <f>G48+(G48*0.15)+(G48*0.25)</f>
        <v>394.18399999999997</v>
      </c>
      <c r="K48" s="10">
        <f t="shared" si="4"/>
        <v>433.60239999999999</v>
      </c>
      <c r="L48" s="6"/>
      <c r="M48" s="3" t="s">
        <v>418</v>
      </c>
      <c r="N48" s="6" t="s">
        <v>419</v>
      </c>
      <c r="O48" s="7" t="s">
        <v>422</v>
      </c>
    </row>
    <row r="49" spans="1:15" ht="165" x14ac:dyDescent="0.2">
      <c r="A49" s="2" t="s">
        <v>144</v>
      </c>
      <c r="B49" s="3" t="s">
        <v>144</v>
      </c>
      <c r="C49" s="3" t="s">
        <v>300</v>
      </c>
      <c r="D49" s="3" t="s">
        <v>311</v>
      </c>
      <c r="E49" s="3" t="s">
        <v>193</v>
      </c>
      <c r="F49" s="4">
        <v>5</v>
      </c>
      <c r="G49" s="5">
        <v>398.8</v>
      </c>
      <c r="H49" s="11">
        <f>G49*0.15</f>
        <v>59.82</v>
      </c>
      <c r="I49" s="10">
        <f>G49*0.25</f>
        <v>99.7</v>
      </c>
      <c r="J49" s="10">
        <f>G49+(G49*0.15)+(G49*0.25)</f>
        <v>558.32000000000005</v>
      </c>
      <c r="K49" s="10">
        <f t="shared" si="4"/>
        <v>614.15200000000016</v>
      </c>
      <c r="L49" s="6"/>
      <c r="M49" s="3" t="s">
        <v>390</v>
      </c>
      <c r="N49" s="6" t="s">
        <v>391</v>
      </c>
      <c r="O49" s="7" t="s">
        <v>398</v>
      </c>
    </row>
    <row r="50" spans="1:15" ht="165" x14ac:dyDescent="0.2">
      <c r="A50" s="2" t="s">
        <v>144</v>
      </c>
      <c r="B50" s="3" t="s">
        <v>144</v>
      </c>
      <c r="C50" s="3" t="s">
        <v>389</v>
      </c>
      <c r="D50" s="3" t="s">
        <v>311</v>
      </c>
      <c r="E50" s="3" t="s">
        <v>193</v>
      </c>
      <c r="F50" s="4">
        <v>10</v>
      </c>
      <c r="G50" s="5">
        <v>797.6</v>
      </c>
      <c r="H50" s="11">
        <f t="shared" ref="H50:H56" si="5">G50*0.12</f>
        <v>95.712000000000003</v>
      </c>
      <c r="I50" s="10">
        <f t="shared" ref="I50:I56" si="6">G50*0.18</f>
        <v>143.56800000000001</v>
      </c>
      <c r="J50" s="10">
        <f t="shared" ref="J50:J56" si="7">G50+(G50*0.12)+(G50*0.18)</f>
        <v>1036.8800000000001</v>
      </c>
      <c r="K50" s="10">
        <f t="shared" si="4"/>
        <v>1140.5680000000002</v>
      </c>
      <c r="L50" s="6"/>
      <c r="M50" s="3" t="s">
        <v>390</v>
      </c>
      <c r="N50" s="6" t="s">
        <v>391</v>
      </c>
      <c r="O50" s="7" t="s">
        <v>392</v>
      </c>
    </row>
    <row r="51" spans="1:15" ht="165" x14ac:dyDescent="0.2">
      <c r="A51" s="2" t="s">
        <v>144</v>
      </c>
      <c r="B51" s="3" t="s">
        <v>144</v>
      </c>
      <c r="C51" s="3" t="s">
        <v>306</v>
      </c>
      <c r="D51" s="3" t="s">
        <v>311</v>
      </c>
      <c r="E51" s="3" t="s">
        <v>193</v>
      </c>
      <c r="F51" s="4">
        <v>10</v>
      </c>
      <c r="G51" s="5">
        <v>797.6</v>
      </c>
      <c r="H51" s="11">
        <f t="shared" si="5"/>
        <v>95.712000000000003</v>
      </c>
      <c r="I51" s="10">
        <f t="shared" si="6"/>
        <v>143.56800000000001</v>
      </c>
      <c r="J51" s="10">
        <f t="shared" si="7"/>
        <v>1036.8800000000001</v>
      </c>
      <c r="K51" s="10">
        <f t="shared" si="4"/>
        <v>1140.5680000000002</v>
      </c>
      <c r="L51" s="6"/>
      <c r="M51" s="3" t="s">
        <v>390</v>
      </c>
      <c r="N51" s="6" t="s">
        <v>391</v>
      </c>
      <c r="O51" s="7" t="s">
        <v>393</v>
      </c>
    </row>
    <row r="52" spans="1:15" ht="165" x14ac:dyDescent="0.2">
      <c r="A52" s="2" t="s">
        <v>144</v>
      </c>
      <c r="B52" s="3" t="s">
        <v>144</v>
      </c>
      <c r="C52" s="3" t="s">
        <v>396</v>
      </c>
      <c r="D52" s="3" t="s">
        <v>311</v>
      </c>
      <c r="E52" s="3" t="s">
        <v>193</v>
      </c>
      <c r="F52" s="4">
        <v>15</v>
      </c>
      <c r="G52" s="5">
        <v>1196.4000000000001</v>
      </c>
      <c r="H52" s="11">
        <f t="shared" si="5"/>
        <v>143.56800000000001</v>
      </c>
      <c r="I52" s="10">
        <f t="shared" si="6"/>
        <v>215.352</v>
      </c>
      <c r="J52" s="10">
        <f t="shared" si="7"/>
        <v>1555.3200000000002</v>
      </c>
      <c r="K52" s="10">
        <f t="shared" si="4"/>
        <v>1710.8520000000003</v>
      </c>
      <c r="L52" s="6"/>
      <c r="M52" s="3" t="s">
        <v>390</v>
      </c>
      <c r="N52" s="6" t="s">
        <v>391</v>
      </c>
      <c r="O52" s="7" t="s">
        <v>397</v>
      </c>
    </row>
    <row r="53" spans="1:15" ht="165" x14ac:dyDescent="0.2">
      <c r="A53" s="2" t="s">
        <v>144</v>
      </c>
      <c r="B53" s="3" t="s">
        <v>144</v>
      </c>
      <c r="C53" s="3" t="s">
        <v>307</v>
      </c>
      <c r="D53" s="3" t="s">
        <v>311</v>
      </c>
      <c r="E53" s="3" t="s">
        <v>193</v>
      </c>
      <c r="F53" s="4">
        <v>20</v>
      </c>
      <c r="G53" s="5">
        <v>1595.2</v>
      </c>
      <c r="H53" s="11">
        <f t="shared" si="5"/>
        <v>191.42400000000001</v>
      </c>
      <c r="I53" s="10">
        <f t="shared" si="6"/>
        <v>287.13600000000002</v>
      </c>
      <c r="J53" s="10">
        <f t="shared" si="7"/>
        <v>2073.7600000000002</v>
      </c>
      <c r="K53" s="10">
        <f t="shared" si="4"/>
        <v>2281.1360000000004</v>
      </c>
      <c r="L53" s="6"/>
      <c r="M53" s="3" t="s">
        <v>390</v>
      </c>
      <c r="N53" s="6" t="s">
        <v>391</v>
      </c>
      <c r="O53" s="7" t="s">
        <v>394</v>
      </c>
    </row>
    <row r="54" spans="1:15" ht="165" x14ac:dyDescent="0.2">
      <c r="A54" s="2" t="s">
        <v>144</v>
      </c>
      <c r="B54" s="3" t="s">
        <v>144</v>
      </c>
      <c r="C54" s="3" t="s">
        <v>305</v>
      </c>
      <c r="D54" s="3" t="s">
        <v>311</v>
      </c>
      <c r="E54" s="3" t="s">
        <v>193</v>
      </c>
      <c r="F54" s="4">
        <v>30</v>
      </c>
      <c r="G54" s="5">
        <v>2392.8000000000002</v>
      </c>
      <c r="H54" s="11">
        <f t="shared" si="5"/>
        <v>287.13600000000002</v>
      </c>
      <c r="I54" s="10">
        <f t="shared" si="6"/>
        <v>430.70400000000001</v>
      </c>
      <c r="J54" s="10">
        <f t="shared" si="7"/>
        <v>3110.6400000000003</v>
      </c>
      <c r="K54" s="10">
        <f t="shared" si="4"/>
        <v>3421.7040000000006</v>
      </c>
      <c r="L54" s="6"/>
      <c r="M54" s="3" t="s">
        <v>390</v>
      </c>
      <c r="N54" s="6" t="s">
        <v>391</v>
      </c>
      <c r="O54" s="7" t="s">
        <v>395</v>
      </c>
    </row>
    <row r="55" spans="1:15" ht="165" x14ac:dyDescent="0.2">
      <c r="A55" s="2" t="s">
        <v>144</v>
      </c>
      <c r="B55" s="3" t="s">
        <v>144</v>
      </c>
      <c r="C55" s="3" t="s">
        <v>400</v>
      </c>
      <c r="D55" s="3" t="s">
        <v>311</v>
      </c>
      <c r="E55" s="3" t="s">
        <v>193</v>
      </c>
      <c r="F55" s="4">
        <v>30</v>
      </c>
      <c r="G55" s="5">
        <v>2392.8000000000002</v>
      </c>
      <c r="H55" s="11">
        <f t="shared" si="5"/>
        <v>287.13600000000002</v>
      </c>
      <c r="I55" s="10">
        <f t="shared" si="6"/>
        <v>430.70400000000001</v>
      </c>
      <c r="J55" s="10">
        <f t="shared" si="7"/>
        <v>3110.6400000000003</v>
      </c>
      <c r="K55" s="10">
        <f t="shared" si="4"/>
        <v>3421.7040000000006</v>
      </c>
      <c r="L55" s="6"/>
      <c r="M55" s="3" t="s">
        <v>390</v>
      </c>
      <c r="N55" s="6" t="s">
        <v>391</v>
      </c>
      <c r="O55" s="7" t="s">
        <v>401</v>
      </c>
    </row>
    <row r="56" spans="1:15" ht="165" x14ac:dyDescent="0.2">
      <c r="A56" s="2" t="s">
        <v>144</v>
      </c>
      <c r="B56" s="3" t="s">
        <v>144</v>
      </c>
      <c r="C56" s="3" t="s">
        <v>308</v>
      </c>
      <c r="D56" s="3" t="s">
        <v>311</v>
      </c>
      <c r="E56" s="3" t="s">
        <v>193</v>
      </c>
      <c r="F56" s="4">
        <v>60</v>
      </c>
      <c r="G56" s="5">
        <v>4785.6000000000004</v>
      </c>
      <c r="H56" s="11">
        <f t="shared" si="5"/>
        <v>574.27200000000005</v>
      </c>
      <c r="I56" s="10">
        <f t="shared" si="6"/>
        <v>861.40800000000002</v>
      </c>
      <c r="J56" s="10">
        <f t="shared" si="7"/>
        <v>6221.2800000000007</v>
      </c>
      <c r="K56" s="10">
        <f t="shared" si="4"/>
        <v>6843.4080000000013</v>
      </c>
      <c r="L56" s="6"/>
      <c r="M56" s="3" t="s">
        <v>390</v>
      </c>
      <c r="N56" s="6" t="s">
        <v>391</v>
      </c>
      <c r="O56" s="7" t="s">
        <v>399</v>
      </c>
    </row>
    <row r="57" spans="1:15" ht="120" x14ac:dyDescent="0.2">
      <c r="A57" s="2" t="s">
        <v>71</v>
      </c>
      <c r="B57" s="3" t="s">
        <v>71</v>
      </c>
      <c r="C57" s="3" t="s">
        <v>254</v>
      </c>
      <c r="D57" s="3" t="s">
        <v>277</v>
      </c>
      <c r="E57" s="3" t="s">
        <v>157</v>
      </c>
      <c r="F57" s="4">
        <v>1</v>
      </c>
      <c r="G57" s="5">
        <v>28.81</v>
      </c>
      <c r="H57" s="9">
        <f>G57*0.18</f>
        <v>5.1857999999999995</v>
      </c>
      <c r="I57" s="10">
        <f>G57*0.31</f>
        <v>8.9310999999999989</v>
      </c>
      <c r="J57" s="10">
        <f>G57+(G57*0.18)+(G57*0.31)</f>
        <v>42.926899999999996</v>
      </c>
      <c r="K57" s="10">
        <f t="shared" si="4"/>
        <v>47.219589999999997</v>
      </c>
      <c r="L57" s="6"/>
      <c r="M57" s="3" t="s">
        <v>252</v>
      </c>
      <c r="N57" s="6" t="s">
        <v>336</v>
      </c>
      <c r="O57" s="7" t="s">
        <v>136</v>
      </c>
    </row>
    <row r="58" spans="1:15" ht="90" x14ac:dyDescent="0.2">
      <c r="A58" s="2" t="s">
        <v>71</v>
      </c>
      <c r="B58" s="3" t="s">
        <v>71</v>
      </c>
      <c r="C58" s="3" t="s">
        <v>302</v>
      </c>
      <c r="D58" s="3" t="s">
        <v>312</v>
      </c>
      <c r="E58" s="3" t="s">
        <v>161</v>
      </c>
      <c r="F58" s="4">
        <v>10</v>
      </c>
      <c r="G58" s="5">
        <v>31.86</v>
      </c>
      <c r="H58" s="9">
        <f>G58*0.18</f>
        <v>5.7347999999999999</v>
      </c>
      <c r="I58" s="10">
        <f>G58*0.31</f>
        <v>9.8765999999999998</v>
      </c>
      <c r="J58" s="10">
        <f>G58+(G58*0.18)+(G58*0.31)</f>
        <v>47.471400000000003</v>
      </c>
      <c r="K58" s="10">
        <f t="shared" si="4"/>
        <v>52.218540000000004</v>
      </c>
      <c r="L58" s="6"/>
      <c r="M58" s="3" t="s">
        <v>72</v>
      </c>
      <c r="N58" s="6" t="s">
        <v>450</v>
      </c>
      <c r="O58" s="7" t="s">
        <v>138</v>
      </c>
    </row>
    <row r="59" spans="1:15" ht="120" x14ac:dyDescent="0.2">
      <c r="A59" s="2" t="s">
        <v>71</v>
      </c>
      <c r="B59" s="3" t="s">
        <v>71</v>
      </c>
      <c r="C59" s="3" t="s">
        <v>253</v>
      </c>
      <c r="D59" s="3" t="s">
        <v>277</v>
      </c>
      <c r="E59" s="3" t="s">
        <v>157</v>
      </c>
      <c r="F59" s="4">
        <v>1</v>
      </c>
      <c r="G59" s="5">
        <v>52.93</v>
      </c>
      <c r="H59" s="11">
        <f>G59*0.15</f>
        <v>7.9394999999999998</v>
      </c>
      <c r="I59" s="10">
        <f>G59*0.25</f>
        <v>13.2325</v>
      </c>
      <c r="J59" s="10">
        <f>G59+(G59*0.15)+(G59*0.25)</f>
        <v>74.102000000000004</v>
      </c>
      <c r="K59" s="10">
        <f t="shared" si="4"/>
        <v>81.512200000000007</v>
      </c>
      <c r="L59" s="6"/>
      <c r="M59" s="3" t="s">
        <v>252</v>
      </c>
      <c r="N59" s="6" t="s">
        <v>336</v>
      </c>
      <c r="O59" s="7" t="s">
        <v>137</v>
      </c>
    </row>
    <row r="60" spans="1:15" ht="60" x14ac:dyDescent="0.2">
      <c r="A60" s="2" t="s">
        <v>73</v>
      </c>
      <c r="B60" s="3" t="s">
        <v>74</v>
      </c>
      <c r="C60" s="3" t="s">
        <v>197</v>
      </c>
      <c r="D60" s="3" t="s">
        <v>299</v>
      </c>
      <c r="E60" s="3" t="s">
        <v>284</v>
      </c>
      <c r="F60" s="4">
        <v>20</v>
      </c>
      <c r="G60" s="5">
        <v>96.8</v>
      </c>
      <c r="H60" s="11">
        <f>G60*0.15</f>
        <v>14.52</v>
      </c>
      <c r="I60" s="10">
        <f>G60*0.25</f>
        <v>24.2</v>
      </c>
      <c r="J60" s="10">
        <f>G60+(G60*0.15)+(G60*0.25)</f>
        <v>135.51999999999998</v>
      </c>
      <c r="K60" s="10">
        <f t="shared" si="4"/>
        <v>149.072</v>
      </c>
      <c r="L60" s="6"/>
      <c r="M60" s="3" t="s">
        <v>75</v>
      </c>
      <c r="N60" s="6" t="s">
        <v>410</v>
      </c>
      <c r="O60" s="7" t="s">
        <v>76</v>
      </c>
    </row>
    <row r="61" spans="1:15" ht="120" x14ac:dyDescent="0.2">
      <c r="A61" s="2" t="s">
        <v>77</v>
      </c>
      <c r="B61" s="3" t="s">
        <v>77</v>
      </c>
      <c r="C61" s="3" t="s">
        <v>282</v>
      </c>
      <c r="D61" s="3" t="s">
        <v>277</v>
      </c>
      <c r="E61" s="3" t="s">
        <v>258</v>
      </c>
      <c r="F61" s="4">
        <v>50</v>
      </c>
      <c r="G61" s="5">
        <v>623.88</v>
      </c>
      <c r="H61" s="11">
        <f>G61*0.12</f>
        <v>74.865600000000001</v>
      </c>
      <c r="I61" s="10">
        <f>G61*0.18</f>
        <v>112.2984</v>
      </c>
      <c r="J61" s="10">
        <f>G61+(G61*0.12)+(G61*0.18)</f>
        <v>811.04399999999998</v>
      </c>
      <c r="K61" s="10">
        <f t="shared" si="4"/>
        <v>892.14840000000004</v>
      </c>
      <c r="L61" s="6"/>
      <c r="M61" s="3" t="s">
        <v>78</v>
      </c>
      <c r="N61" s="6" t="s">
        <v>428</v>
      </c>
      <c r="O61" s="7" t="s">
        <v>79</v>
      </c>
    </row>
    <row r="62" spans="1:15" ht="90" x14ac:dyDescent="0.2">
      <c r="A62" s="2" t="s">
        <v>80</v>
      </c>
      <c r="B62" s="3" t="s">
        <v>145</v>
      </c>
      <c r="C62" s="3" t="s">
        <v>275</v>
      </c>
      <c r="D62" s="3" t="s">
        <v>299</v>
      </c>
      <c r="E62" s="3" t="s">
        <v>230</v>
      </c>
      <c r="F62" s="4">
        <v>5</v>
      </c>
      <c r="G62" s="5">
        <v>45.21</v>
      </c>
      <c r="H62" s="9">
        <f>G62*0.18</f>
        <v>8.1378000000000004</v>
      </c>
      <c r="I62" s="10">
        <f>G62*0.31</f>
        <v>14.0151</v>
      </c>
      <c r="J62" s="10">
        <f>G62+(G62*0.18)+(G62*0.31)</f>
        <v>67.362899999999996</v>
      </c>
      <c r="K62" s="10">
        <f t="shared" si="4"/>
        <v>74.099190000000007</v>
      </c>
      <c r="L62" s="6"/>
      <c r="M62" s="3" t="s">
        <v>81</v>
      </c>
      <c r="N62" s="6" t="s">
        <v>410</v>
      </c>
      <c r="O62" s="7" t="s">
        <v>82</v>
      </c>
    </row>
    <row r="63" spans="1:15" ht="120" x14ac:dyDescent="0.2">
      <c r="A63" s="2" t="s">
        <v>83</v>
      </c>
      <c r="B63" s="3" t="s">
        <v>83</v>
      </c>
      <c r="C63" s="3" t="s">
        <v>162</v>
      </c>
      <c r="D63" s="3" t="s">
        <v>277</v>
      </c>
      <c r="E63" s="3" t="s">
        <v>182</v>
      </c>
      <c r="F63" s="4">
        <v>30</v>
      </c>
      <c r="G63" s="5">
        <v>25.7</v>
      </c>
      <c r="H63" s="9">
        <f>G63*0.18</f>
        <v>4.6259999999999994</v>
      </c>
      <c r="I63" s="10">
        <f>G63*0.31</f>
        <v>7.9669999999999996</v>
      </c>
      <c r="J63" s="10">
        <f>G63+(G63*0.18)+(G63*0.31)</f>
        <v>38.292999999999999</v>
      </c>
      <c r="K63" s="10">
        <f t="shared" si="4"/>
        <v>42.122300000000003</v>
      </c>
      <c r="L63" s="6"/>
      <c r="M63" s="3" t="s">
        <v>84</v>
      </c>
      <c r="N63" s="6" t="s">
        <v>428</v>
      </c>
      <c r="O63" s="7" t="s">
        <v>85</v>
      </c>
    </row>
    <row r="64" spans="1:15" ht="90" x14ac:dyDescent="0.2">
      <c r="A64" s="2" t="s">
        <v>87</v>
      </c>
      <c r="B64" s="3" t="s">
        <v>87</v>
      </c>
      <c r="C64" s="3" t="s">
        <v>304</v>
      </c>
      <c r="D64" s="3" t="s">
        <v>312</v>
      </c>
      <c r="E64" s="3" t="s">
        <v>165</v>
      </c>
      <c r="F64" s="4">
        <v>10</v>
      </c>
      <c r="G64" s="5">
        <v>42.7</v>
      </c>
      <c r="H64" s="9">
        <f>G64*0.18</f>
        <v>7.6859999999999999</v>
      </c>
      <c r="I64" s="10">
        <f>G64*0.31</f>
        <v>13.237</v>
      </c>
      <c r="J64" s="10">
        <f>G64+(G64*0.18)+(G64*0.31)</f>
        <v>63.623000000000005</v>
      </c>
      <c r="K64" s="10">
        <f t="shared" si="4"/>
        <v>69.985300000000009</v>
      </c>
      <c r="L64" s="6"/>
      <c r="M64" s="3" t="s">
        <v>88</v>
      </c>
      <c r="N64" s="6" t="s">
        <v>451</v>
      </c>
      <c r="O64" s="7" t="s">
        <v>139</v>
      </c>
    </row>
    <row r="65" spans="1:15" ht="120" x14ac:dyDescent="0.2">
      <c r="A65" s="2" t="s">
        <v>86</v>
      </c>
      <c r="B65" s="3" t="s">
        <v>86</v>
      </c>
      <c r="C65" s="3" t="s">
        <v>240</v>
      </c>
      <c r="D65" s="3" t="s">
        <v>277</v>
      </c>
      <c r="E65" s="3" t="s">
        <v>241</v>
      </c>
      <c r="F65" s="4">
        <v>1</v>
      </c>
      <c r="G65" s="5">
        <v>24.2</v>
      </c>
      <c r="H65" s="9">
        <f>G65*0.18</f>
        <v>4.3559999999999999</v>
      </c>
      <c r="I65" s="10">
        <f>G65*0.31</f>
        <v>7.5019999999999998</v>
      </c>
      <c r="J65" s="10">
        <f>G65+(G65*0.18)+(G65*0.31)</f>
        <v>36.058</v>
      </c>
      <c r="K65" s="10">
        <f t="shared" si="4"/>
        <v>39.663800000000002</v>
      </c>
      <c r="L65" s="6"/>
      <c r="M65" s="3" t="s">
        <v>89</v>
      </c>
      <c r="N65" s="6" t="s">
        <v>428</v>
      </c>
      <c r="O65" s="7" t="s">
        <v>90</v>
      </c>
    </row>
    <row r="66" spans="1:15" ht="120" x14ac:dyDescent="0.2">
      <c r="A66" s="2" t="s">
        <v>91</v>
      </c>
      <c r="B66" s="3" t="s">
        <v>91</v>
      </c>
      <c r="C66" s="3" t="s">
        <v>247</v>
      </c>
      <c r="D66" s="3" t="s">
        <v>277</v>
      </c>
      <c r="E66" s="3" t="s">
        <v>186</v>
      </c>
      <c r="F66" s="4">
        <v>20</v>
      </c>
      <c r="G66" s="5">
        <v>21.47</v>
      </c>
      <c r="H66" s="9">
        <f>G66*0.18</f>
        <v>3.8645999999999998</v>
      </c>
      <c r="I66" s="10">
        <f>G66*0.31</f>
        <v>6.6556999999999995</v>
      </c>
      <c r="J66" s="10">
        <f>G66+(G66*0.18)+(G66*0.31)</f>
        <v>31.990299999999998</v>
      </c>
      <c r="K66" s="10">
        <f t="shared" si="4"/>
        <v>35.189329999999998</v>
      </c>
      <c r="L66" s="6"/>
      <c r="M66" s="3" t="s">
        <v>92</v>
      </c>
      <c r="N66" s="6" t="s">
        <v>337</v>
      </c>
      <c r="O66" s="7" t="s">
        <v>93</v>
      </c>
    </row>
    <row r="67" spans="1:15" ht="180" x14ac:dyDescent="0.2">
      <c r="A67" s="2" t="s">
        <v>94</v>
      </c>
      <c r="B67" s="3" t="s">
        <v>94</v>
      </c>
      <c r="C67" s="3" t="s">
        <v>220</v>
      </c>
      <c r="D67" s="3" t="s">
        <v>294</v>
      </c>
      <c r="E67" s="3" t="s">
        <v>218</v>
      </c>
      <c r="F67" s="4">
        <v>50</v>
      </c>
      <c r="G67" s="5">
        <v>279.48</v>
      </c>
      <c r="H67" s="11">
        <f>G67*0.15</f>
        <v>41.922000000000004</v>
      </c>
      <c r="I67" s="10">
        <f>G67*0.25</f>
        <v>69.87</v>
      </c>
      <c r="J67" s="10">
        <f>G67+(G67*0.15)+(G67*0.25)</f>
        <v>391.27200000000005</v>
      </c>
      <c r="K67" s="10">
        <f t="shared" ref="K67:K98" si="8">J67*1.1</f>
        <v>430.39920000000006</v>
      </c>
      <c r="L67" s="6"/>
      <c r="M67" s="3" t="s">
        <v>219</v>
      </c>
      <c r="N67" s="6" t="s">
        <v>402</v>
      </c>
      <c r="O67" s="7" t="s">
        <v>221</v>
      </c>
    </row>
    <row r="68" spans="1:15" ht="120" x14ac:dyDescent="0.2">
      <c r="A68" s="2" t="s">
        <v>95</v>
      </c>
      <c r="B68" s="3" t="s">
        <v>95</v>
      </c>
      <c r="C68" s="3" t="s">
        <v>246</v>
      </c>
      <c r="D68" s="3" t="s">
        <v>277</v>
      </c>
      <c r="E68" s="3" t="s">
        <v>212</v>
      </c>
      <c r="F68" s="4">
        <v>1</v>
      </c>
      <c r="G68" s="5">
        <v>23.06</v>
      </c>
      <c r="H68" s="9">
        <f>G68*0.18</f>
        <v>4.1507999999999994</v>
      </c>
      <c r="I68" s="10">
        <f>G68*0.31</f>
        <v>7.1485999999999992</v>
      </c>
      <c r="J68" s="10">
        <f>G68+(G68*0.18)+(G68*0.31)</f>
        <v>34.359400000000001</v>
      </c>
      <c r="K68" s="10">
        <f t="shared" si="8"/>
        <v>37.795340000000003</v>
      </c>
      <c r="L68" s="6"/>
      <c r="M68" s="3" t="s">
        <v>96</v>
      </c>
      <c r="N68" s="6" t="s">
        <v>337</v>
      </c>
      <c r="O68" s="7" t="s">
        <v>150</v>
      </c>
    </row>
    <row r="69" spans="1:15" ht="105" x14ac:dyDescent="0.2">
      <c r="A69" s="2" t="s">
        <v>151</v>
      </c>
      <c r="B69" s="3" t="s">
        <v>36</v>
      </c>
      <c r="C69" s="3" t="s">
        <v>455</v>
      </c>
      <c r="D69" s="3" t="s">
        <v>330</v>
      </c>
      <c r="E69" s="3"/>
      <c r="F69" s="4">
        <v>20</v>
      </c>
      <c r="G69" s="5">
        <v>325.39</v>
      </c>
      <c r="H69" s="11">
        <f>G69*0.15</f>
        <v>48.808499999999995</v>
      </c>
      <c r="I69" s="10">
        <f>G69*0.25</f>
        <v>81.347499999999997</v>
      </c>
      <c r="J69" s="10">
        <f>G69+(G69*0.15)+(G69*0.25)</f>
        <v>455.54599999999994</v>
      </c>
      <c r="K69" s="10">
        <f t="shared" si="8"/>
        <v>501.10059999999999</v>
      </c>
      <c r="L69" s="6"/>
      <c r="M69" s="3" t="s">
        <v>37</v>
      </c>
      <c r="N69" s="6" t="s">
        <v>456</v>
      </c>
      <c r="O69" s="7" t="s">
        <v>38</v>
      </c>
    </row>
    <row r="70" spans="1:15" ht="105" x14ac:dyDescent="0.2">
      <c r="A70" s="2" t="s">
        <v>67</v>
      </c>
      <c r="B70" s="3" t="s">
        <v>68</v>
      </c>
      <c r="C70" s="3" t="s">
        <v>235</v>
      </c>
      <c r="D70" s="3" t="s">
        <v>299</v>
      </c>
      <c r="E70" s="3" t="s">
        <v>236</v>
      </c>
      <c r="F70" s="4">
        <v>1</v>
      </c>
      <c r="G70" s="5">
        <v>200.53</v>
      </c>
      <c r="H70" s="11">
        <f>G70*0.15</f>
        <v>30.079499999999999</v>
      </c>
      <c r="I70" s="10">
        <f>G70*0.25</f>
        <v>50.1325</v>
      </c>
      <c r="J70" s="10">
        <f>G70+(G70*0.15)+(G70*0.25)</f>
        <v>280.74200000000002</v>
      </c>
      <c r="K70" s="10">
        <f t="shared" si="8"/>
        <v>308.81620000000004</v>
      </c>
      <c r="L70" s="6"/>
      <c r="M70" s="3" t="s">
        <v>69</v>
      </c>
      <c r="N70" s="6" t="s">
        <v>410</v>
      </c>
      <c r="O70" s="7" t="s">
        <v>70</v>
      </c>
    </row>
    <row r="71" spans="1:15" ht="120" x14ac:dyDescent="0.2">
      <c r="A71" s="2" t="s">
        <v>59</v>
      </c>
      <c r="B71" s="3" t="s">
        <v>60</v>
      </c>
      <c r="C71" s="3" t="s">
        <v>189</v>
      </c>
      <c r="D71" s="3" t="s">
        <v>277</v>
      </c>
      <c r="E71" s="3" t="s">
        <v>166</v>
      </c>
      <c r="F71" s="4">
        <v>1</v>
      </c>
      <c r="G71" s="5">
        <v>14.27</v>
      </c>
      <c r="H71" s="9">
        <f>G71*0.18</f>
        <v>2.5686</v>
      </c>
      <c r="I71" s="10">
        <f>G71*0.31</f>
        <v>4.4237000000000002</v>
      </c>
      <c r="J71" s="10">
        <f>G71+(G71*0.18)+(G71*0.31)</f>
        <v>21.2623</v>
      </c>
      <c r="K71" s="10">
        <f t="shared" si="8"/>
        <v>23.388530000000003</v>
      </c>
      <c r="L71" s="6"/>
      <c r="M71" s="3" t="s">
        <v>61</v>
      </c>
      <c r="N71" s="6" t="s">
        <v>429</v>
      </c>
      <c r="O71" s="7" t="s">
        <v>62</v>
      </c>
    </row>
    <row r="72" spans="1:15" ht="120" x14ac:dyDescent="0.2">
      <c r="A72" s="2" t="s">
        <v>59</v>
      </c>
      <c r="B72" s="3" t="s">
        <v>60</v>
      </c>
      <c r="C72" s="3" t="s">
        <v>188</v>
      </c>
      <c r="D72" s="3" t="s">
        <v>277</v>
      </c>
      <c r="E72" s="3" t="s">
        <v>166</v>
      </c>
      <c r="F72" s="4">
        <v>1</v>
      </c>
      <c r="G72" s="5">
        <v>16.899999999999999</v>
      </c>
      <c r="H72" s="9">
        <f>G72*0.18</f>
        <v>3.0419999999999998</v>
      </c>
      <c r="I72" s="10">
        <f>G72*0.31</f>
        <v>5.2389999999999999</v>
      </c>
      <c r="J72" s="10">
        <f>G72+(G72*0.18)+(G72*0.31)</f>
        <v>25.181000000000001</v>
      </c>
      <c r="K72" s="10">
        <f t="shared" si="8"/>
        <v>27.699100000000005</v>
      </c>
      <c r="L72" s="6"/>
      <c r="M72" s="3" t="s">
        <v>61</v>
      </c>
      <c r="N72" s="6" t="s">
        <v>429</v>
      </c>
      <c r="O72" s="7" t="s">
        <v>63</v>
      </c>
    </row>
    <row r="73" spans="1:15" ht="120" x14ac:dyDescent="0.2">
      <c r="A73" s="2" t="s">
        <v>59</v>
      </c>
      <c r="B73" s="3" t="s">
        <v>60</v>
      </c>
      <c r="C73" s="3" t="s">
        <v>245</v>
      </c>
      <c r="D73" s="3" t="s">
        <v>277</v>
      </c>
      <c r="E73" s="3" t="s">
        <v>166</v>
      </c>
      <c r="F73" s="4">
        <v>1</v>
      </c>
      <c r="G73" s="5">
        <v>56.08</v>
      </c>
      <c r="H73" s="11">
        <f>G73*0.15</f>
        <v>8.411999999999999</v>
      </c>
      <c r="I73" s="10">
        <f>G73*0.25</f>
        <v>14.02</v>
      </c>
      <c r="J73" s="10">
        <f>G73+(G73*0.15)+(G73*0.25)</f>
        <v>78.511999999999986</v>
      </c>
      <c r="K73" s="10">
        <f t="shared" si="8"/>
        <v>86.363199999999992</v>
      </c>
      <c r="L73" s="6"/>
      <c r="M73" s="3" t="s">
        <v>127</v>
      </c>
      <c r="N73" s="6" t="s">
        <v>429</v>
      </c>
      <c r="O73" s="7" t="s">
        <v>128</v>
      </c>
    </row>
    <row r="74" spans="1:15" ht="120" x14ac:dyDescent="0.2">
      <c r="A74" s="2" t="s">
        <v>59</v>
      </c>
      <c r="B74" s="3" t="s">
        <v>60</v>
      </c>
      <c r="C74" s="3" t="s">
        <v>244</v>
      </c>
      <c r="D74" s="3" t="s">
        <v>277</v>
      </c>
      <c r="E74" s="3" t="s">
        <v>166</v>
      </c>
      <c r="F74" s="4">
        <v>1</v>
      </c>
      <c r="G74" s="5">
        <v>58.95</v>
      </c>
      <c r="H74" s="11">
        <f>G74*0.15</f>
        <v>8.8424999999999994</v>
      </c>
      <c r="I74" s="10">
        <f>G74*0.25</f>
        <v>14.737500000000001</v>
      </c>
      <c r="J74" s="10">
        <f>G74+(G74*0.15)+(G74*0.25)</f>
        <v>82.53</v>
      </c>
      <c r="K74" s="10">
        <f t="shared" si="8"/>
        <v>90.783000000000015</v>
      </c>
      <c r="L74" s="6"/>
      <c r="M74" s="3" t="s">
        <v>127</v>
      </c>
      <c r="N74" s="6" t="s">
        <v>429</v>
      </c>
      <c r="O74" s="7" t="s">
        <v>130</v>
      </c>
    </row>
    <row r="75" spans="1:15" ht="120" x14ac:dyDescent="0.2">
      <c r="A75" s="2" t="s">
        <v>59</v>
      </c>
      <c r="B75" s="3" t="s">
        <v>60</v>
      </c>
      <c r="C75" s="3" t="s">
        <v>243</v>
      </c>
      <c r="D75" s="3" t="s">
        <v>277</v>
      </c>
      <c r="E75" s="3" t="s">
        <v>166</v>
      </c>
      <c r="F75" s="4">
        <v>1</v>
      </c>
      <c r="G75" s="5">
        <v>62.63</v>
      </c>
      <c r="H75" s="11">
        <f>G75*0.15</f>
        <v>9.3945000000000007</v>
      </c>
      <c r="I75" s="10">
        <f>G75*0.25</f>
        <v>15.657500000000001</v>
      </c>
      <c r="J75" s="10">
        <f>G75+(G75*0.15)+(G75*0.25)</f>
        <v>87.682000000000002</v>
      </c>
      <c r="K75" s="10">
        <f t="shared" si="8"/>
        <v>96.450200000000009</v>
      </c>
      <c r="L75" s="6"/>
      <c r="M75" s="3" t="s">
        <v>127</v>
      </c>
      <c r="N75" s="6" t="s">
        <v>429</v>
      </c>
      <c r="O75" s="7" t="s">
        <v>129</v>
      </c>
    </row>
    <row r="76" spans="1:15" ht="120" x14ac:dyDescent="0.2">
      <c r="A76" s="2" t="s">
        <v>59</v>
      </c>
      <c r="B76" s="3" t="s">
        <v>60</v>
      </c>
      <c r="C76" s="3" t="s">
        <v>242</v>
      </c>
      <c r="D76" s="3" t="s">
        <v>277</v>
      </c>
      <c r="E76" s="3" t="s">
        <v>166</v>
      </c>
      <c r="F76" s="4">
        <v>1</v>
      </c>
      <c r="G76" s="5">
        <v>65.28</v>
      </c>
      <c r="H76" s="11">
        <f>G76*0.15</f>
        <v>9.7919999999999998</v>
      </c>
      <c r="I76" s="10">
        <f>G76*0.25</f>
        <v>16.32</v>
      </c>
      <c r="J76" s="10">
        <f>G76+(G76*0.15)+(G76*0.25)</f>
        <v>91.391999999999996</v>
      </c>
      <c r="K76" s="10">
        <f t="shared" si="8"/>
        <v>100.5312</v>
      </c>
      <c r="L76" s="6"/>
      <c r="M76" s="3" t="s">
        <v>127</v>
      </c>
      <c r="N76" s="6" t="s">
        <v>429</v>
      </c>
      <c r="O76" s="7" t="s">
        <v>131</v>
      </c>
    </row>
    <row r="77" spans="1:15" ht="105" x14ac:dyDescent="0.2">
      <c r="A77" s="2" t="s">
        <v>140</v>
      </c>
      <c r="B77" s="3" t="s">
        <v>46</v>
      </c>
      <c r="C77" s="3" t="s">
        <v>290</v>
      </c>
      <c r="D77" s="3" t="s">
        <v>332</v>
      </c>
      <c r="E77" s="3" t="s">
        <v>173</v>
      </c>
      <c r="F77" s="4">
        <v>5</v>
      </c>
      <c r="G77" s="5">
        <v>796</v>
      </c>
      <c r="H77" s="11">
        <f>G77*0.12</f>
        <v>95.52</v>
      </c>
      <c r="I77" s="10">
        <f>G77*0.18</f>
        <v>143.28</v>
      </c>
      <c r="J77" s="10">
        <f>G77+(G77*0.12)+(G77*0.18)</f>
        <v>1034.8</v>
      </c>
      <c r="K77" s="10">
        <f t="shared" si="8"/>
        <v>1138.28</v>
      </c>
      <c r="L77" s="6"/>
      <c r="M77" s="3" t="s">
        <v>149</v>
      </c>
      <c r="N77" s="6" t="s">
        <v>382</v>
      </c>
      <c r="O77" s="7" t="s">
        <v>293</v>
      </c>
    </row>
    <row r="78" spans="1:15" ht="180" x14ac:dyDescent="0.2">
      <c r="A78" s="2" t="s">
        <v>313</v>
      </c>
      <c r="B78" s="3" t="s">
        <v>314</v>
      </c>
      <c r="C78" s="3" t="s">
        <v>315</v>
      </c>
      <c r="D78" s="3" t="s">
        <v>318</v>
      </c>
      <c r="E78" s="3" t="s">
        <v>316</v>
      </c>
      <c r="F78" s="4">
        <v>63</v>
      </c>
      <c r="G78" s="5">
        <v>105000</v>
      </c>
      <c r="H78" s="11">
        <f>G78*0.12</f>
        <v>12600</v>
      </c>
      <c r="I78" s="10">
        <f>G78*0.18</f>
        <v>18900</v>
      </c>
      <c r="J78" s="10">
        <f>G78+(G78*0.12)+(G78*0.18)</f>
        <v>136500</v>
      </c>
      <c r="K78" s="10">
        <f t="shared" si="8"/>
        <v>150150</v>
      </c>
      <c r="L78" s="6"/>
      <c r="M78" s="3" t="s">
        <v>317</v>
      </c>
      <c r="N78" s="6" t="s">
        <v>437</v>
      </c>
      <c r="O78" s="7" t="s">
        <v>438</v>
      </c>
    </row>
    <row r="79" spans="1:15" ht="105" x14ac:dyDescent="0.2">
      <c r="A79" s="2" t="s">
        <v>119</v>
      </c>
      <c r="B79" s="3" t="s">
        <v>351</v>
      </c>
      <c r="C79" s="3" t="s">
        <v>352</v>
      </c>
      <c r="D79" s="3" t="s">
        <v>291</v>
      </c>
      <c r="E79" s="3" t="s">
        <v>177</v>
      </c>
      <c r="F79" s="4">
        <v>1</v>
      </c>
      <c r="G79" s="5">
        <v>218.16</v>
      </c>
      <c r="H79" s="11">
        <f t="shared" ref="H79:H84" si="9">G79*0.15</f>
        <v>32.723999999999997</v>
      </c>
      <c r="I79" s="10">
        <f t="shared" ref="I79:I84" si="10">G79*0.25</f>
        <v>54.54</v>
      </c>
      <c r="J79" s="10">
        <f t="shared" ref="J79:J84" si="11">G79+(G79*0.15)+(G79*0.25)</f>
        <v>305.42399999999998</v>
      </c>
      <c r="K79" s="10">
        <f t="shared" si="8"/>
        <v>335.96640000000002</v>
      </c>
      <c r="L79" s="6"/>
      <c r="M79" s="3" t="s">
        <v>353</v>
      </c>
      <c r="N79" s="6" t="s">
        <v>354</v>
      </c>
      <c r="O79" s="7" t="s">
        <v>355</v>
      </c>
    </row>
    <row r="80" spans="1:15" ht="105" x14ac:dyDescent="0.2">
      <c r="A80" s="2" t="s">
        <v>119</v>
      </c>
      <c r="B80" s="3" t="s">
        <v>351</v>
      </c>
      <c r="C80" s="3" t="s">
        <v>356</v>
      </c>
      <c r="D80" s="3" t="s">
        <v>291</v>
      </c>
      <c r="E80" s="3" t="s">
        <v>177</v>
      </c>
      <c r="F80" s="4">
        <v>1</v>
      </c>
      <c r="G80" s="5">
        <v>436.32</v>
      </c>
      <c r="H80" s="11">
        <f t="shared" si="9"/>
        <v>65.447999999999993</v>
      </c>
      <c r="I80" s="10">
        <f t="shared" si="10"/>
        <v>109.08</v>
      </c>
      <c r="J80" s="10">
        <f t="shared" si="11"/>
        <v>610.84799999999996</v>
      </c>
      <c r="K80" s="10">
        <f t="shared" si="8"/>
        <v>671.93280000000004</v>
      </c>
      <c r="L80" s="6"/>
      <c r="M80" s="3" t="s">
        <v>353</v>
      </c>
      <c r="N80" s="6" t="s">
        <v>354</v>
      </c>
      <c r="O80" s="7" t="s">
        <v>357</v>
      </c>
    </row>
    <row r="81" spans="1:15" ht="180" x14ac:dyDescent="0.2">
      <c r="A81" s="2" t="s">
        <v>321</v>
      </c>
      <c r="B81" s="3" t="s">
        <v>327</v>
      </c>
      <c r="C81" s="3" t="s">
        <v>445</v>
      </c>
      <c r="D81" s="3" t="s">
        <v>277</v>
      </c>
      <c r="E81" s="3" t="s">
        <v>322</v>
      </c>
      <c r="F81" s="4">
        <v>1</v>
      </c>
      <c r="G81" s="5">
        <v>90</v>
      </c>
      <c r="H81" s="11">
        <f t="shared" si="9"/>
        <v>13.5</v>
      </c>
      <c r="I81" s="10">
        <f t="shared" si="10"/>
        <v>22.5</v>
      </c>
      <c r="J81" s="10">
        <f t="shared" si="11"/>
        <v>126</v>
      </c>
      <c r="K81" s="10">
        <f t="shared" si="8"/>
        <v>138.60000000000002</v>
      </c>
      <c r="L81" s="6"/>
      <c r="M81" s="3" t="s">
        <v>328</v>
      </c>
      <c r="N81" s="6" t="s">
        <v>446</v>
      </c>
      <c r="O81" s="7" t="s">
        <v>447</v>
      </c>
    </row>
    <row r="82" spans="1:15" ht="195" x14ac:dyDescent="0.2">
      <c r="A82" s="2" t="s">
        <v>321</v>
      </c>
      <c r="B82" s="3" t="s">
        <v>327</v>
      </c>
      <c r="C82" s="3" t="s">
        <v>448</v>
      </c>
      <c r="D82" s="3" t="s">
        <v>277</v>
      </c>
      <c r="E82" s="3" t="s">
        <v>322</v>
      </c>
      <c r="F82" s="4">
        <v>1</v>
      </c>
      <c r="G82" s="5">
        <v>90</v>
      </c>
      <c r="H82" s="11">
        <f t="shared" si="9"/>
        <v>13.5</v>
      </c>
      <c r="I82" s="10">
        <f t="shared" si="10"/>
        <v>22.5</v>
      </c>
      <c r="J82" s="10">
        <f t="shared" si="11"/>
        <v>126</v>
      </c>
      <c r="K82" s="10">
        <f t="shared" si="8"/>
        <v>138.60000000000002</v>
      </c>
      <c r="L82" s="6"/>
      <c r="M82" s="3" t="s">
        <v>328</v>
      </c>
      <c r="N82" s="6" t="s">
        <v>446</v>
      </c>
      <c r="O82" s="7" t="s">
        <v>449</v>
      </c>
    </row>
    <row r="83" spans="1:15" ht="90" x14ac:dyDescent="0.2">
      <c r="A83" s="2" t="s">
        <v>59</v>
      </c>
      <c r="B83" s="3" t="s">
        <v>263</v>
      </c>
      <c r="C83" s="3" t="s">
        <v>264</v>
      </c>
      <c r="D83" s="3" t="s">
        <v>439</v>
      </c>
      <c r="E83" s="3" t="s">
        <v>166</v>
      </c>
      <c r="F83" s="4">
        <v>1</v>
      </c>
      <c r="G83" s="5">
        <v>75.34</v>
      </c>
      <c r="H83" s="11">
        <f t="shared" si="9"/>
        <v>11.301</v>
      </c>
      <c r="I83" s="10">
        <f t="shared" si="10"/>
        <v>18.835000000000001</v>
      </c>
      <c r="J83" s="10">
        <f t="shared" si="11"/>
        <v>105.476</v>
      </c>
      <c r="K83" s="10">
        <f t="shared" si="8"/>
        <v>116.0236</v>
      </c>
      <c r="L83" s="6"/>
      <c r="M83" s="3" t="s">
        <v>64</v>
      </c>
      <c r="N83" s="6" t="s">
        <v>440</v>
      </c>
      <c r="O83" s="7" t="s">
        <v>442</v>
      </c>
    </row>
    <row r="84" spans="1:15" ht="90" x14ac:dyDescent="0.2">
      <c r="A84" s="2" t="s">
        <v>59</v>
      </c>
      <c r="B84" s="3" t="s">
        <v>263</v>
      </c>
      <c r="C84" s="3" t="s">
        <v>265</v>
      </c>
      <c r="D84" s="3" t="s">
        <v>439</v>
      </c>
      <c r="E84" s="3" t="s">
        <v>166</v>
      </c>
      <c r="F84" s="4">
        <v>1</v>
      </c>
      <c r="G84" s="5">
        <v>80.64</v>
      </c>
      <c r="H84" s="11">
        <f t="shared" si="9"/>
        <v>12.096</v>
      </c>
      <c r="I84" s="10">
        <f t="shared" si="10"/>
        <v>20.16</v>
      </c>
      <c r="J84" s="10">
        <f t="shared" si="11"/>
        <v>112.896</v>
      </c>
      <c r="K84" s="10">
        <f t="shared" si="8"/>
        <v>124.18560000000001</v>
      </c>
      <c r="L84" s="6"/>
      <c r="M84" s="3" t="s">
        <v>64</v>
      </c>
      <c r="N84" s="6" t="s">
        <v>440</v>
      </c>
      <c r="O84" s="7" t="s">
        <v>441</v>
      </c>
    </row>
    <row r="85" spans="1:15" ht="120" x14ac:dyDescent="0.2">
      <c r="A85" s="2" t="s">
        <v>98</v>
      </c>
      <c r="B85" s="3" t="s">
        <v>99</v>
      </c>
      <c r="C85" s="3" t="s">
        <v>250</v>
      </c>
      <c r="D85" s="3" t="s">
        <v>277</v>
      </c>
      <c r="E85" s="3" t="s">
        <v>251</v>
      </c>
      <c r="F85" s="4">
        <v>1</v>
      </c>
      <c r="G85" s="5">
        <v>18.649999999999999</v>
      </c>
      <c r="H85" s="9">
        <f>G85*0.18</f>
        <v>3.3569999999999998</v>
      </c>
      <c r="I85" s="10">
        <f>G85*0.31</f>
        <v>5.7814999999999994</v>
      </c>
      <c r="J85" s="10">
        <f>G85+(G85*0.18)+(G85*0.31)</f>
        <v>27.788499999999999</v>
      </c>
      <c r="K85" s="10">
        <f t="shared" si="8"/>
        <v>30.567350000000001</v>
      </c>
      <c r="L85" s="6"/>
      <c r="M85" s="3" t="s">
        <v>100</v>
      </c>
      <c r="N85" s="6" t="s">
        <v>412</v>
      </c>
      <c r="O85" s="7" t="s">
        <v>101</v>
      </c>
    </row>
    <row r="86" spans="1:15" ht="120" x14ac:dyDescent="0.2">
      <c r="A86" s="2" t="s">
        <v>98</v>
      </c>
      <c r="B86" s="3" t="s">
        <v>99</v>
      </c>
      <c r="C86" s="3" t="s">
        <v>224</v>
      </c>
      <c r="D86" s="3" t="s">
        <v>277</v>
      </c>
      <c r="E86" s="3" t="s">
        <v>251</v>
      </c>
      <c r="F86" s="4">
        <v>1</v>
      </c>
      <c r="G86" s="5">
        <v>22.13</v>
      </c>
      <c r="H86" s="9">
        <f>G86*0.18</f>
        <v>3.9833999999999996</v>
      </c>
      <c r="I86" s="10">
        <f>G86*0.31</f>
        <v>6.8602999999999996</v>
      </c>
      <c r="J86" s="10">
        <f>G86+(G86*0.18)+(G86*0.31)</f>
        <v>32.973700000000001</v>
      </c>
      <c r="K86" s="10">
        <f t="shared" si="8"/>
        <v>36.271070000000002</v>
      </c>
      <c r="L86" s="6"/>
      <c r="M86" s="3" t="s">
        <v>100</v>
      </c>
      <c r="N86" s="6" t="s">
        <v>412</v>
      </c>
      <c r="O86" s="7" t="s">
        <v>102</v>
      </c>
    </row>
    <row r="87" spans="1:15" ht="120" x14ac:dyDescent="0.2">
      <c r="A87" s="2" t="s">
        <v>103</v>
      </c>
      <c r="B87" s="3" t="s">
        <v>103</v>
      </c>
      <c r="C87" s="3" t="s">
        <v>280</v>
      </c>
      <c r="D87" s="3" t="s">
        <v>277</v>
      </c>
      <c r="E87" s="3" t="s">
        <v>257</v>
      </c>
      <c r="F87" s="4">
        <v>50</v>
      </c>
      <c r="G87" s="5">
        <v>1045.5</v>
      </c>
      <c r="H87" s="11">
        <f>G87*0.12</f>
        <v>125.46</v>
      </c>
      <c r="I87" s="10">
        <f>G87*0.18</f>
        <v>188.19</v>
      </c>
      <c r="J87" s="10">
        <f>G87+(G87*0.12)+(G87*0.18)</f>
        <v>1359.15</v>
      </c>
      <c r="K87" s="10">
        <f t="shared" si="8"/>
        <v>1495.0650000000003</v>
      </c>
      <c r="L87" s="6"/>
      <c r="M87" s="3" t="s">
        <v>104</v>
      </c>
      <c r="N87" s="6" t="s">
        <v>343</v>
      </c>
      <c r="O87" s="7" t="s">
        <v>142</v>
      </c>
    </row>
    <row r="88" spans="1:15" ht="120" x14ac:dyDescent="0.2">
      <c r="A88" s="2" t="s">
        <v>103</v>
      </c>
      <c r="B88" s="3" t="s">
        <v>103</v>
      </c>
      <c r="C88" s="3" t="s">
        <v>279</v>
      </c>
      <c r="D88" s="3" t="s">
        <v>277</v>
      </c>
      <c r="E88" s="3" t="s">
        <v>257</v>
      </c>
      <c r="F88" s="4">
        <v>50</v>
      </c>
      <c r="G88" s="5">
        <v>1994.12</v>
      </c>
      <c r="H88" s="11">
        <f>G88*0.12</f>
        <v>239.29439999999997</v>
      </c>
      <c r="I88" s="10">
        <f>G88*0.18</f>
        <v>358.94159999999999</v>
      </c>
      <c r="J88" s="10">
        <f>G88+(G88*0.12)+(G88*0.18)</f>
        <v>2592.3559999999998</v>
      </c>
      <c r="K88" s="10">
        <f t="shared" si="8"/>
        <v>2851.5916000000002</v>
      </c>
      <c r="L88" s="6"/>
      <c r="M88" s="3" t="s">
        <v>104</v>
      </c>
      <c r="N88" s="6" t="s">
        <v>343</v>
      </c>
      <c r="O88" s="7" t="s">
        <v>143</v>
      </c>
    </row>
    <row r="89" spans="1:15" ht="150" x14ac:dyDescent="0.2">
      <c r="A89" s="2" t="s">
        <v>106</v>
      </c>
      <c r="B89" s="3" t="s">
        <v>107</v>
      </c>
      <c r="C89" s="3" t="s">
        <v>233</v>
      </c>
      <c r="D89" s="3" t="s">
        <v>292</v>
      </c>
      <c r="E89" s="3" t="s">
        <v>234</v>
      </c>
      <c r="F89" s="4">
        <v>10</v>
      </c>
      <c r="G89" s="5">
        <v>49.42</v>
      </c>
      <c r="H89" s="9">
        <f>G89*0.18</f>
        <v>8.8956</v>
      </c>
      <c r="I89" s="10">
        <f>G89*0.31</f>
        <v>15.3202</v>
      </c>
      <c r="J89" s="10">
        <f>G89+(G89*0.18)+(G89*0.31)</f>
        <v>73.635800000000003</v>
      </c>
      <c r="K89" s="10">
        <f t="shared" si="8"/>
        <v>80.999380000000016</v>
      </c>
      <c r="L89" s="6"/>
      <c r="M89" s="3" t="s">
        <v>108</v>
      </c>
      <c r="N89" s="6" t="s">
        <v>411</v>
      </c>
      <c r="O89" s="7" t="s">
        <v>109</v>
      </c>
    </row>
    <row r="90" spans="1:15" ht="75" x14ac:dyDescent="0.2">
      <c r="A90" s="2" t="s">
        <v>105</v>
      </c>
      <c r="B90" s="3" t="s">
        <v>423</v>
      </c>
      <c r="C90" s="3" t="s">
        <v>424</v>
      </c>
      <c r="D90" s="3" t="s">
        <v>324</v>
      </c>
      <c r="E90" s="3" t="s">
        <v>283</v>
      </c>
      <c r="F90" s="4">
        <v>1</v>
      </c>
      <c r="G90" s="5">
        <v>69.91</v>
      </c>
      <c r="H90" s="11">
        <f t="shared" ref="H90:H96" si="12">G90*0.15</f>
        <v>10.486499999999999</v>
      </c>
      <c r="I90" s="10">
        <f t="shared" ref="I90:I96" si="13">G90*0.25</f>
        <v>17.477499999999999</v>
      </c>
      <c r="J90" s="10">
        <f t="shared" ref="J90:J96" si="14">G90+(G90*0.15)+(G90*0.25)</f>
        <v>97.873999999999995</v>
      </c>
      <c r="K90" s="10">
        <f t="shared" si="8"/>
        <v>107.6614</v>
      </c>
      <c r="L90" s="6"/>
      <c r="M90" s="3" t="s">
        <v>425</v>
      </c>
      <c r="N90" s="6" t="s">
        <v>426</v>
      </c>
      <c r="O90" s="7" t="s">
        <v>427</v>
      </c>
    </row>
    <row r="91" spans="1:15" ht="150" x14ac:dyDescent="0.2">
      <c r="A91" s="2" t="s">
        <v>105</v>
      </c>
      <c r="B91" s="3" t="s">
        <v>423</v>
      </c>
      <c r="C91" s="3" t="s">
        <v>424</v>
      </c>
      <c r="D91" s="3" t="s">
        <v>325</v>
      </c>
      <c r="E91" s="3" t="s">
        <v>283</v>
      </c>
      <c r="F91" s="4">
        <v>1</v>
      </c>
      <c r="G91" s="5">
        <v>69.91</v>
      </c>
      <c r="H91" s="11">
        <f t="shared" si="12"/>
        <v>10.486499999999999</v>
      </c>
      <c r="I91" s="10">
        <f t="shared" si="13"/>
        <v>17.477499999999999</v>
      </c>
      <c r="J91" s="10">
        <f t="shared" si="14"/>
        <v>97.873999999999995</v>
      </c>
      <c r="K91" s="10">
        <f t="shared" si="8"/>
        <v>107.6614</v>
      </c>
      <c r="L91" s="6"/>
      <c r="M91" s="3" t="s">
        <v>425</v>
      </c>
      <c r="N91" s="6" t="s">
        <v>426</v>
      </c>
      <c r="O91" s="7" t="s">
        <v>427</v>
      </c>
    </row>
    <row r="92" spans="1:15" ht="165" x14ac:dyDescent="0.2">
      <c r="A92" s="2" t="s">
        <v>146</v>
      </c>
      <c r="B92" s="3" t="s">
        <v>146</v>
      </c>
      <c r="C92" s="3" t="s">
        <v>222</v>
      </c>
      <c r="D92" s="3" t="s">
        <v>323</v>
      </c>
      <c r="E92" s="3" t="s">
        <v>174</v>
      </c>
      <c r="F92" s="4">
        <v>10</v>
      </c>
      <c r="G92" s="5">
        <v>92.67</v>
      </c>
      <c r="H92" s="11">
        <f t="shared" si="12"/>
        <v>13.900499999999999</v>
      </c>
      <c r="I92" s="10">
        <f t="shared" si="13"/>
        <v>23.1675</v>
      </c>
      <c r="J92" s="10">
        <f t="shared" si="14"/>
        <v>129.738</v>
      </c>
      <c r="K92" s="10">
        <f t="shared" si="8"/>
        <v>142.71180000000001</v>
      </c>
      <c r="L92" s="6"/>
      <c r="M92" s="3" t="s">
        <v>376</v>
      </c>
      <c r="N92" s="6" t="s">
        <v>377</v>
      </c>
      <c r="O92" s="7" t="s">
        <v>379</v>
      </c>
    </row>
    <row r="93" spans="1:15" ht="165" x14ac:dyDescent="0.2">
      <c r="A93" s="2" t="s">
        <v>146</v>
      </c>
      <c r="B93" s="3" t="s">
        <v>146</v>
      </c>
      <c r="C93" s="3" t="s">
        <v>239</v>
      </c>
      <c r="D93" s="3" t="s">
        <v>323</v>
      </c>
      <c r="E93" s="3" t="s">
        <v>174</v>
      </c>
      <c r="F93" s="4">
        <v>10</v>
      </c>
      <c r="G93" s="5">
        <v>185.35</v>
      </c>
      <c r="H93" s="11">
        <f t="shared" si="12"/>
        <v>27.802499999999998</v>
      </c>
      <c r="I93" s="10">
        <f t="shared" si="13"/>
        <v>46.337499999999999</v>
      </c>
      <c r="J93" s="10">
        <f t="shared" si="14"/>
        <v>259.49</v>
      </c>
      <c r="K93" s="10">
        <f t="shared" si="8"/>
        <v>285.43900000000002</v>
      </c>
      <c r="L93" s="6"/>
      <c r="M93" s="3" t="s">
        <v>376</v>
      </c>
      <c r="N93" s="6" t="s">
        <v>377</v>
      </c>
      <c r="O93" s="7" t="s">
        <v>378</v>
      </c>
    </row>
    <row r="94" spans="1:15" ht="165" x14ac:dyDescent="0.2">
      <c r="A94" s="2" t="s">
        <v>146</v>
      </c>
      <c r="B94" s="3" t="s">
        <v>146</v>
      </c>
      <c r="C94" s="3" t="s">
        <v>199</v>
      </c>
      <c r="D94" s="3" t="s">
        <v>323</v>
      </c>
      <c r="E94" s="3" t="s">
        <v>174</v>
      </c>
      <c r="F94" s="4">
        <v>20</v>
      </c>
      <c r="G94" s="5">
        <v>185.4</v>
      </c>
      <c r="H94" s="11">
        <f t="shared" si="12"/>
        <v>27.81</v>
      </c>
      <c r="I94" s="10">
        <f t="shared" si="13"/>
        <v>46.35</v>
      </c>
      <c r="J94" s="10">
        <f t="shared" si="14"/>
        <v>259.56</v>
      </c>
      <c r="K94" s="10">
        <f t="shared" si="8"/>
        <v>285.51600000000002</v>
      </c>
      <c r="L94" s="6"/>
      <c r="M94" s="3" t="s">
        <v>376</v>
      </c>
      <c r="N94" s="6" t="s">
        <v>377</v>
      </c>
      <c r="O94" s="7" t="s">
        <v>380</v>
      </c>
    </row>
    <row r="95" spans="1:15" ht="165" x14ac:dyDescent="0.2">
      <c r="A95" s="2" t="s">
        <v>146</v>
      </c>
      <c r="B95" s="3" t="s">
        <v>146</v>
      </c>
      <c r="C95" s="3" t="s">
        <v>238</v>
      </c>
      <c r="D95" s="3" t="s">
        <v>323</v>
      </c>
      <c r="E95" s="3" t="s">
        <v>174</v>
      </c>
      <c r="F95" s="4">
        <v>20</v>
      </c>
      <c r="G95" s="5">
        <v>370.8</v>
      </c>
      <c r="H95" s="11">
        <f t="shared" si="12"/>
        <v>55.62</v>
      </c>
      <c r="I95" s="10">
        <f t="shared" si="13"/>
        <v>92.7</v>
      </c>
      <c r="J95" s="10">
        <f t="shared" si="14"/>
        <v>519.12</v>
      </c>
      <c r="K95" s="10">
        <f t="shared" si="8"/>
        <v>571.03200000000004</v>
      </c>
      <c r="L95" s="6"/>
      <c r="M95" s="3" t="s">
        <v>376</v>
      </c>
      <c r="N95" s="6" t="s">
        <v>377</v>
      </c>
      <c r="O95" s="7" t="s">
        <v>381</v>
      </c>
    </row>
    <row r="96" spans="1:15" ht="60" x14ac:dyDescent="0.2">
      <c r="A96" s="2" t="s">
        <v>110</v>
      </c>
      <c r="B96" s="3" t="s">
        <v>111</v>
      </c>
      <c r="C96" s="3" t="s">
        <v>192</v>
      </c>
      <c r="D96" s="3" t="s">
        <v>431</v>
      </c>
      <c r="E96" s="3" t="s">
        <v>178</v>
      </c>
      <c r="F96" s="4">
        <v>10</v>
      </c>
      <c r="G96" s="5">
        <v>144.5</v>
      </c>
      <c r="H96" s="11">
        <f t="shared" si="12"/>
        <v>21.675000000000001</v>
      </c>
      <c r="I96" s="10">
        <f t="shared" si="13"/>
        <v>36.125</v>
      </c>
      <c r="J96" s="10">
        <f t="shared" si="14"/>
        <v>202.3</v>
      </c>
      <c r="K96" s="10">
        <f t="shared" si="8"/>
        <v>222.53000000000003</v>
      </c>
      <c r="L96" s="6"/>
      <c r="M96" s="3" t="s">
        <v>112</v>
      </c>
      <c r="N96" s="6" t="s">
        <v>432</v>
      </c>
      <c r="O96" s="7" t="s">
        <v>113</v>
      </c>
    </row>
    <row r="97" spans="1:15" ht="60" x14ac:dyDescent="0.2">
      <c r="A97" s="2" t="s">
        <v>110</v>
      </c>
      <c r="B97" s="3" t="s">
        <v>111</v>
      </c>
      <c r="C97" s="3" t="s">
        <v>180</v>
      </c>
      <c r="D97" s="3" t="s">
        <v>431</v>
      </c>
      <c r="E97" s="3" t="s">
        <v>178</v>
      </c>
      <c r="F97" s="4">
        <v>50</v>
      </c>
      <c r="G97" s="5">
        <v>678.22</v>
      </c>
      <c r="H97" s="11">
        <f>G97*0.12</f>
        <v>81.386399999999995</v>
      </c>
      <c r="I97" s="10">
        <f>G97*0.18</f>
        <v>122.0796</v>
      </c>
      <c r="J97" s="10">
        <f>G97+(G97*0.12)+(G97*0.18)</f>
        <v>881.68600000000004</v>
      </c>
      <c r="K97" s="10">
        <f t="shared" si="8"/>
        <v>969.85460000000012</v>
      </c>
      <c r="L97" s="6"/>
      <c r="M97" s="3" t="s">
        <v>112</v>
      </c>
      <c r="N97" s="6" t="s">
        <v>432</v>
      </c>
      <c r="O97" s="7" t="s">
        <v>115</v>
      </c>
    </row>
    <row r="98" spans="1:15" ht="60" x14ac:dyDescent="0.2">
      <c r="A98" s="2" t="s">
        <v>110</v>
      </c>
      <c r="B98" s="3" t="s">
        <v>111</v>
      </c>
      <c r="C98" s="3" t="s">
        <v>179</v>
      </c>
      <c r="D98" s="3" t="s">
        <v>431</v>
      </c>
      <c r="E98" s="3" t="s">
        <v>178</v>
      </c>
      <c r="F98" s="4">
        <v>100</v>
      </c>
      <c r="G98" s="5">
        <v>1265.46</v>
      </c>
      <c r="H98" s="11">
        <f>G98*0.12</f>
        <v>151.8552</v>
      </c>
      <c r="I98" s="10">
        <f>G98*0.18</f>
        <v>227.78280000000001</v>
      </c>
      <c r="J98" s="10">
        <f>G98+(G98*0.12)+(G98*0.18)</f>
        <v>1645.098</v>
      </c>
      <c r="K98" s="10">
        <f t="shared" si="8"/>
        <v>1809.6078</v>
      </c>
      <c r="L98" s="6"/>
      <c r="M98" s="3" t="s">
        <v>112</v>
      </c>
      <c r="N98" s="6" t="s">
        <v>432</v>
      </c>
      <c r="O98" s="7" t="s">
        <v>114</v>
      </c>
    </row>
    <row r="99" spans="1:15" ht="210" x14ac:dyDescent="0.2">
      <c r="A99" s="2" t="s">
        <v>116</v>
      </c>
      <c r="B99" s="3" t="s">
        <v>147</v>
      </c>
      <c r="C99" s="3" t="s">
        <v>223</v>
      </c>
      <c r="D99" s="3" t="s">
        <v>326</v>
      </c>
      <c r="E99" s="3" t="s">
        <v>175</v>
      </c>
      <c r="F99" s="4">
        <v>1</v>
      </c>
      <c r="G99" s="5">
        <v>24.38</v>
      </c>
      <c r="H99" s="9">
        <f>G99*0.18</f>
        <v>4.3883999999999999</v>
      </c>
      <c r="I99" s="10">
        <f>G99*0.31</f>
        <v>7.5577999999999994</v>
      </c>
      <c r="J99" s="10">
        <f>G99+(G99*0.18)+(G99*0.31)</f>
        <v>36.3262</v>
      </c>
      <c r="K99" s="10">
        <f>J99*1.1</f>
        <v>39.958820000000003</v>
      </c>
      <c r="L99" s="6"/>
      <c r="M99" s="3" t="s">
        <v>117</v>
      </c>
      <c r="N99" s="6" t="s">
        <v>452</v>
      </c>
      <c r="O99" s="7" t="s">
        <v>148</v>
      </c>
    </row>
    <row r="100" spans="1:15" ht="210" x14ac:dyDescent="0.2">
      <c r="A100" s="2" t="s">
        <v>116</v>
      </c>
      <c r="B100" s="3" t="s">
        <v>147</v>
      </c>
      <c r="C100" s="3" t="s">
        <v>453</v>
      </c>
      <c r="D100" s="3" t="s">
        <v>326</v>
      </c>
      <c r="E100" s="3" t="s">
        <v>175</v>
      </c>
      <c r="F100" s="4">
        <v>2</v>
      </c>
      <c r="G100" s="5">
        <v>48.7</v>
      </c>
      <c r="H100" s="9">
        <f>G100*0.18</f>
        <v>8.766</v>
      </c>
      <c r="I100" s="10">
        <f>G100*0.31</f>
        <v>15.097000000000001</v>
      </c>
      <c r="J100" s="10">
        <f>G100+(G100*0.18)+(G100*0.31)</f>
        <v>72.563000000000002</v>
      </c>
      <c r="K100" s="10">
        <f>J100*1.1</f>
        <v>79.819300000000013</v>
      </c>
      <c r="L100" s="6"/>
      <c r="M100" s="3" t="s">
        <v>117</v>
      </c>
      <c r="N100" s="6" t="s">
        <v>454</v>
      </c>
      <c r="O100" s="7" t="s">
        <v>256</v>
      </c>
    </row>
    <row r="101" spans="1:15" ht="150" x14ac:dyDescent="0.2">
      <c r="A101" s="2" t="s">
        <v>12</v>
      </c>
      <c r="B101" s="3" t="s">
        <v>13</v>
      </c>
      <c r="C101" s="3" t="s">
        <v>231</v>
      </c>
      <c r="D101" s="3" t="s">
        <v>292</v>
      </c>
      <c r="E101" s="3" t="s">
        <v>172</v>
      </c>
      <c r="F101" s="4">
        <v>10</v>
      </c>
      <c r="G101" s="5">
        <v>49.54</v>
      </c>
      <c r="H101" s="9">
        <f>G101*0.18</f>
        <v>8.9171999999999993</v>
      </c>
      <c r="I101" s="10">
        <f>G101*0.31</f>
        <v>15.3574</v>
      </c>
      <c r="J101" s="10">
        <f>G101+(G101*0.18)+(G101*0.31)</f>
        <v>73.814599999999999</v>
      </c>
      <c r="K101" s="10">
        <f>J101*1.1</f>
        <v>81.196060000000003</v>
      </c>
      <c r="L101" s="6"/>
      <c r="M101" s="3" t="s">
        <v>134</v>
      </c>
      <c r="N101" s="6" t="s">
        <v>411</v>
      </c>
      <c r="O101" s="7" t="s">
        <v>135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2019-05-22T04:58:08Z</dcterms:created>
  <dcterms:modified xsi:type="dcterms:W3CDTF">2019-05-22T13:44:02Z</dcterms:modified>
</cp:coreProperties>
</file>