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45"/>
  </bookViews>
  <sheets>
    <sheet name="Foglio1" sheetId="3" r:id="rId1"/>
  </sheets>
  <definedNames>
    <definedName name="_xlnm._FilterDatabase" localSheetId="0" hidden="1">Foglio1!$A$2:$O$54</definedName>
    <definedName name="_xlnm.Print_Area" localSheetId="0">Foglio1!$A$1:$O$54</definedName>
  </definedNames>
  <calcPr calcId="162913"/>
  <fileRecoveryPr autoRecover="0"/>
</workbook>
</file>

<file path=xl/calcChain.xml><?xml version="1.0" encoding="utf-8"?>
<calcChain xmlns="http://schemas.openxmlformats.org/spreadsheetml/2006/main">
  <c r="H13" i="3" l="1"/>
  <c r="I13" i="3"/>
  <c r="J13" i="3"/>
  <c r="K13" i="3"/>
  <c r="H33" i="3"/>
  <c r="I33" i="3"/>
  <c r="J33" i="3"/>
  <c r="K33" i="3"/>
  <c r="H14" i="3"/>
  <c r="I14" i="3"/>
  <c r="J14" i="3"/>
  <c r="K14" i="3"/>
  <c r="H15" i="3"/>
  <c r="I15" i="3"/>
  <c r="J15" i="3"/>
  <c r="K15" i="3"/>
  <c r="H16" i="3"/>
  <c r="I16" i="3"/>
  <c r="J16" i="3"/>
  <c r="K16" i="3"/>
  <c r="H24" i="3"/>
  <c r="I24" i="3"/>
  <c r="J24" i="3"/>
  <c r="K24" i="3"/>
  <c r="H17" i="3"/>
  <c r="I17" i="3"/>
  <c r="J17" i="3"/>
  <c r="K17" i="3"/>
  <c r="H18" i="3"/>
  <c r="I18" i="3"/>
  <c r="J18" i="3"/>
  <c r="K18" i="3"/>
  <c r="H19" i="3"/>
  <c r="I19" i="3"/>
  <c r="J19" i="3"/>
  <c r="K19" i="3"/>
  <c r="H34" i="3"/>
  <c r="I34" i="3"/>
  <c r="J34" i="3"/>
  <c r="K34" i="3"/>
  <c r="H25" i="3"/>
  <c r="I25" i="3"/>
  <c r="J25" i="3"/>
  <c r="K25" i="3"/>
  <c r="H26" i="3"/>
  <c r="I26" i="3"/>
  <c r="J26" i="3"/>
  <c r="K26" i="3"/>
  <c r="H20" i="3"/>
  <c r="I20" i="3"/>
  <c r="J20" i="3"/>
  <c r="K20" i="3"/>
  <c r="H35" i="3"/>
  <c r="I35" i="3"/>
  <c r="J35" i="3"/>
  <c r="K35" i="3"/>
  <c r="H36" i="3"/>
  <c r="I36" i="3"/>
  <c r="J36" i="3"/>
  <c r="K36" i="3"/>
  <c r="H37" i="3"/>
  <c r="I37" i="3"/>
  <c r="J37" i="3"/>
  <c r="K37" i="3"/>
  <c r="H43" i="3"/>
  <c r="I43" i="3"/>
  <c r="J43" i="3"/>
  <c r="K43" i="3"/>
  <c r="H27" i="3"/>
  <c r="I27" i="3"/>
  <c r="J27" i="3"/>
  <c r="K27" i="3"/>
  <c r="H38" i="3"/>
  <c r="I38" i="3"/>
  <c r="J38" i="3"/>
  <c r="K38" i="3"/>
  <c r="H39" i="3"/>
  <c r="I39" i="3"/>
  <c r="J39" i="3"/>
  <c r="K39" i="3"/>
  <c r="H44" i="3"/>
  <c r="I44" i="3"/>
  <c r="J44" i="3"/>
  <c r="K44" i="3"/>
  <c r="H45" i="3"/>
  <c r="I45" i="3"/>
  <c r="J45" i="3"/>
  <c r="K45" i="3"/>
  <c r="H28" i="3"/>
  <c r="I28" i="3"/>
  <c r="J28" i="3"/>
  <c r="K28" i="3"/>
  <c r="H46" i="3"/>
  <c r="I46" i="3"/>
  <c r="J46" i="3"/>
  <c r="K46" i="3"/>
  <c r="H47" i="3"/>
  <c r="I47" i="3"/>
  <c r="J47" i="3"/>
  <c r="K47" i="3"/>
  <c r="H40" i="3"/>
  <c r="I40" i="3"/>
  <c r="J40" i="3"/>
  <c r="K40" i="3"/>
  <c r="H29" i="3"/>
  <c r="I29" i="3"/>
  <c r="J29" i="3"/>
  <c r="K29" i="3"/>
  <c r="H48" i="3"/>
  <c r="I48" i="3"/>
  <c r="J48" i="3"/>
  <c r="K48" i="3"/>
  <c r="H41" i="3"/>
  <c r="I41" i="3"/>
  <c r="J41" i="3"/>
  <c r="K41" i="3"/>
  <c r="H42" i="3"/>
  <c r="I42" i="3"/>
  <c r="J42" i="3"/>
  <c r="K42" i="3"/>
  <c r="J12" i="3"/>
  <c r="K12" i="3" s="1"/>
  <c r="I12" i="3"/>
  <c r="H12" i="3"/>
  <c r="H32" i="3"/>
  <c r="I32" i="3"/>
  <c r="J32" i="3"/>
  <c r="K32" i="3"/>
  <c r="H23" i="3"/>
  <c r="I23" i="3"/>
  <c r="J23" i="3"/>
  <c r="K23" i="3"/>
  <c r="H3" i="3"/>
  <c r="I3" i="3"/>
  <c r="J3" i="3"/>
  <c r="K3" i="3"/>
  <c r="H54" i="3"/>
  <c r="I54" i="3"/>
  <c r="J54" i="3"/>
  <c r="K54" i="3"/>
  <c r="H4" i="3"/>
  <c r="I4" i="3"/>
  <c r="J4" i="3"/>
  <c r="K4" i="3"/>
  <c r="H5" i="3"/>
  <c r="I5" i="3"/>
  <c r="J5" i="3"/>
  <c r="K5" i="3"/>
  <c r="H6" i="3"/>
  <c r="I6" i="3"/>
  <c r="J6" i="3"/>
  <c r="K6" i="3"/>
  <c r="H22" i="3"/>
  <c r="I22" i="3"/>
  <c r="J22" i="3"/>
  <c r="K22" i="3"/>
  <c r="H7" i="3"/>
  <c r="I7" i="3"/>
  <c r="J7" i="3"/>
  <c r="K7" i="3"/>
  <c r="H31" i="3"/>
  <c r="I31" i="3"/>
  <c r="J31" i="3"/>
  <c r="K31" i="3"/>
  <c r="H8" i="3"/>
  <c r="I8" i="3"/>
  <c r="J8" i="3"/>
  <c r="K8" i="3"/>
  <c r="H9" i="3"/>
  <c r="I9" i="3"/>
  <c r="J9" i="3"/>
  <c r="K9" i="3"/>
  <c r="H10" i="3"/>
  <c r="I10" i="3"/>
  <c r="J10" i="3"/>
  <c r="K10" i="3"/>
  <c r="H11" i="3"/>
  <c r="I11" i="3"/>
  <c r="J11" i="3"/>
  <c r="K11" i="3"/>
  <c r="J30" i="3"/>
  <c r="K30" i="3" s="1"/>
  <c r="I30" i="3"/>
  <c r="H30" i="3"/>
  <c r="H49" i="3"/>
  <c r="I49" i="3"/>
  <c r="J49" i="3"/>
  <c r="K49" i="3"/>
  <c r="H21" i="3"/>
  <c r="I21" i="3"/>
  <c r="J21" i="3"/>
  <c r="K21" i="3"/>
  <c r="H50" i="3"/>
  <c r="I50" i="3"/>
  <c r="J50" i="3"/>
  <c r="K50" i="3"/>
  <c r="H51" i="3"/>
  <c r="I51" i="3"/>
  <c r="J51" i="3"/>
  <c r="K51" i="3"/>
  <c r="H53" i="3"/>
  <c r="I53" i="3"/>
  <c r="J53" i="3"/>
  <c r="K53" i="3"/>
  <c r="J52" i="3"/>
  <c r="K52" i="3" s="1"/>
  <c r="I52" i="3"/>
  <c r="H52" i="3"/>
</calcChain>
</file>

<file path=xl/sharedStrings.xml><?xml version="1.0" encoding="utf-8"?>
<sst xmlns="http://schemas.openxmlformats.org/spreadsheetml/2006/main" count="432" uniqueCount="162">
  <si>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</si>
  <si>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</si>
  <si>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</si>
  <si>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</si>
  <si>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Код АТХ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</si>
  <si>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</si>
  <si>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</si>
  <si>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</si>
  <si>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</si>
  <si>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</si>
  <si>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</si>
  <si>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Азитромицин</t>
  </si>
  <si>
    <t>Бисакодил</t>
  </si>
  <si>
    <t>Бисакодил-Альтфарм</t>
  </si>
  <si>
    <t>Р N001562/01</t>
  </si>
  <si>
    <t>4607035440052</t>
  </si>
  <si>
    <t>Ванкомицин</t>
  </si>
  <si>
    <t>Ибупрофен</t>
  </si>
  <si>
    <t>Капреомицин</t>
  </si>
  <si>
    <t>Линезолид</t>
  </si>
  <si>
    <t>Парацетамол</t>
  </si>
  <si>
    <t>Пирацетам</t>
  </si>
  <si>
    <t>ЛСР-007826/08</t>
  </si>
  <si>
    <t>4607027762230</t>
  </si>
  <si>
    <t>Хлоропирамин</t>
  </si>
  <si>
    <t>Парацетамол-Альтфарм</t>
  </si>
  <si>
    <t>4607035440021</t>
  </si>
  <si>
    <t>4607035440038</t>
  </si>
  <si>
    <t>4607035440045</t>
  </si>
  <si>
    <t>Ибупрофен для детей</t>
  </si>
  <si>
    <t>ЛП-002370</t>
  </si>
  <si>
    <t>4607035440588</t>
  </si>
  <si>
    <t>J01FA10</t>
  </si>
  <si>
    <t>M01AE01</t>
  </si>
  <si>
    <t>J01XX08</t>
  </si>
  <si>
    <t>N02BE01</t>
  </si>
  <si>
    <t>N06BX03</t>
  </si>
  <si>
    <t>порошок для приготовления раствора для внутривенного и внутримышечного введения, 1000 мг,  - флаконы (1)  - пачки картонные</t>
  </si>
  <si>
    <t>A06AB02</t>
  </si>
  <si>
    <t>таблетки, 25 мг, 10 шт. - упаковки ячейковые контурные (2)  - пачки картонные</t>
  </si>
  <si>
    <t>суппозитории ректальные, 250 мг, 5 шт. - упаковки ячейковые контурные (2)  - пачки картонные</t>
  </si>
  <si>
    <t>суппозитории ректальные, 100 мг, 5 шт. - упаковки ячейковые контурные (2)  - пачки картонные</t>
  </si>
  <si>
    <t>R06AC03</t>
  </si>
  <si>
    <t>J04AB30</t>
  </si>
  <si>
    <t>J01XA01</t>
  </si>
  <si>
    <t>суппозитории ректальные, 60 мг, 5 шт. - упаковки ячейковые контурные (2)  - пачки картонные</t>
  </si>
  <si>
    <t>суппозитории ректальные, 10 мг, 5 шт. - упаковки ячейковые контурные (2)  - пачки картонные</t>
  </si>
  <si>
    <t>суппозитории ректальные, 500 мг, 5 шт. - упаковки ячейковые контурные (2)  - пачки картонные</t>
  </si>
  <si>
    <t>P N003204/01</t>
  </si>
  <si>
    <t>порошок для приготовления раствора для внутривенного и внутримышечного введения, 500 мг,  - флаконы (10)  - пачки картонные</t>
  </si>
  <si>
    <t>порошок для приготовления раствора для внутривенного и внутримышечного введения, 1000 мг,  - флаконы (10)  - пачки картонные</t>
  </si>
  <si>
    <t>таблетки покрытые пленочной оболочкой, 200 мг, 30 шт. - упаковки ячейковые контурные (2)  - пачки картонные</t>
  </si>
  <si>
    <t>порошок для приготовления раствора для внутривенного и внутримышечного введения, 750 мг,  - флаконы (1)  - пачки картонные</t>
  </si>
  <si>
    <t>порошок для приготовления раствора для внутривенного и внутримышечного введения, 500 мг,  - флаконы (1)  - пачки картонные</t>
  </si>
  <si>
    <t>порошок для приготовления раствора для внутривенного и внутримышечного введения, 500 мг,  - флаконы (50)  - коробки картонные (для стационаров)</t>
  </si>
  <si>
    <t>порошок для приготовления раствора для внутривенного и внутримышечного введения, 500 мг,  - флаконы (5)  - пачки картонные</t>
  </si>
  <si>
    <t>порошок для приготовления раствора для внутривенного и внутримышечного введения, 1000 мг,  - флаконы (50)  - коробки картонные (для стационаров)</t>
  </si>
  <si>
    <t>порошок для приготовления раствора для внутривенного и внутримышечного введения, 1000 мг,  - флаконы (5)  - пачки картонные</t>
  </si>
  <si>
    <t>лиофилизат для приготовления раствора для инфузий и приема внутрь, 1 г,  - флаконы (5)  - пачки картонные</t>
  </si>
  <si>
    <t>лиофилизат для приготовления раствора для инфузий и приема внутрь, 1 г,  - флаконы (10)  - пачки картонные</t>
  </si>
  <si>
    <t>лиофилизат для приготовления раствора для инфузий и приема внутрь, 1 г,  - флаконы (50)  - коробки картонные (для стационаров)</t>
  </si>
  <si>
    <t>лиофилизат для приготовления раствора для инфузий и приема внутрь, 1 г,  - флаконы (1)  - пачки картонные</t>
  </si>
  <si>
    <t>таблетки, покрытые пленочной оболочкой, 500 мг, 10 шт. - упаковки ячейковые контурные (1)  - пачки картонные</t>
  </si>
  <si>
    <t>таблетки, покрытые пленочной оболочкой, 125 мг, 6 шт. - упаковки ячейковые контурные (1)  - пачки картонные</t>
  </si>
  <si>
    <t>таблетки, покрытые пленочной оболочкой, 125 мг, 10 шт. - упаковки ячейковые контурные (2)  - пачки картонные</t>
  </si>
  <si>
    <t>таблетки, покрытые пленочной оболочкой, 125 мг, 6 шт. - упаковки ячейковые контурные (2)  - пачки картонные</t>
  </si>
  <si>
    <t>таблетки, покрытые пленочной оболочкой, 125 мг, 10 шт. - упаковки ячейковые контурные (1)  - пачки картонные</t>
  </si>
  <si>
    <t>порошок для приготовления раствора для внутривенного и внутримышечного введения, 750 мг,  - флаконы (50)  - коробки картонные (для стационаров)</t>
  </si>
  <si>
    <t>таблетки, покрытые пленочной оболочкой, 200 мг, 10 шт. - упаковки ячейковые контурные (1)  - пачки картонные</t>
  </si>
  <si>
    <t>таблетки, покрытые пленочной оболочкой, 400 мг, 10 шт. - упаковки ячейковые контурные (1)  - пачки картонные</t>
  </si>
  <si>
    <t>таблетки, покрытые пленочной оболочкой, 400 мг, 10 шт. - упаковки ячейковые контурные (2)  - пачки картонные</t>
  </si>
  <si>
    <t>таблетки, покрытые пленочной оболочкой, 200 мг, 10 шт. - упаковки ячейковые контурные (2)  - пачки картонные</t>
  </si>
  <si>
    <t>таблетки, покрытые пленочной оболочкой, 500 мг, 10 шт. - упаковки ячейковые контурные (2)  - пачки картонные</t>
  </si>
  <si>
    <t>таблетки, покрытые пленочной оболочкой, 250 мг, 10 шт. - упаковки ячейковые контурные (1)  - пачки картонные</t>
  </si>
  <si>
    <t>таблетки, покрытые пленочной оболочкой, 250 мг, 10 шт. - упаковки ячейковые контурные (2)  - пачки картонные</t>
  </si>
  <si>
    <t xml:space="preserve">Вл.Общество с ограниченной ответственностью  "ПРОМОМЕД РУС" (ООО "ПРОМОМЕД РУС"), Россия (7701379527); Вып.к.Перв.Уп.Втор.Уп.Пр.Акционерное Общество "Биохимик"  (АО "Биохимик"), Россия (1325030352); </t>
  </si>
  <si>
    <t xml:space="preserve">Вл.Вып.к.Перв.Уп.Втор.Уп.Пр.Общество с ограниченной ответственностью "Озон" (ООО "Озон"), Россия (6345002063); </t>
  </si>
  <si>
    <t xml:space="preserve">Вл.Общество с ограниченной ответственностью  "ПРОМОМЕД РУС" (ООО "ПРОМОМЕД РУС"), Россия (7701379527); Вып.к.Перв.Уп.Втор.Уп.Пр.Публичное акционерное общество "Биохимик" (ПАО "Биохимик"), Россия (1325030352); </t>
  </si>
  <si>
    <t>06.05.2019 290/20-19</t>
  </si>
  <si>
    <t>ЛП-005002</t>
  </si>
  <si>
    <t>06.05.2019 291/20-19</t>
  </si>
  <si>
    <t>4602509021843</t>
  </si>
  <si>
    <t>лиофилизат для приготовления раствора для инфузий и приема внутрь, 500 мг,  - флаконы (1)  - пачки картонные</t>
  </si>
  <si>
    <t>4602509021775</t>
  </si>
  <si>
    <t>лиофилизат для приготовления раствора для инфузий и приема внутрь, 500 мг,  - флаконы (50)  - коробки картонные (для стационаров)</t>
  </si>
  <si>
    <t>4602509021768</t>
  </si>
  <si>
    <t>4602509021836</t>
  </si>
  <si>
    <t>лиофилизат для приготовления раствора для инфузий и приема внутрь, 500 мг,  - флаконы (10)  - пачки картонные</t>
  </si>
  <si>
    <t>4602509021799</t>
  </si>
  <si>
    <t>4602509021829</t>
  </si>
  <si>
    <t>4602509021812</t>
  </si>
  <si>
    <t>лиофилизат для приготовления раствора для инфузий и приема внутрь, 500 мг,  - флаконы (5)  - пачки картонные</t>
  </si>
  <si>
    <t>4602509021782</t>
  </si>
  <si>
    <t>ЛП-005400</t>
  </si>
  <si>
    <t>06.05.2019 292/20-19</t>
  </si>
  <si>
    <t>4602509023786</t>
  </si>
  <si>
    <t>4602509023779</t>
  </si>
  <si>
    <t>4602509023816</t>
  </si>
  <si>
    <t>4602509023755</t>
  </si>
  <si>
    <t>порошок для приготовления раствора для внутривенного и внутримышечного введения, 750 мг,  - флаконы (5)  - пачки картонные</t>
  </si>
  <si>
    <t>4602509023823</t>
  </si>
  <si>
    <t>4602509023861</t>
  </si>
  <si>
    <t>4602509023809</t>
  </si>
  <si>
    <t>4602509023878</t>
  </si>
  <si>
    <t>порошок для приготовления раствора для внутривенного и внутримышечного введения, 750 мг,  - флаконы (10)  - пачки картонные</t>
  </si>
  <si>
    <t>4602509023830</t>
  </si>
  <si>
    <t>4602509023762</t>
  </si>
  <si>
    <t>4602509023885</t>
  </si>
  <si>
    <t>4602509023854</t>
  </si>
  <si>
    <t>ЛП-005298</t>
  </si>
  <si>
    <t>06.05.2019 293/20-19</t>
  </si>
  <si>
    <t>4602509022093</t>
  </si>
  <si>
    <t>таблетки, 25 мг, 10 шт - упаковки ячейковые контурные (1)  - пачки картонные</t>
  </si>
  <si>
    <t>4602509022086</t>
  </si>
  <si>
    <t>ЛП-005235</t>
  </si>
  <si>
    <t>06.05.2019 294/20-19</t>
  </si>
  <si>
    <t>4602509022307</t>
  </si>
  <si>
    <t>таблетки, покрытые пленочной оболочкой, 500 мг, 3 шт. - упаковки ячейковые контурные (2)  - пачки картонные</t>
  </si>
  <si>
    <t>4602509022284</t>
  </si>
  <si>
    <t>4602509022277</t>
  </si>
  <si>
    <t>таблетки, покрытые пленочной оболочкой, 125 мг, 3 шт. - упаковки ячейковые контурные (1)  - пачки картонные</t>
  </si>
  <si>
    <t>4602509022116</t>
  </si>
  <si>
    <t>таблетки, покрытые пленочной оболочкой, 500 мг, 6 шт. - упаковки ячейковые контурные (2)  - пачки картонные</t>
  </si>
  <si>
    <t>4602509022291</t>
  </si>
  <si>
    <t>4602509022123</t>
  </si>
  <si>
    <t>4602509022154</t>
  </si>
  <si>
    <t>4602509022130</t>
  </si>
  <si>
    <t>таблетки, покрытые пленочной оболочкой, 125 мг, 3 шт. - упаковки ячейковые контурные (2)  - пачки картонные</t>
  </si>
  <si>
    <t>4602509022147</t>
  </si>
  <si>
    <t>таблетки, покрытые пленочной оболочкой, 250 мг, 3 шт. - упаковки ячейковые контурные (1)  - пачки картонные</t>
  </si>
  <si>
    <t>4602509022185</t>
  </si>
  <si>
    <t>таблетки, покрытые пленочной оболочкой, 250 мг, 3 шт. - упаковки ячейковые контурные (2)  - пачки картонные</t>
  </si>
  <si>
    <t>4602509022215</t>
  </si>
  <si>
    <t>4602509022161</t>
  </si>
  <si>
    <t>таблетки, покрытые пленочной оболочкой, 250 мг, 6 шт. - упаковки ячейковые контурные (1)  - пачки картонные</t>
  </si>
  <si>
    <t>4602509022192</t>
  </si>
  <si>
    <t>4602509022208</t>
  </si>
  <si>
    <t>таблетки, покрытые пленочной оболочкой, 500 мг, 6 шт. - упаковки ячейковые контурные (1)  - пачки картонные</t>
  </si>
  <si>
    <t>4602509022260</t>
  </si>
  <si>
    <t>таблетки, покрытые пленочной оболочкой, 250 мг, 6 шт. - упаковки ячейковые контурные (2)  - пачки картонные</t>
  </si>
  <si>
    <t>4602509022222</t>
  </si>
  <si>
    <t>таблетки, покрытые пленочной оболочкой, 500 мг, 3 шт. - упаковки ячейковые контурные (1)  - пачки картонные</t>
  </si>
  <si>
    <t>4602509022253</t>
  </si>
  <si>
    <t>4602509022239</t>
  </si>
  <si>
    <t>таблетки, покрытые пленочной оболочкой, 600 мг, 10 шт. - упаковки ячейковые контурные (1)  - пачки картонные</t>
  </si>
  <si>
    <t>ЛП-005407</t>
  </si>
  <si>
    <t>06.05.2019 295/20-19</t>
  </si>
  <si>
    <t>4602509023939</t>
  </si>
  <si>
    <t>таблетки, покрытые пленочной оболочкой, 600 мг, 10 шт. - упаковки ячейковые контурные (2)  - пачки картонные</t>
  </si>
  <si>
    <t>4602509023946</t>
  </si>
  <si>
    <t>4602509023908</t>
  </si>
  <si>
    <t>4602509023892</t>
  </si>
  <si>
    <t>4602509023915</t>
  </si>
  <si>
    <t>4602509023922</t>
  </si>
  <si>
    <t xml:space="preserve">Вл.Вып.к.Перв.Уп.Втор.Уп.Пр.Общество с ограниченной ответственностью "Альтфарм" (ООО "Альтфарм"), Россия (7727198081); </t>
  </si>
  <si>
    <t>06.05.2019 296/20-19</t>
  </si>
  <si>
    <t xml:space="preserve">Вл.ЗАО "Патент-Фарм", Россия&amp;#x0D;
199106, г. Санкт-Петербург, 21-я линия,&amp;#x0D;
д. 6, литер А, пом. 14Н, ~ (7801507821); Вып.к.Перв.Уп.Втор.Уп.Пр.Общество с ограниченной ответственностью "Альтфарм" (ООО "Альтфарм"), Россия (7727198081); </t>
  </si>
  <si>
    <t>Предель-ная оптовая надбавка, руб</t>
  </si>
  <si>
    <t>Предель-ная розничная надбавка, руб.</t>
  </si>
  <si>
    <t>Предель-ная розничная цена на лекарственный препарат, руб. (без НДС)</t>
  </si>
  <si>
    <t>Предель-ная розничная цена на лекарственный препарат, руб. (с НДС)</t>
  </si>
  <si>
    <t>Государственный реестр предельных розничных цен  на лекарственные препараты,
включенные в перечень жизненно необходимых и важнейших лекарственных препаратов
по Ивановской области (по состоянию на перод с 01.05.2019 по 12.05.2019)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</si>
</sst>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0" formatCode="[$-10419]###\ ###"/>
    <numFmt numFmtId="191" formatCode="[$-10419]###\ ###\ ##0.00"/>
  </numFmts>
  <fonts count="9" x14ac:knownFonts="1">
    <font>
      <sz val="10"/>
      <name val="Arial"/>
    </font>
    <font>
      <b/>
      <sz val="14"/>
      <color indexed="8"/>
      <name val="Times New Roman"/>
      <charset val="204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left"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190" fontId="3" fillId="0" borderId="1" xfId="0" applyNumberFormat="1" applyFont="1" applyBorder="1" applyAlignment="1" applyProtection="1">
      <alignment horizontal="center" vertical="top" wrapText="1" readingOrder="1"/>
      <protection locked="0"/>
    </xf>
    <xf numFmtId="191" fontId="3" fillId="0" borderId="1" xfId="0" applyNumberFormat="1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2" fontId="7" fillId="0" borderId="3" xfId="1" applyNumberFormat="1" applyFont="1" applyFill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/>
    </xf>
    <xf numFmtId="2" fontId="8" fillId="0" borderId="3" xfId="1" applyNumberFormat="1" applyFont="1" applyFill="1" applyBorder="1" applyAlignment="1">
      <alignment horizontal="right" vertical="top" wrapText="1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zoomScaleNormal="100" workbookViewId="0">
      <selection activeCell="H68" sqref="H68"/>
    </sheetView>
  </sheetViews>
  <sheetFormatPr defaultRowHeight="12.75" x14ac:dyDescent="0.2"/>
  <cols>
    <col min="1" max="1" width="10.140625" customWidth="1"/>
    <col min="2" max="2" width="10.85546875" customWidth="1"/>
    <col min="3" max="3" width="22.7109375" customWidth="1"/>
    <col min="4" max="4" width="22.5703125" customWidth="1"/>
    <col min="10" max="10" width="10.28515625" customWidth="1"/>
    <col min="11" max="11" width="10.7109375" customWidth="1"/>
    <col min="13" max="13" width="10.7109375" customWidth="1"/>
    <col min="14" max="14" width="11.140625" customWidth="1"/>
    <col min="15" max="15" width="10.42578125" customWidth="1"/>
  </cols>
  <sheetData>
    <row r="1" spans="1:15" ht="55.5" customHeight="1" x14ac:dyDescent="0.2">
      <c r="A1" s="12" t="s">
        <v>161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14.7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8" t="s">
        <v>157</v>
      </c>
      <c r="I2" s="8" t="s">
        <v>158</v>
      </c>
      <c r="J2" s="8" t="s">
        <v>159</v>
      </c>
      <c r="K2" s="8" t="s">
        <v>160</v>
      </c>
      <c r="L2" s="1" t="s">
        <v>7</v>
      </c>
      <c r="M2" s="1" t="s">
        <v>8</v>
      </c>
      <c r="N2" s="1" t="s">
        <v>9</v>
      </c>
      <c r="O2" s="1" t="s">
        <v>10</v>
      </c>
    </row>
    <row r="3" spans="1:15" ht="195" x14ac:dyDescent="0.2">
      <c r="A3" s="2" t="s">
        <v>11</v>
      </c>
      <c r="B3" s="3" t="s">
        <v>11</v>
      </c>
      <c r="C3" s="3" t="s">
        <v>120</v>
      </c>
      <c r="D3" s="3" t="s">
        <v>77</v>
      </c>
      <c r="E3" s="3" t="s">
        <v>32</v>
      </c>
      <c r="F3" s="4">
        <v>3</v>
      </c>
      <c r="G3" s="5">
        <v>82.53</v>
      </c>
      <c r="H3" s="11">
        <f t="shared" ref="H3:H11" si="0">G3*0.15</f>
        <v>12.3795</v>
      </c>
      <c r="I3" s="10">
        <f t="shared" ref="I3:I11" si="1">G3*0.25</f>
        <v>20.6325</v>
      </c>
      <c r="J3" s="10">
        <f t="shared" ref="J3:J11" si="2">G3+(G3*0.15)+(G3*0.25)</f>
        <v>115.542</v>
      </c>
      <c r="K3" s="10">
        <f t="shared" ref="K3:K34" si="3">J3*1.1</f>
        <v>127.09620000000001</v>
      </c>
      <c r="L3" s="6"/>
      <c r="M3" s="3" t="s">
        <v>114</v>
      </c>
      <c r="N3" s="6" t="s">
        <v>115</v>
      </c>
      <c r="O3" s="7" t="s">
        <v>121</v>
      </c>
    </row>
    <row r="4" spans="1:15" ht="195" x14ac:dyDescent="0.2">
      <c r="A4" s="2" t="s">
        <v>11</v>
      </c>
      <c r="B4" s="3" t="s">
        <v>11</v>
      </c>
      <c r="C4" s="3" t="s">
        <v>63</v>
      </c>
      <c r="D4" s="3" t="s">
        <v>77</v>
      </c>
      <c r="E4" s="3" t="s">
        <v>32</v>
      </c>
      <c r="F4" s="4">
        <v>6</v>
      </c>
      <c r="G4" s="5">
        <v>165.07</v>
      </c>
      <c r="H4" s="11">
        <f t="shared" si="0"/>
        <v>24.760499999999997</v>
      </c>
      <c r="I4" s="10">
        <f t="shared" si="1"/>
        <v>41.267499999999998</v>
      </c>
      <c r="J4" s="10">
        <f t="shared" si="2"/>
        <v>231.09800000000001</v>
      </c>
      <c r="K4" s="10">
        <f t="shared" si="3"/>
        <v>254.20780000000005</v>
      </c>
      <c r="L4" s="6"/>
      <c r="M4" s="3" t="s">
        <v>114</v>
      </c>
      <c r="N4" s="6" t="s">
        <v>115</v>
      </c>
      <c r="O4" s="7" t="s">
        <v>124</v>
      </c>
    </row>
    <row r="5" spans="1:15" ht="195" x14ac:dyDescent="0.2">
      <c r="A5" s="2" t="s">
        <v>11</v>
      </c>
      <c r="B5" s="3" t="s">
        <v>11</v>
      </c>
      <c r="C5" s="3" t="s">
        <v>127</v>
      </c>
      <c r="D5" s="3" t="s">
        <v>77</v>
      </c>
      <c r="E5" s="3" t="s">
        <v>32</v>
      </c>
      <c r="F5" s="4">
        <v>6</v>
      </c>
      <c r="G5" s="5">
        <v>165.07</v>
      </c>
      <c r="H5" s="11">
        <f t="shared" si="0"/>
        <v>24.760499999999997</v>
      </c>
      <c r="I5" s="10">
        <f t="shared" si="1"/>
        <v>41.267499999999998</v>
      </c>
      <c r="J5" s="10">
        <f t="shared" si="2"/>
        <v>231.09800000000001</v>
      </c>
      <c r="K5" s="10">
        <f t="shared" si="3"/>
        <v>254.20780000000005</v>
      </c>
      <c r="L5" s="6"/>
      <c r="M5" s="3" t="s">
        <v>114</v>
      </c>
      <c r="N5" s="6" t="s">
        <v>115</v>
      </c>
      <c r="O5" s="7" t="s">
        <v>128</v>
      </c>
    </row>
    <row r="6" spans="1:15" ht="195" x14ac:dyDescent="0.2">
      <c r="A6" s="2" t="s">
        <v>11</v>
      </c>
      <c r="B6" s="3" t="s">
        <v>11</v>
      </c>
      <c r="C6" s="3" t="s">
        <v>129</v>
      </c>
      <c r="D6" s="3" t="s">
        <v>77</v>
      </c>
      <c r="E6" s="3" t="s">
        <v>32</v>
      </c>
      <c r="F6" s="4">
        <v>3</v>
      </c>
      <c r="G6" s="5">
        <v>165.07</v>
      </c>
      <c r="H6" s="11">
        <f t="shared" si="0"/>
        <v>24.760499999999997</v>
      </c>
      <c r="I6" s="10">
        <f t="shared" si="1"/>
        <v>41.267499999999998</v>
      </c>
      <c r="J6" s="10">
        <f t="shared" si="2"/>
        <v>231.09800000000001</v>
      </c>
      <c r="K6" s="10">
        <f t="shared" si="3"/>
        <v>254.20780000000005</v>
      </c>
      <c r="L6" s="6"/>
      <c r="M6" s="3" t="s">
        <v>114</v>
      </c>
      <c r="N6" s="6" t="s">
        <v>115</v>
      </c>
      <c r="O6" s="7" t="s">
        <v>130</v>
      </c>
    </row>
    <row r="7" spans="1:15" ht="195" x14ac:dyDescent="0.2">
      <c r="A7" s="2" t="s">
        <v>11</v>
      </c>
      <c r="B7" s="3" t="s">
        <v>11</v>
      </c>
      <c r="C7" s="3" t="s">
        <v>66</v>
      </c>
      <c r="D7" s="3" t="s">
        <v>77</v>
      </c>
      <c r="E7" s="3" t="s">
        <v>32</v>
      </c>
      <c r="F7" s="4">
        <v>10</v>
      </c>
      <c r="G7" s="5">
        <v>275.12</v>
      </c>
      <c r="H7" s="11">
        <f t="shared" si="0"/>
        <v>41.268000000000001</v>
      </c>
      <c r="I7" s="10">
        <f t="shared" si="1"/>
        <v>68.78</v>
      </c>
      <c r="J7" s="10">
        <f t="shared" si="2"/>
        <v>385.16800000000001</v>
      </c>
      <c r="K7" s="10">
        <f t="shared" si="3"/>
        <v>423.68480000000005</v>
      </c>
      <c r="L7" s="6"/>
      <c r="M7" s="3" t="s">
        <v>114</v>
      </c>
      <c r="N7" s="6" t="s">
        <v>115</v>
      </c>
      <c r="O7" s="7" t="s">
        <v>126</v>
      </c>
    </row>
    <row r="8" spans="1:15" ht="195" x14ac:dyDescent="0.2">
      <c r="A8" s="2" t="s">
        <v>11</v>
      </c>
      <c r="B8" s="3" t="s">
        <v>11</v>
      </c>
      <c r="C8" s="3" t="s">
        <v>65</v>
      </c>
      <c r="D8" s="3" t="s">
        <v>77</v>
      </c>
      <c r="E8" s="3" t="s">
        <v>32</v>
      </c>
      <c r="F8" s="4">
        <v>12</v>
      </c>
      <c r="G8" s="5">
        <v>330.15</v>
      </c>
      <c r="H8" s="11">
        <f t="shared" si="0"/>
        <v>49.522499999999994</v>
      </c>
      <c r="I8" s="10">
        <f t="shared" si="1"/>
        <v>82.537499999999994</v>
      </c>
      <c r="J8" s="10">
        <f t="shared" si="2"/>
        <v>462.20999999999992</v>
      </c>
      <c r="K8" s="10">
        <f t="shared" si="3"/>
        <v>508.43099999999998</v>
      </c>
      <c r="L8" s="6"/>
      <c r="M8" s="3" t="s">
        <v>114</v>
      </c>
      <c r="N8" s="6" t="s">
        <v>115</v>
      </c>
      <c r="O8" s="7" t="s">
        <v>125</v>
      </c>
    </row>
    <row r="9" spans="1:15" ht="195" x14ac:dyDescent="0.2">
      <c r="A9" s="2" t="s">
        <v>11</v>
      </c>
      <c r="B9" s="3" t="s">
        <v>11</v>
      </c>
      <c r="C9" s="3" t="s">
        <v>131</v>
      </c>
      <c r="D9" s="3" t="s">
        <v>77</v>
      </c>
      <c r="E9" s="3" t="s">
        <v>32</v>
      </c>
      <c r="F9" s="4">
        <v>6</v>
      </c>
      <c r="G9" s="5">
        <v>330.15</v>
      </c>
      <c r="H9" s="11">
        <f t="shared" si="0"/>
        <v>49.522499999999994</v>
      </c>
      <c r="I9" s="10">
        <f t="shared" si="1"/>
        <v>82.537499999999994</v>
      </c>
      <c r="J9" s="10">
        <f t="shared" si="2"/>
        <v>462.20999999999992</v>
      </c>
      <c r="K9" s="10">
        <f t="shared" si="3"/>
        <v>508.43099999999998</v>
      </c>
      <c r="L9" s="6"/>
      <c r="M9" s="3" t="s">
        <v>114</v>
      </c>
      <c r="N9" s="6" t="s">
        <v>115</v>
      </c>
      <c r="O9" s="7" t="s">
        <v>132</v>
      </c>
    </row>
    <row r="10" spans="1:15" ht="195" x14ac:dyDescent="0.2">
      <c r="A10" s="2" t="s">
        <v>11</v>
      </c>
      <c r="B10" s="3" t="s">
        <v>11</v>
      </c>
      <c r="C10" s="3" t="s">
        <v>134</v>
      </c>
      <c r="D10" s="3" t="s">
        <v>77</v>
      </c>
      <c r="E10" s="3" t="s">
        <v>32</v>
      </c>
      <c r="F10" s="4">
        <v>6</v>
      </c>
      <c r="G10" s="5">
        <v>330.15</v>
      </c>
      <c r="H10" s="11">
        <f t="shared" si="0"/>
        <v>49.522499999999994</v>
      </c>
      <c r="I10" s="10">
        <f t="shared" si="1"/>
        <v>82.537499999999994</v>
      </c>
      <c r="J10" s="10">
        <f t="shared" si="2"/>
        <v>462.20999999999992</v>
      </c>
      <c r="K10" s="10">
        <f t="shared" si="3"/>
        <v>508.43099999999998</v>
      </c>
      <c r="L10" s="6"/>
      <c r="M10" s="3" t="s">
        <v>114</v>
      </c>
      <c r="N10" s="6" t="s">
        <v>115</v>
      </c>
      <c r="O10" s="7" t="s">
        <v>135</v>
      </c>
    </row>
    <row r="11" spans="1:15" ht="195" x14ac:dyDescent="0.2">
      <c r="A11" s="2" t="s">
        <v>11</v>
      </c>
      <c r="B11" s="3" t="s">
        <v>11</v>
      </c>
      <c r="C11" s="3" t="s">
        <v>141</v>
      </c>
      <c r="D11" s="3" t="s">
        <v>77</v>
      </c>
      <c r="E11" s="3" t="s">
        <v>32</v>
      </c>
      <c r="F11" s="4">
        <v>3</v>
      </c>
      <c r="G11" s="5">
        <v>330.15</v>
      </c>
      <c r="H11" s="11">
        <f t="shared" si="0"/>
        <v>49.522499999999994</v>
      </c>
      <c r="I11" s="10">
        <f t="shared" si="1"/>
        <v>82.537499999999994</v>
      </c>
      <c r="J11" s="10">
        <f t="shared" si="2"/>
        <v>462.20999999999992</v>
      </c>
      <c r="K11" s="10">
        <f t="shared" si="3"/>
        <v>508.43099999999998</v>
      </c>
      <c r="L11" s="6"/>
      <c r="M11" s="3" t="s">
        <v>114</v>
      </c>
      <c r="N11" s="6" t="s">
        <v>115</v>
      </c>
      <c r="O11" s="7" t="s">
        <v>142</v>
      </c>
    </row>
    <row r="12" spans="1:15" ht="195" x14ac:dyDescent="0.2">
      <c r="A12" s="2" t="s">
        <v>11</v>
      </c>
      <c r="B12" s="3" t="s">
        <v>11</v>
      </c>
      <c r="C12" s="3" t="s">
        <v>64</v>
      </c>
      <c r="D12" s="3" t="s">
        <v>77</v>
      </c>
      <c r="E12" s="3" t="s">
        <v>32</v>
      </c>
      <c r="F12" s="4">
        <v>20</v>
      </c>
      <c r="G12" s="5">
        <v>550.25</v>
      </c>
      <c r="H12" s="11">
        <f t="shared" ref="H12:H20" si="4">G12*0.12</f>
        <v>66.03</v>
      </c>
      <c r="I12" s="10">
        <f t="shared" ref="I12:I20" si="5">G12*0.18</f>
        <v>99.045000000000002</v>
      </c>
      <c r="J12" s="10">
        <f t="shared" ref="J12:J20" si="6">G12+(G12*0.12)+(G12*0.18)</f>
        <v>715.32499999999993</v>
      </c>
      <c r="K12" s="10">
        <f t="shared" si="3"/>
        <v>786.85749999999996</v>
      </c>
      <c r="L12" s="6"/>
      <c r="M12" s="3" t="s">
        <v>114</v>
      </c>
      <c r="N12" s="6" t="s">
        <v>115</v>
      </c>
      <c r="O12" s="7" t="s">
        <v>133</v>
      </c>
    </row>
    <row r="13" spans="1:15" ht="195" x14ac:dyDescent="0.2">
      <c r="A13" s="2" t="s">
        <v>11</v>
      </c>
      <c r="B13" s="3" t="s">
        <v>11</v>
      </c>
      <c r="C13" s="3" t="s">
        <v>73</v>
      </c>
      <c r="D13" s="3" t="s">
        <v>77</v>
      </c>
      <c r="E13" s="3" t="s">
        <v>32</v>
      </c>
      <c r="F13" s="4">
        <v>10</v>
      </c>
      <c r="G13" s="5">
        <v>550.25</v>
      </c>
      <c r="H13" s="11">
        <f t="shared" si="4"/>
        <v>66.03</v>
      </c>
      <c r="I13" s="10">
        <f t="shared" si="5"/>
        <v>99.045000000000002</v>
      </c>
      <c r="J13" s="10">
        <f t="shared" si="6"/>
        <v>715.32499999999993</v>
      </c>
      <c r="K13" s="10">
        <f t="shared" si="3"/>
        <v>786.85749999999996</v>
      </c>
      <c r="L13" s="6"/>
      <c r="M13" s="3" t="s">
        <v>114</v>
      </c>
      <c r="N13" s="6" t="s">
        <v>115</v>
      </c>
      <c r="O13" s="7" t="s">
        <v>136</v>
      </c>
    </row>
    <row r="14" spans="1:15" ht="195" x14ac:dyDescent="0.2">
      <c r="A14" s="2" t="s">
        <v>11</v>
      </c>
      <c r="B14" s="3" t="s">
        <v>11</v>
      </c>
      <c r="C14" s="3" t="s">
        <v>117</v>
      </c>
      <c r="D14" s="3" t="s">
        <v>77</v>
      </c>
      <c r="E14" s="3" t="s">
        <v>32</v>
      </c>
      <c r="F14" s="4">
        <v>6</v>
      </c>
      <c r="G14" s="5">
        <v>660.3</v>
      </c>
      <c r="H14" s="11">
        <f t="shared" si="4"/>
        <v>79.23599999999999</v>
      </c>
      <c r="I14" s="10">
        <f t="shared" si="5"/>
        <v>118.85399999999998</v>
      </c>
      <c r="J14" s="10">
        <f t="shared" si="6"/>
        <v>858.38999999999987</v>
      </c>
      <c r="K14" s="10">
        <f t="shared" si="3"/>
        <v>944.22899999999993</v>
      </c>
      <c r="L14" s="6"/>
      <c r="M14" s="3" t="s">
        <v>114</v>
      </c>
      <c r="N14" s="6" t="s">
        <v>115</v>
      </c>
      <c r="O14" s="7" t="s">
        <v>118</v>
      </c>
    </row>
    <row r="15" spans="1:15" ht="195" x14ac:dyDescent="0.2">
      <c r="A15" s="2" t="s">
        <v>11</v>
      </c>
      <c r="B15" s="3" t="s">
        <v>11</v>
      </c>
      <c r="C15" s="3" t="s">
        <v>137</v>
      </c>
      <c r="D15" s="3" t="s">
        <v>77</v>
      </c>
      <c r="E15" s="3" t="s">
        <v>32</v>
      </c>
      <c r="F15" s="4">
        <v>6</v>
      </c>
      <c r="G15" s="5">
        <v>660.3</v>
      </c>
      <c r="H15" s="11">
        <f t="shared" si="4"/>
        <v>79.23599999999999</v>
      </c>
      <c r="I15" s="10">
        <f t="shared" si="5"/>
        <v>118.85399999999998</v>
      </c>
      <c r="J15" s="10">
        <f t="shared" si="6"/>
        <v>858.38999999999987</v>
      </c>
      <c r="K15" s="10">
        <f t="shared" si="3"/>
        <v>944.22899999999993</v>
      </c>
      <c r="L15" s="6"/>
      <c r="M15" s="3" t="s">
        <v>114</v>
      </c>
      <c r="N15" s="6" t="s">
        <v>115</v>
      </c>
      <c r="O15" s="7" t="s">
        <v>138</v>
      </c>
    </row>
    <row r="16" spans="1:15" ht="195" x14ac:dyDescent="0.2">
      <c r="A16" s="2" t="s">
        <v>11</v>
      </c>
      <c r="B16" s="3" t="s">
        <v>11</v>
      </c>
      <c r="C16" s="3" t="s">
        <v>139</v>
      </c>
      <c r="D16" s="3" t="s">
        <v>77</v>
      </c>
      <c r="E16" s="3" t="s">
        <v>32</v>
      </c>
      <c r="F16" s="4">
        <v>12</v>
      </c>
      <c r="G16" s="5">
        <v>660.3</v>
      </c>
      <c r="H16" s="11">
        <f t="shared" si="4"/>
        <v>79.23599999999999</v>
      </c>
      <c r="I16" s="10">
        <f t="shared" si="5"/>
        <v>118.85399999999998</v>
      </c>
      <c r="J16" s="10">
        <f t="shared" si="6"/>
        <v>858.38999999999987</v>
      </c>
      <c r="K16" s="10">
        <f t="shared" si="3"/>
        <v>944.22899999999993</v>
      </c>
      <c r="L16" s="6"/>
      <c r="M16" s="3" t="s">
        <v>114</v>
      </c>
      <c r="N16" s="6" t="s">
        <v>115</v>
      </c>
      <c r="O16" s="7" t="s">
        <v>140</v>
      </c>
    </row>
    <row r="17" spans="1:15" ht="195" x14ac:dyDescent="0.2">
      <c r="A17" s="2" t="s">
        <v>11</v>
      </c>
      <c r="B17" s="3" t="s">
        <v>11</v>
      </c>
      <c r="C17" s="3" t="s">
        <v>62</v>
      </c>
      <c r="D17" s="3" t="s">
        <v>77</v>
      </c>
      <c r="E17" s="3" t="s">
        <v>32</v>
      </c>
      <c r="F17" s="4">
        <v>10</v>
      </c>
      <c r="G17" s="5">
        <v>1100.5</v>
      </c>
      <c r="H17" s="11">
        <f t="shared" si="4"/>
        <v>132.06</v>
      </c>
      <c r="I17" s="10">
        <f t="shared" si="5"/>
        <v>198.09</v>
      </c>
      <c r="J17" s="10">
        <f t="shared" si="6"/>
        <v>1430.6499999999999</v>
      </c>
      <c r="K17" s="10">
        <f t="shared" si="3"/>
        <v>1573.7149999999999</v>
      </c>
      <c r="L17" s="6"/>
      <c r="M17" s="3" t="s">
        <v>114</v>
      </c>
      <c r="N17" s="6" t="s">
        <v>115</v>
      </c>
      <c r="O17" s="7" t="s">
        <v>119</v>
      </c>
    </row>
    <row r="18" spans="1:15" ht="195" x14ac:dyDescent="0.2">
      <c r="A18" s="2" t="s">
        <v>11</v>
      </c>
      <c r="B18" s="3" t="s">
        <v>11</v>
      </c>
      <c r="C18" s="3" t="s">
        <v>74</v>
      </c>
      <c r="D18" s="3" t="s">
        <v>77</v>
      </c>
      <c r="E18" s="3" t="s">
        <v>32</v>
      </c>
      <c r="F18" s="4">
        <v>20</v>
      </c>
      <c r="G18" s="5">
        <v>1100.5</v>
      </c>
      <c r="H18" s="11">
        <f t="shared" si="4"/>
        <v>132.06</v>
      </c>
      <c r="I18" s="10">
        <f t="shared" si="5"/>
        <v>198.09</v>
      </c>
      <c r="J18" s="10">
        <f t="shared" si="6"/>
        <v>1430.6499999999999</v>
      </c>
      <c r="K18" s="10">
        <f t="shared" si="3"/>
        <v>1573.7149999999999</v>
      </c>
      <c r="L18" s="6"/>
      <c r="M18" s="3" t="s">
        <v>114</v>
      </c>
      <c r="N18" s="6" t="s">
        <v>115</v>
      </c>
      <c r="O18" s="7" t="s">
        <v>143</v>
      </c>
    </row>
    <row r="19" spans="1:15" ht="195" x14ac:dyDescent="0.2">
      <c r="A19" s="2" t="s">
        <v>11</v>
      </c>
      <c r="B19" s="3" t="s">
        <v>11</v>
      </c>
      <c r="C19" s="3" t="s">
        <v>122</v>
      </c>
      <c r="D19" s="3" t="s">
        <v>77</v>
      </c>
      <c r="E19" s="3" t="s">
        <v>32</v>
      </c>
      <c r="F19" s="4">
        <v>12</v>
      </c>
      <c r="G19" s="5">
        <v>1320.6</v>
      </c>
      <c r="H19" s="11">
        <f t="shared" si="4"/>
        <v>158.47199999999998</v>
      </c>
      <c r="I19" s="10">
        <f t="shared" si="5"/>
        <v>237.70799999999997</v>
      </c>
      <c r="J19" s="10">
        <f t="shared" si="6"/>
        <v>1716.7799999999997</v>
      </c>
      <c r="K19" s="10">
        <f t="shared" si="3"/>
        <v>1888.4579999999999</v>
      </c>
      <c r="L19" s="6"/>
      <c r="M19" s="3" t="s">
        <v>114</v>
      </c>
      <c r="N19" s="6" t="s">
        <v>115</v>
      </c>
      <c r="O19" s="7" t="s">
        <v>123</v>
      </c>
    </row>
    <row r="20" spans="1:15" ht="195" x14ac:dyDescent="0.2">
      <c r="A20" s="2" t="s">
        <v>11</v>
      </c>
      <c r="B20" s="3" t="s">
        <v>11</v>
      </c>
      <c r="C20" s="3" t="s">
        <v>72</v>
      </c>
      <c r="D20" s="3" t="s">
        <v>77</v>
      </c>
      <c r="E20" s="3" t="s">
        <v>32</v>
      </c>
      <c r="F20" s="4">
        <v>20</v>
      </c>
      <c r="G20" s="5">
        <v>2201</v>
      </c>
      <c r="H20" s="11">
        <f t="shared" si="4"/>
        <v>264.12</v>
      </c>
      <c r="I20" s="10">
        <f t="shared" si="5"/>
        <v>396.18</v>
      </c>
      <c r="J20" s="10">
        <f t="shared" si="6"/>
        <v>2861.2999999999997</v>
      </c>
      <c r="K20" s="10">
        <f t="shared" si="3"/>
        <v>3147.43</v>
      </c>
      <c r="L20" s="6"/>
      <c r="M20" s="3" t="s">
        <v>114</v>
      </c>
      <c r="N20" s="6" t="s">
        <v>115</v>
      </c>
      <c r="O20" s="7" t="s">
        <v>116</v>
      </c>
    </row>
    <row r="21" spans="1:15" ht="105" x14ac:dyDescent="0.2">
      <c r="A21" s="2" t="s">
        <v>12</v>
      </c>
      <c r="B21" s="3" t="s">
        <v>13</v>
      </c>
      <c r="C21" s="3" t="s">
        <v>46</v>
      </c>
      <c r="D21" s="3" t="s">
        <v>154</v>
      </c>
      <c r="E21" s="3" t="s">
        <v>38</v>
      </c>
      <c r="F21" s="4">
        <v>10</v>
      </c>
      <c r="G21" s="5">
        <v>30.62</v>
      </c>
      <c r="H21" s="9">
        <f>G21*0.18</f>
        <v>5.5115999999999996</v>
      </c>
      <c r="I21" s="10">
        <f>G21*0.31</f>
        <v>9.4922000000000004</v>
      </c>
      <c r="J21" s="10">
        <f>G21+(G21*0.18)+(G21*0.31)</f>
        <v>45.623800000000003</v>
      </c>
      <c r="K21" s="10">
        <f t="shared" si="3"/>
        <v>50.186180000000007</v>
      </c>
      <c r="L21" s="6"/>
      <c r="M21" s="3" t="s">
        <v>14</v>
      </c>
      <c r="N21" s="6" t="s">
        <v>155</v>
      </c>
      <c r="O21" s="7" t="s">
        <v>15</v>
      </c>
    </row>
    <row r="22" spans="1:15" ht="180" x14ac:dyDescent="0.2">
      <c r="A22" s="2" t="s">
        <v>16</v>
      </c>
      <c r="B22" s="3" t="s">
        <v>16</v>
      </c>
      <c r="C22" s="3" t="s">
        <v>82</v>
      </c>
      <c r="D22" s="3" t="s">
        <v>75</v>
      </c>
      <c r="E22" s="3" t="s">
        <v>44</v>
      </c>
      <c r="F22" s="4">
        <v>1</v>
      </c>
      <c r="G22" s="5">
        <v>193.75</v>
      </c>
      <c r="H22" s="11">
        <f>G22*0.15</f>
        <v>29.0625</v>
      </c>
      <c r="I22" s="10">
        <f>G22*0.25</f>
        <v>48.4375</v>
      </c>
      <c r="J22" s="10">
        <f>G22+(G22*0.15)+(G22*0.25)</f>
        <v>271.25</v>
      </c>
      <c r="K22" s="10">
        <f t="shared" si="3"/>
        <v>298.375</v>
      </c>
      <c r="L22" s="6"/>
      <c r="M22" s="3" t="s">
        <v>79</v>
      </c>
      <c r="N22" s="6" t="s">
        <v>80</v>
      </c>
      <c r="O22" s="7" t="s">
        <v>83</v>
      </c>
    </row>
    <row r="23" spans="1:15" ht="180" x14ac:dyDescent="0.2">
      <c r="A23" s="2" t="s">
        <v>16</v>
      </c>
      <c r="B23" s="3" t="s">
        <v>16</v>
      </c>
      <c r="C23" s="3" t="s">
        <v>61</v>
      </c>
      <c r="D23" s="3" t="s">
        <v>75</v>
      </c>
      <c r="E23" s="3" t="s">
        <v>44</v>
      </c>
      <c r="F23" s="4">
        <v>1</v>
      </c>
      <c r="G23" s="5">
        <v>387.5</v>
      </c>
      <c r="H23" s="11">
        <f>G23*0.15</f>
        <v>58.125</v>
      </c>
      <c r="I23" s="10">
        <f>G23*0.25</f>
        <v>96.875</v>
      </c>
      <c r="J23" s="10">
        <f>G23+(G23*0.15)+(G23*0.25)</f>
        <v>542.5</v>
      </c>
      <c r="K23" s="10">
        <f t="shared" si="3"/>
        <v>596.75</v>
      </c>
      <c r="L23" s="6"/>
      <c r="M23" s="3" t="s">
        <v>79</v>
      </c>
      <c r="N23" s="6" t="s">
        <v>80</v>
      </c>
      <c r="O23" s="7" t="s">
        <v>89</v>
      </c>
    </row>
    <row r="24" spans="1:15" ht="180" x14ac:dyDescent="0.2">
      <c r="A24" s="2" t="s">
        <v>16</v>
      </c>
      <c r="B24" s="3" t="s">
        <v>16</v>
      </c>
      <c r="C24" s="3" t="s">
        <v>91</v>
      </c>
      <c r="D24" s="3" t="s">
        <v>75</v>
      </c>
      <c r="E24" s="3" t="s">
        <v>44</v>
      </c>
      <c r="F24" s="4">
        <v>5</v>
      </c>
      <c r="G24" s="5">
        <v>968.75</v>
      </c>
      <c r="H24" s="11">
        <f t="shared" ref="H24:H29" si="7">G24*0.12</f>
        <v>116.25</v>
      </c>
      <c r="I24" s="10">
        <f t="shared" ref="I24:I29" si="8">G24*0.18</f>
        <v>174.375</v>
      </c>
      <c r="J24" s="10">
        <f t="shared" ref="J24:J29" si="9">G24+(G24*0.12)+(G24*0.18)</f>
        <v>1259.375</v>
      </c>
      <c r="K24" s="10">
        <f t="shared" si="3"/>
        <v>1385.3125</v>
      </c>
      <c r="L24" s="6"/>
      <c r="M24" s="3" t="s">
        <v>79</v>
      </c>
      <c r="N24" s="6" t="s">
        <v>80</v>
      </c>
      <c r="O24" s="7" t="s">
        <v>92</v>
      </c>
    </row>
    <row r="25" spans="1:15" ht="180" x14ac:dyDescent="0.2">
      <c r="A25" s="2" t="s">
        <v>16</v>
      </c>
      <c r="B25" s="3" t="s">
        <v>16</v>
      </c>
      <c r="C25" s="3" t="s">
        <v>58</v>
      </c>
      <c r="D25" s="3" t="s">
        <v>75</v>
      </c>
      <c r="E25" s="3" t="s">
        <v>44</v>
      </c>
      <c r="F25" s="4">
        <v>5</v>
      </c>
      <c r="G25" s="5">
        <v>1937.5</v>
      </c>
      <c r="H25" s="11">
        <f t="shared" si="7"/>
        <v>232.5</v>
      </c>
      <c r="I25" s="10">
        <f t="shared" si="8"/>
        <v>348.75</v>
      </c>
      <c r="J25" s="10">
        <f t="shared" si="9"/>
        <v>2518.75</v>
      </c>
      <c r="K25" s="10">
        <f t="shared" si="3"/>
        <v>2770.625</v>
      </c>
      <c r="L25" s="6"/>
      <c r="M25" s="3" t="s">
        <v>79</v>
      </c>
      <c r="N25" s="6" t="s">
        <v>80</v>
      </c>
      <c r="O25" s="7" t="s">
        <v>86</v>
      </c>
    </row>
    <row r="26" spans="1:15" ht="180" x14ac:dyDescent="0.2">
      <c r="A26" s="2" t="s">
        <v>16</v>
      </c>
      <c r="B26" s="3" t="s">
        <v>16</v>
      </c>
      <c r="C26" s="3" t="s">
        <v>87</v>
      </c>
      <c r="D26" s="3" t="s">
        <v>75</v>
      </c>
      <c r="E26" s="3" t="s">
        <v>44</v>
      </c>
      <c r="F26" s="4">
        <v>10</v>
      </c>
      <c r="G26" s="5">
        <v>1937.5</v>
      </c>
      <c r="H26" s="11">
        <f t="shared" si="7"/>
        <v>232.5</v>
      </c>
      <c r="I26" s="10">
        <f t="shared" si="8"/>
        <v>348.75</v>
      </c>
      <c r="J26" s="10">
        <f t="shared" si="9"/>
        <v>2518.75</v>
      </c>
      <c r="K26" s="10">
        <f t="shared" si="3"/>
        <v>2770.625</v>
      </c>
      <c r="L26" s="6"/>
      <c r="M26" s="3" t="s">
        <v>79</v>
      </c>
      <c r="N26" s="6" t="s">
        <v>80</v>
      </c>
      <c r="O26" s="7" t="s">
        <v>88</v>
      </c>
    </row>
    <row r="27" spans="1:15" ht="180" x14ac:dyDescent="0.2">
      <c r="A27" s="2" t="s">
        <v>16</v>
      </c>
      <c r="B27" s="3" t="s">
        <v>16</v>
      </c>
      <c r="C27" s="3" t="s">
        <v>59</v>
      </c>
      <c r="D27" s="3" t="s">
        <v>75</v>
      </c>
      <c r="E27" s="3" t="s">
        <v>44</v>
      </c>
      <c r="F27" s="4">
        <v>10</v>
      </c>
      <c r="G27" s="5">
        <v>3875</v>
      </c>
      <c r="H27" s="11">
        <f t="shared" si="7"/>
        <v>465</v>
      </c>
      <c r="I27" s="10">
        <f t="shared" si="8"/>
        <v>697.5</v>
      </c>
      <c r="J27" s="10">
        <f t="shared" si="9"/>
        <v>5037.5</v>
      </c>
      <c r="K27" s="10">
        <f t="shared" si="3"/>
        <v>5541.25</v>
      </c>
      <c r="L27" s="6"/>
      <c r="M27" s="3" t="s">
        <v>79</v>
      </c>
      <c r="N27" s="6" t="s">
        <v>80</v>
      </c>
      <c r="O27" s="7" t="s">
        <v>81</v>
      </c>
    </row>
    <row r="28" spans="1:15" ht="180" x14ac:dyDescent="0.2">
      <c r="A28" s="2" t="s">
        <v>16</v>
      </c>
      <c r="B28" s="3" t="s">
        <v>16</v>
      </c>
      <c r="C28" s="3" t="s">
        <v>84</v>
      </c>
      <c r="D28" s="3" t="s">
        <v>75</v>
      </c>
      <c r="E28" s="3" t="s">
        <v>44</v>
      </c>
      <c r="F28" s="4">
        <v>50</v>
      </c>
      <c r="G28" s="5">
        <v>9687.5</v>
      </c>
      <c r="H28" s="11">
        <f t="shared" si="7"/>
        <v>1162.5</v>
      </c>
      <c r="I28" s="10">
        <f t="shared" si="8"/>
        <v>1743.75</v>
      </c>
      <c r="J28" s="10">
        <f t="shared" si="9"/>
        <v>12593.75</v>
      </c>
      <c r="K28" s="10">
        <f t="shared" si="3"/>
        <v>13853.125000000002</v>
      </c>
      <c r="L28" s="6"/>
      <c r="M28" s="3" t="s">
        <v>79</v>
      </c>
      <c r="N28" s="6" t="s">
        <v>80</v>
      </c>
      <c r="O28" s="7" t="s">
        <v>85</v>
      </c>
    </row>
    <row r="29" spans="1:15" ht="180" x14ac:dyDescent="0.2">
      <c r="A29" s="2" t="s">
        <v>16</v>
      </c>
      <c r="B29" s="3" t="s">
        <v>16</v>
      </c>
      <c r="C29" s="3" t="s">
        <v>60</v>
      </c>
      <c r="D29" s="3" t="s">
        <v>75</v>
      </c>
      <c r="E29" s="3" t="s">
        <v>44</v>
      </c>
      <c r="F29" s="4">
        <v>50</v>
      </c>
      <c r="G29" s="5">
        <v>19375</v>
      </c>
      <c r="H29" s="11">
        <f t="shared" si="7"/>
        <v>2325</v>
      </c>
      <c r="I29" s="10">
        <f t="shared" si="8"/>
        <v>3487.5</v>
      </c>
      <c r="J29" s="10">
        <f t="shared" si="9"/>
        <v>25187.5</v>
      </c>
      <c r="K29" s="10">
        <f t="shared" si="3"/>
        <v>27706.250000000004</v>
      </c>
      <c r="L29" s="6"/>
      <c r="M29" s="3" t="s">
        <v>79</v>
      </c>
      <c r="N29" s="6" t="s">
        <v>80</v>
      </c>
      <c r="O29" s="7" t="s">
        <v>90</v>
      </c>
    </row>
    <row r="30" spans="1:15" ht="210" x14ac:dyDescent="0.2">
      <c r="A30" s="2" t="s">
        <v>17</v>
      </c>
      <c r="B30" s="3" t="s">
        <v>29</v>
      </c>
      <c r="C30" s="3" t="s">
        <v>45</v>
      </c>
      <c r="D30" s="3" t="s">
        <v>156</v>
      </c>
      <c r="E30" s="3" t="s">
        <v>33</v>
      </c>
      <c r="F30" s="4">
        <v>10</v>
      </c>
      <c r="G30" s="5">
        <v>63.44</v>
      </c>
      <c r="H30" s="11">
        <f>G30*0.15</f>
        <v>9.516</v>
      </c>
      <c r="I30" s="10">
        <f>G30*0.25</f>
        <v>15.86</v>
      </c>
      <c r="J30" s="10">
        <f>G30+(G30*0.15)+(G30*0.25)</f>
        <v>88.816000000000003</v>
      </c>
      <c r="K30" s="10">
        <f t="shared" si="3"/>
        <v>97.697600000000008</v>
      </c>
      <c r="L30" s="6"/>
      <c r="M30" s="3" t="s">
        <v>30</v>
      </c>
      <c r="N30" s="6" t="s">
        <v>155</v>
      </c>
      <c r="O30" s="7" t="s">
        <v>31</v>
      </c>
    </row>
    <row r="31" spans="1:15" ht="180" x14ac:dyDescent="0.2">
      <c r="A31" s="2" t="s">
        <v>18</v>
      </c>
      <c r="B31" s="3" t="s">
        <v>18</v>
      </c>
      <c r="C31" s="3" t="s">
        <v>53</v>
      </c>
      <c r="D31" s="3" t="s">
        <v>75</v>
      </c>
      <c r="E31" s="3" t="s">
        <v>43</v>
      </c>
      <c r="F31" s="4">
        <v>1</v>
      </c>
      <c r="G31" s="5">
        <v>315.3</v>
      </c>
      <c r="H31" s="11">
        <f>G31*0.15</f>
        <v>47.295000000000002</v>
      </c>
      <c r="I31" s="10">
        <f>G31*0.25</f>
        <v>78.825000000000003</v>
      </c>
      <c r="J31" s="10">
        <f>G31+(G31*0.15)+(G31*0.25)</f>
        <v>441.42</v>
      </c>
      <c r="K31" s="10">
        <f t="shared" si="3"/>
        <v>485.56200000000007</v>
      </c>
      <c r="L31" s="6"/>
      <c r="M31" s="3" t="s">
        <v>93</v>
      </c>
      <c r="N31" s="6" t="s">
        <v>94</v>
      </c>
      <c r="O31" s="7" t="s">
        <v>106</v>
      </c>
    </row>
    <row r="32" spans="1:15" ht="180" x14ac:dyDescent="0.2">
      <c r="A32" s="2" t="s">
        <v>18</v>
      </c>
      <c r="B32" s="3" t="s">
        <v>18</v>
      </c>
      <c r="C32" s="3" t="s">
        <v>52</v>
      </c>
      <c r="D32" s="3" t="s">
        <v>75</v>
      </c>
      <c r="E32" s="3" t="s">
        <v>43</v>
      </c>
      <c r="F32" s="4">
        <v>1</v>
      </c>
      <c r="G32" s="5">
        <v>472.95</v>
      </c>
      <c r="H32" s="11">
        <f>G32*0.15</f>
        <v>70.942499999999995</v>
      </c>
      <c r="I32" s="10">
        <f>G32*0.25</f>
        <v>118.2375</v>
      </c>
      <c r="J32" s="10">
        <f>G32+(G32*0.15)+(G32*0.25)</f>
        <v>662.12999999999988</v>
      </c>
      <c r="K32" s="10">
        <f t="shared" si="3"/>
        <v>728.34299999999996</v>
      </c>
      <c r="L32" s="6"/>
      <c r="M32" s="3" t="s">
        <v>93</v>
      </c>
      <c r="N32" s="6" t="s">
        <v>94</v>
      </c>
      <c r="O32" s="7" t="s">
        <v>97</v>
      </c>
    </row>
    <row r="33" spans="1:15" ht="180" x14ac:dyDescent="0.2">
      <c r="A33" s="2" t="s">
        <v>18</v>
      </c>
      <c r="B33" s="3" t="s">
        <v>18</v>
      </c>
      <c r="C33" s="3" t="s">
        <v>37</v>
      </c>
      <c r="D33" s="3" t="s">
        <v>75</v>
      </c>
      <c r="E33" s="3" t="s">
        <v>43</v>
      </c>
      <c r="F33" s="4">
        <v>1</v>
      </c>
      <c r="G33" s="5">
        <v>630.6</v>
      </c>
      <c r="H33" s="11">
        <f t="shared" ref="H33:H48" si="10">G33*0.12</f>
        <v>75.671999999999997</v>
      </c>
      <c r="I33" s="10">
        <f t="shared" ref="I33:I48" si="11">G33*0.18</f>
        <v>113.508</v>
      </c>
      <c r="J33" s="10">
        <f t="shared" ref="J33:J48" si="12">G33+(G33*0.12)+(G33*0.18)</f>
        <v>819.78000000000009</v>
      </c>
      <c r="K33" s="10">
        <f t="shared" si="3"/>
        <v>901.75800000000015</v>
      </c>
      <c r="L33" s="6"/>
      <c r="M33" s="3" t="s">
        <v>93</v>
      </c>
      <c r="N33" s="6" t="s">
        <v>94</v>
      </c>
      <c r="O33" s="7" t="s">
        <v>101</v>
      </c>
    </row>
    <row r="34" spans="1:15" ht="180" x14ac:dyDescent="0.2">
      <c r="A34" s="2" t="s">
        <v>18</v>
      </c>
      <c r="B34" s="3" t="s">
        <v>18</v>
      </c>
      <c r="C34" s="3" t="s">
        <v>55</v>
      </c>
      <c r="D34" s="3" t="s">
        <v>75</v>
      </c>
      <c r="E34" s="3" t="s">
        <v>43</v>
      </c>
      <c r="F34" s="4">
        <v>5</v>
      </c>
      <c r="G34" s="5">
        <v>1576.5</v>
      </c>
      <c r="H34" s="11">
        <f t="shared" si="10"/>
        <v>189.18</v>
      </c>
      <c r="I34" s="10">
        <f t="shared" si="11"/>
        <v>283.77</v>
      </c>
      <c r="J34" s="10">
        <f t="shared" si="12"/>
        <v>2049.4499999999998</v>
      </c>
      <c r="K34" s="10">
        <f t="shared" si="3"/>
        <v>2254.395</v>
      </c>
      <c r="L34" s="6"/>
      <c r="M34" s="3" t="s">
        <v>93</v>
      </c>
      <c r="N34" s="6" t="s">
        <v>94</v>
      </c>
      <c r="O34" s="7" t="s">
        <v>96</v>
      </c>
    </row>
    <row r="35" spans="1:15" ht="180" x14ac:dyDescent="0.2">
      <c r="A35" s="2" t="s">
        <v>18</v>
      </c>
      <c r="B35" s="3" t="s">
        <v>18</v>
      </c>
      <c r="C35" s="3" t="s">
        <v>99</v>
      </c>
      <c r="D35" s="3" t="s">
        <v>75</v>
      </c>
      <c r="E35" s="3" t="s">
        <v>43</v>
      </c>
      <c r="F35" s="4">
        <v>5</v>
      </c>
      <c r="G35" s="5">
        <v>2364.75</v>
      </c>
      <c r="H35" s="11">
        <f t="shared" si="10"/>
        <v>283.77</v>
      </c>
      <c r="I35" s="10">
        <f t="shared" si="11"/>
        <v>425.65499999999997</v>
      </c>
      <c r="J35" s="10">
        <f t="shared" si="12"/>
        <v>3074.1750000000002</v>
      </c>
      <c r="K35" s="10">
        <f t="shared" ref="K35:K54" si="13">J35*1.1</f>
        <v>3381.5925000000007</v>
      </c>
      <c r="L35" s="6"/>
      <c r="M35" s="3" t="s">
        <v>93</v>
      </c>
      <c r="N35" s="6" t="s">
        <v>94</v>
      </c>
      <c r="O35" s="7" t="s">
        <v>100</v>
      </c>
    </row>
    <row r="36" spans="1:15" ht="180" x14ac:dyDescent="0.2">
      <c r="A36" s="2" t="s">
        <v>18</v>
      </c>
      <c r="B36" s="3" t="s">
        <v>18</v>
      </c>
      <c r="C36" s="3" t="s">
        <v>49</v>
      </c>
      <c r="D36" s="3" t="s">
        <v>75</v>
      </c>
      <c r="E36" s="3" t="s">
        <v>43</v>
      </c>
      <c r="F36" s="4">
        <v>10</v>
      </c>
      <c r="G36" s="5">
        <v>3153</v>
      </c>
      <c r="H36" s="11">
        <f t="shared" si="10"/>
        <v>378.36</v>
      </c>
      <c r="I36" s="10">
        <f t="shared" si="11"/>
        <v>567.54</v>
      </c>
      <c r="J36" s="10">
        <f t="shared" si="12"/>
        <v>4098.8999999999996</v>
      </c>
      <c r="K36" s="10">
        <f t="shared" si="13"/>
        <v>4508.79</v>
      </c>
      <c r="L36" s="6"/>
      <c r="M36" s="3" t="s">
        <v>93</v>
      </c>
      <c r="N36" s="6" t="s">
        <v>94</v>
      </c>
      <c r="O36" s="7" t="s">
        <v>95</v>
      </c>
    </row>
    <row r="37" spans="1:15" ht="180" x14ac:dyDescent="0.2">
      <c r="A37" s="2" t="s">
        <v>18</v>
      </c>
      <c r="B37" s="3" t="s">
        <v>18</v>
      </c>
      <c r="C37" s="3" t="s">
        <v>57</v>
      </c>
      <c r="D37" s="3" t="s">
        <v>75</v>
      </c>
      <c r="E37" s="3" t="s">
        <v>43</v>
      </c>
      <c r="F37" s="4">
        <v>5</v>
      </c>
      <c r="G37" s="5">
        <v>3153</v>
      </c>
      <c r="H37" s="11">
        <f t="shared" si="10"/>
        <v>378.36</v>
      </c>
      <c r="I37" s="10">
        <f t="shared" si="11"/>
        <v>567.54</v>
      </c>
      <c r="J37" s="10">
        <f t="shared" si="12"/>
        <v>4098.8999999999996</v>
      </c>
      <c r="K37" s="10">
        <f t="shared" si="13"/>
        <v>4508.79</v>
      </c>
      <c r="L37" s="6"/>
      <c r="M37" s="3" t="s">
        <v>93</v>
      </c>
      <c r="N37" s="6" t="s">
        <v>94</v>
      </c>
      <c r="O37" s="7" t="s">
        <v>103</v>
      </c>
    </row>
    <row r="38" spans="1:15" ht="180" x14ac:dyDescent="0.2">
      <c r="A38" s="2" t="s">
        <v>18</v>
      </c>
      <c r="B38" s="3" t="s">
        <v>18</v>
      </c>
      <c r="C38" s="3" t="s">
        <v>104</v>
      </c>
      <c r="D38" s="3" t="s">
        <v>75</v>
      </c>
      <c r="E38" s="3" t="s">
        <v>43</v>
      </c>
      <c r="F38" s="4">
        <v>10</v>
      </c>
      <c r="G38" s="5">
        <v>4729.5</v>
      </c>
      <c r="H38" s="11">
        <f t="shared" si="10"/>
        <v>567.54</v>
      </c>
      <c r="I38" s="10">
        <f t="shared" si="11"/>
        <v>851.31</v>
      </c>
      <c r="J38" s="10">
        <f t="shared" si="12"/>
        <v>6148.35</v>
      </c>
      <c r="K38" s="10">
        <f t="shared" si="13"/>
        <v>6763.1850000000013</v>
      </c>
      <c r="L38" s="6"/>
      <c r="M38" s="3" t="s">
        <v>93</v>
      </c>
      <c r="N38" s="6" t="s">
        <v>94</v>
      </c>
      <c r="O38" s="7" t="s">
        <v>105</v>
      </c>
    </row>
    <row r="39" spans="1:15" ht="180" x14ac:dyDescent="0.2">
      <c r="A39" s="2" t="s">
        <v>18</v>
      </c>
      <c r="B39" s="3" t="s">
        <v>18</v>
      </c>
      <c r="C39" s="3" t="s">
        <v>50</v>
      </c>
      <c r="D39" s="3" t="s">
        <v>75</v>
      </c>
      <c r="E39" s="3" t="s">
        <v>43</v>
      </c>
      <c r="F39" s="4">
        <v>10</v>
      </c>
      <c r="G39" s="5">
        <v>6306</v>
      </c>
      <c r="H39" s="11">
        <f t="shared" si="10"/>
        <v>756.72</v>
      </c>
      <c r="I39" s="10">
        <f t="shared" si="11"/>
        <v>1135.08</v>
      </c>
      <c r="J39" s="10">
        <f t="shared" si="12"/>
        <v>8197.7999999999993</v>
      </c>
      <c r="K39" s="10">
        <f t="shared" si="13"/>
        <v>9017.58</v>
      </c>
      <c r="L39" s="6"/>
      <c r="M39" s="3" t="s">
        <v>93</v>
      </c>
      <c r="N39" s="6" t="s">
        <v>94</v>
      </c>
      <c r="O39" s="7" t="s">
        <v>107</v>
      </c>
    </row>
    <row r="40" spans="1:15" ht="180" x14ac:dyDescent="0.2">
      <c r="A40" s="2" t="s">
        <v>18</v>
      </c>
      <c r="B40" s="3" t="s">
        <v>18</v>
      </c>
      <c r="C40" s="3" t="s">
        <v>54</v>
      </c>
      <c r="D40" s="3" t="s">
        <v>75</v>
      </c>
      <c r="E40" s="3" t="s">
        <v>43</v>
      </c>
      <c r="F40" s="4">
        <v>50</v>
      </c>
      <c r="G40" s="5">
        <v>15765</v>
      </c>
      <c r="H40" s="11">
        <f t="shared" si="10"/>
        <v>1891.8</v>
      </c>
      <c r="I40" s="10">
        <f t="shared" si="11"/>
        <v>2837.7</v>
      </c>
      <c r="J40" s="10">
        <f t="shared" si="12"/>
        <v>20494.5</v>
      </c>
      <c r="K40" s="10">
        <f t="shared" si="13"/>
        <v>22543.95</v>
      </c>
      <c r="L40" s="6"/>
      <c r="M40" s="3" t="s">
        <v>93</v>
      </c>
      <c r="N40" s="6" t="s">
        <v>94</v>
      </c>
      <c r="O40" s="7" t="s">
        <v>98</v>
      </c>
    </row>
    <row r="41" spans="1:15" ht="180" x14ac:dyDescent="0.2">
      <c r="A41" s="2" t="s">
        <v>18</v>
      </c>
      <c r="B41" s="3" t="s">
        <v>18</v>
      </c>
      <c r="C41" s="3" t="s">
        <v>67</v>
      </c>
      <c r="D41" s="3" t="s">
        <v>75</v>
      </c>
      <c r="E41" s="3" t="s">
        <v>43</v>
      </c>
      <c r="F41" s="4">
        <v>50</v>
      </c>
      <c r="G41" s="5">
        <v>23647.5</v>
      </c>
      <c r="H41" s="11">
        <f t="shared" si="10"/>
        <v>2837.7</v>
      </c>
      <c r="I41" s="10">
        <f t="shared" si="11"/>
        <v>4256.55</v>
      </c>
      <c r="J41" s="10">
        <f t="shared" si="12"/>
        <v>30741.75</v>
      </c>
      <c r="K41" s="10">
        <f t="shared" si="13"/>
        <v>33815.925000000003</v>
      </c>
      <c r="L41" s="6"/>
      <c r="M41" s="3" t="s">
        <v>93</v>
      </c>
      <c r="N41" s="6" t="s">
        <v>94</v>
      </c>
      <c r="O41" s="7" t="s">
        <v>102</v>
      </c>
    </row>
    <row r="42" spans="1:15" ht="180" x14ac:dyDescent="0.2">
      <c r="A42" s="2" t="s">
        <v>18</v>
      </c>
      <c r="B42" s="3" t="s">
        <v>18</v>
      </c>
      <c r="C42" s="3" t="s">
        <v>56</v>
      </c>
      <c r="D42" s="3" t="s">
        <v>75</v>
      </c>
      <c r="E42" s="3" t="s">
        <v>43</v>
      </c>
      <c r="F42" s="4">
        <v>50</v>
      </c>
      <c r="G42" s="5">
        <v>31530</v>
      </c>
      <c r="H42" s="11">
        <f t="shared" si="10"/>
        <v>3783.6</v>
      </c>
      <c r="I42" s="10">
        <f t="shared" si="11"/>
        <v>5675.4</v>
      </c>
      <c r="J42" s="10">
        <f t="shared" si="12"/>
        <v>40989</v>
      </c>
      <c r="K42" s="10">
        <f t="shared" si="13"/>
        <v>45087.9</v>
      </c>
      <c r="L42" s="6"/>
      <c r="M42" s="3" t="s">
        <v>93</v>
      </c>
      <c r="N42" s="6" t="s">
        <v>94</v>
      </c>
      <c r="O42" s="7" t="s">
        <v>108</v>
      </c>
    </row>
    <row r="43" spans="1:15" ht="180" x14ac:dyDescent="0.2">
      <c r="A43" s="2" t="s">
        <v>19</v>
      </c>
      <c r="B43" s="3" t="s">
        <v>19</v>
      </c>
      <c r="C43" s="3" t="s">
        <v>68</v>
      </c>
      <c r="D43" s="3" t="s">
        <v>75</v>
      </c>
      <c r="E43" s="3" t="s">
        <v>34</v>
      </c>
      <c r="F43" s="4">
        <v>10</v>
      </c>
      <c r="G43" s="5">
        <v>3500.6</v>
      </c>
      <c r="H43" s="11">
        <f t="shared" si="10"/>
        <v>420.07199999999995</v>
      </c>
      <c r="I43" s="10">
        <f t="shared" si="11"/>
        <v>630.10799999999995</v>
      </c>
      <c r="J43" s="10">
        <f t="shared" si="12"/>
        <v>4550.78</v>
      </c>
      <c r="K43" s="10">
        <f t="shared" si="13"/>
        <v>5005.8580000000002</v>
      </c>
      <c r="L43" s="6"/>
      <c r="M43" s="3" t="s">
        <v>145</v>
      </c>
      <c r="N43" s="6" t="s">
        <v>146</v>
      </c>
      <c r="O43" s="7" t="s">
        <v>151</v>
      </c>
    </row>
    <row r="44" spans="1:15" ht="180" x14ac:dyDescent="0.2">
      <c r="A44" s="2" t="s">
        <v>19</v>
      </c>
      <c r="B44" s="3" t="s">
        <v>19</v>
      </c>
      <c r="C44" s="3" t="s">
        <v>71</v>
      </c>
      <c r="D44" s="3" t="s">
        <v>75</v>
      </c>
      <c r="E44" s="3" t="s">
        <v>34</v>
      </c>
      <c r="F44" s="4">
        <v>20</v>
      </c>
      <c r="G44" s="5">
        <v>7001.2</v>
      </c>
      <c r="H44" s="11">
        <f t="shared" si="10"/>
        <v>840.14399999999989</v>
      </c>
      <c r="I44" s="10">
        <f t="shared" si="11"/>
        <v>1260.2159999999999</v>
      </c>
      <c r="J44" s="10">
        <f t="shared" si="12"/>
        <v>9101.56</v>
      </c>
      <c r="K44" s="10">
        <f t="shared" si="13"/>
        <v>10011.716</v>
      </c>
      <c r="L44" s="6"/>
      <c r="M44" s="3" t="s">
        <v>145</v>
      </c>
      <c r="N44" s="6" t="s">
        <v>146</v>
      </c>
      <c r="O44" s="7" t="s">
        <v>150</v>
      </c>
    </row>
    <row r="45" spans="1:15" ht="180" x14ac:dyDescent="0.2">
      <c r="A45" s="2" t="s">
        <v>19</v>
      </c>
      <c r="B45" s="3" t="s">
        <v>19</v>
      </c>
      <c r="C45" s="3" t="s">
        <v>69</v>
      </c>
      <c r="D45" s="3" t="s">
        <v>75</v>
      </c>
      <c r="E45" s="3" t="s">
        <v>34</v>
      </c>
      <c r="F45" s="4">
        <v>10</v>
      </c>
      <c r="G45" s="5">
        <v>7001.2</v>
      </c>
      <c r="H45" s="11">
        <f t="shared" si="10"/>
        <v>840.14399999999989</v>
      </c>
      <c r="I45" s="10">
        <f t="shared" si="11"/>
        <v>1260.2159999999999</v>
      </c>
      <c r="J45" s="10">
        <f t="shared" si="12"/>
        <v>9101.56</v>
      </c>
      <c r="K45" s="10">
        <f t="shared" si="13"/>
        <v>10011.716</v>
      </c>
      <c r="L45" s="6"/>
      <c r="M45" s="3" t="s">
        <v>145</v>
      </c>
      <c r="N45" s="6" t="s">
        <v>146</v>
      </c>
      <c r="O45" s="7" t="s">
        <v>152</v>
      </c>
    </row>
    <row r="46" spans="1:15" ht="180" x14ac:dyDescent="0.2">
      <c r="A46" s="2" t="s">
        <v>19</v>
      </c>
      <c r="B46" s="3" t="s">
        <v>19</v>
      </c>
      <c r="C46" s="3" t="s">
        <v>144</v>
      </c>
      <c r="D46" s="3" t="s">
        <v>75</v>
      </c>
      <c r="E46" s="3" t="s">
        <v>34</v>
      </c>
      <c r="F46" s="4">
        <v>10</v>
      </c>
      <c r="G46" s="5">
        <v>10501.8</v>
      </c>
      <c r="H46" s="11">
        <f t="shared" si="10"/>
        <v>1260.2159999999999</v>
      </c>
      <c r="I46" s="10">
        <f t="shared" si="11"/>
        <v>1890.3239999999998</v>
      </c>
      <c r="J46" s="10">
        <f t="shared" si="12"/>
        <v>13652.34</v>
      </c>
      <c r="K46" s="10">
        <f t="shared" si="13"/>
        <v>15017.574000000001</v>
      </c>
      <c r="L46" s="6"/>
      <c r="M46" s="3" t="s">
        <v>145</v>
      </c>
      <c r="N46" s="6" t="s">
        <v>146</v>
      </c>
      <c r="O46" s="7" t="s">
        <v>147</v>
      </c>
    </row>
    <row r="47" spans="1:15" ht="180" x14ac:dyDescent="0.2">
      <c r="A47" s="2" t="s">
        <v>19</v>
      </c>
      <c r="B47" s="3" t="s">
        <v>19</v>
      </c>
      <c r="C47" s="3" t="s">
        <v>70</v>
      </c>
      <c r="D47" s="3" t="s">
        <v>75</v>
      </c>
      <c r="E47" s="3" t="s">
        <v>34</v>
      </c>
      <c r="F47" s="4">
        <v>20</v>
      </c>
      <c r="G47" s="5">
        <v>14002.4</v>
      </c>
      <c r="H47" s="11">
        <f t="shared" si="10"/>
        <v>1680.2879999999998</v>
      </c>
      <c r="I47" s="10">
        <f t="shared" si="11"/>
        <v>2520.4319999999998</v>
      </c>
      <c r="J47" s="10">
        <f t="shared" si="12"/>
        <v>18203.12</v>
      </c>
      <c r="K47" s="10">
        <f t="shared" si="13"/>
        <v>20023.432000000001</v>
      </c>
      <c r="L47" s="6"/>
      <c r="M47" s="3" t="s">
        <v>145</v>
      </c>
      <c r="N47" s="6" t="s">
        <v>146</v>
      </c>
      <c r="O47" s="7" t="s">
        <v>153</v>
      </c>
    </row>
    <row r="48" spans="1:15" ht="180" x14ac:dyDescent="0.2">
      <c r="A48" s="2" t="s">
        <v>19</v>
      </c>
      <c r="B48" s="3" t="s">
        <v>19</v>
      </c>
      <c r="C48" s="3" t="s">
        <v>148</v>
      </c>
      <c r="D48" s="3" t="s">
        <v>75</v>
      </c>
      <c r="E48" s="3" t="s">
        <v>34</v>
      </c>
      <c r="F48" s="4">
        <v>20</v>
      </c>
      <c r="G48" s="5">
        <v>21003.599999999999</v>
      </c>
      <c r="H48" s="11">
        <f t="shared" si="10"/>
        <v>2520.4319999999998</v>
      </c>
      <c r="I48" s="10">
        <f t="shared" si="11"/>
        <v>3780.6479999999997</v>
      </c>
      <c r="J48" s="10">
        <f t="shared" si="12"/>
        <v>27304.68</v>
      </c>
      <c r="K48" s="10">
        <f t="shared" si="13"/>
        <v>30035.148000000001</v>
      </c>
      <c r="L48" s="6"/>
      <c r="M48" s="3" t="s">
        <v>145</v>
      </c>
      <c r="N48" s="6" t="s">
        <v>146</v>
      </c>
      <c r="O48" s="7" t="s">
        <v>149</v>
      </c>
    </row>
    <row r="49" spans="1:15" ht="105" x14ac:dyDescent="0.2">
      <c r="A49" s="2" t="s">
        <v>20</v>
      </c>
      <c r="B49" s="3" t="s">
        <v>25</v>
      </c>
      <c r="C49" s="3" t="s">
        <v>41</v>
      </c>
      <c r="D49" s="3" t="s">
        <v>154</v>
      </c>
      <c r="E49" s="3" t="s">
        <v>35</v>
      </c>
      <c r="F49" s="4">
        <v>10</v>
      </c>
      <c r="G49" s="5">
        <v>27.95</v>
      </c>
      <c r="H49" s="9">
        <f>G49*0.18</f>
        <v>5.0309999999999997</v>
      </c>
      <c r="I49" s="10">
        <f>G49*0.31</f>
        <v>8.6645000000000003</v>
      </c>
      <c r="J49" s="10">
        <f>G49+(G49*0.18)+(G49*0.31)</f>
        <v>41.645499999999998</v>
      </c>
      <c r="K49" s="10">
        <f t="shared" si="13"/>
        <v>45.810050000000004</v>
      </c>
      <c r="L49" s="6"/>
      <c r="M49" s="3" t="s">
        <v>48</v>
      </c>
      <c r="N49" s="6" t="s">
        <v>155</v>
      </c>
      <c r="O49" s="7" t="s">
        <v>26</v>
      </c>
    </row>
    <row r="50" spans="1:15" ht="105" x14ac:dyDescent="0.2">
      <c r="A50" s="2" t="s">
        <v>20</v>
      </c>
      <c r="B50" s="3" t="s">
        <v>25</v>
      </c>
      <c r="C50" s="3" t="s">
        <v>40</v>
      </c>
      <c r="D50" s="3" t="s">
        <v>154</v>
      </c>
      <c r="E50" s="3" t="s">
        <v>35</v>
      </c>
      <c r="F50" s="4">
        <v>10</v>
      </c>
      <c r="G50" s="5">
        <v>30.69</v>
      </c>
      <c r="H50" s="9">
        <f>G50*0.18</f>
        <v>5.5242000000000004</v>
      </c>
      <c r="I50" s="10">
        <f>G50*0.31</f>
        <v>9.5138999999999996</v>
      </c>
      <c r="J50" s="10">
        <f>G50+(G50*0.18)+(G50*0.31)</f>
        <v>45.728100000000005</v>
      </c>
      <c r="K50" s="10">
        <f t="shared" si="13"/>
        <v>50.300910000000009</v>
      </c>
      <c r="L50" s="6"/>
      <c r="M50" s="3" t="s">
        <v>48</v>
      </c>
      <c r="N50" s="6" t="s">
        <v>155</v>
      </c>
      <c r="O50" s="7" t="s">
        <v>27</v>
      </c>
    </row>
    <row r="51" spans="1:15" ht="105" x14ac:dyDescent="0.2">
      <c r="A51" s="2" t="s">
        <v>20</v>
      </c>
      <c r="B51" s="3" t="s">
        <v>25</v>
      </c>
      <c r="C51" s="3" t="s">
        <v>47</v>
      </c>
      <c r="D51" s="3" t="s">
        <v>154</v>
      </c>
      <c r="E51" s="3" t="s">
        <v>35</v>
      </c>
      <c r="F51" s="4">
        <v>10</v>
      </c>
      <c r="G51" s="5">
        <v>33.5</v>
      </c>
      <c r="H51" s="9">
        <f>G51*0.18</f>
        <v>6.0299999999999994</v>
      </c>
      <c r="I51" s="10">
        <f>G51*0.31</f>
        <v>10.385</v>
      </c>
      <c r="J51" s="10">
        <f>G51+(G51*0.18)+(G51*0.31)</f>
        <v>49.914999999999999</v>
      </c>
      <c r="K51" s="10">
        <f t="shared" si="13"/>
        <v>54.906500000000001</v>
      </c>
      <c r="L51" s="6"/>
      <c r="M51" s="3" t="s">
        <v>48</v>
      </c>
      <c r="N51" s="6" t="s">
        <v>155</v>
      </c>
      <c r="O51" s="7" t="s">
        <v>28</v>
      </c>
    </row>
    <row r="52" spans="1:15" ht="90" x14ac:dyDescent="0.2">
      <c r="A52" s="2" t="s">
        <v>21</v>
      </c>
      <c r="B52" s="3" t="s">
        <v>21</v>
      </c>
      <c r="C52" s="3" t="s">
        <v>51</v>
      </c>
      <c r="D52" s="3" t="s">
        <v>76</v>
      </c>
      <c r="E52" s="3" t="s">
        <v>36</v>
      </c>
      <c r="F52" s="4">
        <v>60</v>
      </c>
      <c r="G52" s="5">
        <v>20.62</v>
      </c>
      <c r="H52" s="9">
        <f>G52*0.18</f>
        <v>3.7116000000000002</v>
      </c>
      <c r="I52" s="10">
        <f>G52*0.31</f>
        <v>6.3921999999999999</v>
      </c>
      <c r="J52" s="10">
        <f>G52+(G52*0.18)+(G52*0.31)</f>
        <v>30.723800000000001</v>
      </c>
      <c r="K52" s="10">
        <f t="shared" si="13"/>
        <v>33.796180000000007</v>
      </c>
      <c r="L52" s="6"/>
      <c r="M52" s="3" t="s">
        <v>22</v>
      </c>
      <c r="N52" s="6" t="s">
        <v>78</v>
      </c>
      <c r="O52" s="7" t="s">
        <v>23</v>
      </c>
    </row>
    <row r="53" spans="1:15" ht="180" x14ac:dyDescent="0.2">
      <c r="A53" s="2" t="s">
        <v>24</v>
      </c>
      <c r="B53" s="3" t="s">
        <v>24</v>
      </c>
      <c r="C53" s="3" t="s">
        <v>112</v>
      </c>
      <c r="D53" s="3" t="s">
        <v>75</v>
      </c>
      <c r="E53" s="3" t="s">
        <v>42</v>
      </c>
      <c r="F53" s="4">
        <v>10</v>
      </c>
      <c r="G53" s="5">
        <v>43.18</v>
      </c>
      <c r="H53" s="9">
        <f>G53*0.18</f>
        <v>7.7723999999999993</v>
      </c>
      <c r="I53" s="10">
        <f>G53*0.31</f>
        <v>13.3858</v>
      </c>
      <c r="J53" s="10">
        <f>G53+(G53*0.18)+(G53*0.31)</f>
        <v>64.338200000000001</v>
      </c>
      <c r="K53" s="10">
        <f t="shared" si="13"/>
        <v>70.772020000000012</v>
      </c>
      <c r="L53" s="6"/>
      <c r="M53" s="3" t="s">
        <v>109</v>
      </c>
      <c r="N53" s="6" t="s">
        <v>110</v>
      </c>
      <c r="O53" s="7" t="s">
        <v>113</v>
      </c>
    </row>
    <row r="54" spans="1:15" ht="180" x14ac:dyDescent="0.2">
      <c r="A54" s="2" t="s">
        <v>24</v>
      </c>
      <c r="B54" s="3" t="s">
        <v>24</v>
      </c>
      <c r="C54" s="3" t="s">
        <v>39</v>
      </c>
      <c r="D54" s="3" t="s">
        <v>75</v>
      </c>
      <c r="E54" s="3" t="s">
        <v>42</v>
      </c>
      <c r="F54" s="4">
        <v>20</v>
      </c>
      <c r="G54" s="5">
        <v>86.36</v>
      </c>
      <c r="H54" s="11">
        <f>G54*0.15</f>
        <v>12.953999999999999</v>
      </c>
      <c r="I54" s="10">
        <f>G54*0.25</f>
        <v>21.59</v>
      </c>
      <c r="J54" s="10">
        <f>G54+(G54*0.15)+(G54*0.25)</f>
        <v>120.904</v>
      </c>
      <c r="K54" s="10">
        <f t="shared" si="13"/>
        <v>132.99440000000001</v>
      </c>
      <c r="L54" s="6"/>
      <c r="M54" s="3" t="s">
        <v>109</v>
      </c>
      <c r="N54" s="6" t="s">
        <v>110</v>
      </c>
      <c r="O54" s="7" t="s">
        <v>111</v>
      </c>
    </row>
  </sheetData>
  <mergeCells count="1">
    <mergeCell ref="A1:O1"/>
  </mergeCells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Foglio1</vt:lpstr>
      <vt:lpstr>Foglio1!Область_печати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2019-05-14T06:21:21Z</dcterms:created>
  <dcterms:modified xsi:type="dcterms:W3CDTF">2019-05-14T10:41:45Z</dcterms:modified>
</cp:coreProperties>
</file>