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45"/>
  </bookViews>
  <sheets>
    <sheet name="Foglio1" sheetId="3" r:id="rId1"/>
  </sheets>
  <definedNames>
    <definedName name="_xlnm._FilterDatabase" localSheetId="0" hidden="1">Foglio1!$A$3:$O$127</definedName>
    <definedName name="_xlnm.Print_Area" localSheetId="0">Foglio1!$A$1:$O$127</definedName>
  </definedNames>
  <calcPr calcId="162913" refMode="R1C1"/>
  <fileRecoveryPr autoRecover="0"/>
</workbook>
</file>

<file path=xl/calcChain.xml><?xml version="1.0" encoding="utf-8"?>
<calcChain xmlns="http://schemas.openxmlformats.org/spreadsheetml/2006/main">
  <c r="G36" i="3" l="1"/>
  <c r="H36" i="3"/>
  <c r="I36" i="3"/>
  <c r="J36" i="3"/>
  <c r="G70" i="3"/>
  <c r="H70" i="3"/>
  <c r="I70" i="3"/>
  <c r="J70" i="3"/>
  <c r="G45" i="3"/>
  <c r="H45" i="3"/>
  <c r="I45" i="3"/>
  <c r="J45" i="3"/>
  <c r="G126" i="3"/>
  <c r="H126" i="3"/>
  <c r="I126" i="3"/>
  <c r="J126" i="3"/>
  <c r="G127" i="3"/>
  <c r="H127" i="3"/>
  <c r="I127" i="3"/>
  <c r="J127" i="3"/>
  <c r="G46" i="3"/>
  <c r="H46" i="3"/>
  <c r="I46" i="3"/>
  <c r="J46" i="3"/>
  <c r="G87" i="3"/>
  <c r="H87" i="3"/>
  <c r="I87" i="3"/>
  <c r="J87" i="3"/>
  <c r="G47" i="3"/>
  <c r="H47" i="3"/>
  <c r="I47" i="3"/>
  <c r="J47" i="3"/>
  <c r="G88" i="3"/>
  <c r="H88" i="3"/>
  <c r="I88" i="3"/>
  <c r="J88" i="3"/>
  <c r="G95" i="3"/>
  <c r="H95" i="3"/>
  <c r="I95" i="3"/>
  <c r="J95" i="3"/>
  <c r="G115" i="3"/>
  <c r="H115" i="3"/>
  <c r="I115" i="3"/>
  <c r="J115" i="3"/>
  <c r="G48" i="3"/>
  <c r="H48" i="3"/>
  <c r="I48" i="3"/>
  <c r="J48" i="3"/>
  <c r="G49" i="3"/>
  <c r="H49" i="3"/>
  <c r="I49" i="3"/>
  <c r="J49" i="3"/>
  <c r="G50" i="3"/>
  <c r="H50" i="3"/>
  <c r="I50" i="3"/>
  <c r="J50" i="3"/>
  <c r="G51" i="3"/>
  <c r="H51" i="3"/>
  <c r="I51" i="3"/>
  <c r="J51" i="3"/>
  <c r="G113" i="3"/>
  <c r="H113" i="3"/>
  <c r="I113" i="3"/>
  <c r="J113" i="3"/>
  <c r="G52" i="3"/>
  <c r="H52" i="3"/>
  <c r="I52" i="3"/>
  <c r="J52" i="3"/>
  <c r="G15" i="3"/>
  <c r="H15" i="3"/>
  <c r="I15" i="3"/>
  <c r="J15" i="3"/>
  <c r="G4" i="3"/>
  <c r="H4" i="3"/>
  <c r="I4" i="3"/>
  <c r="J4" i="3"/>
  <c r="G53" i="3"/>
  <c r="H53" i="3"/>
  <c r="I53" i="3"/>
  <c r="J53" i="3"/>
  <c r="G5" i="3"/>
  <c r="H5" i="3"/>
  <c r="I5" i="3"/>
  <c r="J5" i="3"/>
  <c r="G54" i="3"/>
  <c r="H54" i="3"/>
  <c r="I54" i="3"/>
  <c r="J54" i="3"/>
  <c r="G27" i="3"/>
  <c r="H27" i="3"/>
  <c r="I27" i="3"/>
  <c r="J27" i="3"/>
  <c r="G58" i="3"/>
  <c r="H58" i="3"/>
  <c r="I58" i="3"/>
  <c r="J58" i="3"/>
  <c r="G55" i="3"/>
  <c r="H55" i="3"/>
  <c r="I55" i="3"/>
  <c r="J55" i="3"/>
  <c r="G56" i="3"/>
  <c r="H56" i="3"/>
  <c r="I56" i="3"/>
  <c r="J56" i="3"/>
  <c r="G102" i="3"/>
  <c r="H102" i="3"/>
  <c r="I102" i="3"/>
  <c r="J102" i="3"/>
  <c r="G103" i="3"/>
  <c r="H103" i="3"/>
  <c r="I103" i="3"/>
  <c r="J103" i="3"/>
  <c r="G104" i="3"/>
  <c r="H104" i="3"/>
  <c r="I104" i="3"/>
  <c r="J104" i="3"/>
  <c r="G108" i="3"/>
  <c r="H108" i="3"/>
  <c r="I108" i="3"/>
  <c r="J108" i="3"/>
  <c r="G63" i="3"/>
  <c r="H63" i="3"/>
  <c r="I63" i="3"/>
  <c r="J63" i="3"/>
  <c r="G37" i="3"/>
  <c r="H37" i="3"/>
  <c r="I37" i="3"/>
  <c r="J37" i="3"/>
  <c r="G57" i="3"/>
  <c r="H57" i="3"/>
  <c r="I57" i="3"/>
  <c r="J57" i="3"/>
  <c r="G112" i="3"/>
  <c r="H112" i="3"/>
  <c r="I112" i="3"/>
  <c r="J112" i="3"/>
  <c r="G59" i="3"/>
  <c r="H59" i="3"/>
  <c r="I59" i="3"/>
  <c r="J59" i="3"/>
  <c r="G16" i="3"/>
  <c r="H16" i="3"/>
  <c r="I16" i="3"/>
  <c r="J16" i="3"/>
  <c r="G60" i="3"/>
  <c r="H60" i="3"/>
  <c r="I60" i="3"/>
  <c r="J60" i="3"/>
  <c r="G105" i="3"/>
  <c r="H105" i="3"/>
  <c r="I105" i="3"/>
  <c r="J105" i="3"/>
  <c r="G106" i="3"/>
  <c r="H106" i="3"/>
  <c r="I106" i="3"/>
  <c r="J106" i="3"/>
  <c r="G107" i="3"/>
  <c r="H107" i="3"/>
  <c r="I107" i="3"/>
  <c r="J107" i="3"/>
  <c r="G17" i="3"/>
  <c r="H17" i="3"/>
  <c r="I17" i="3"/>
  <c r="J17" i="3"/>
  <c r="I114" i="3"/>
  <c r="J114" i="3" s="1"/>
  <c r="H114" i="3"/>
  <c r="G114" i="3"/>
  <c r="G10" i="3"/>
  <c r="H10" i="3"/>
  <c r="I10" i="3"/>
  <c r="J10" i="3"/>
  <c r="G28" i="3"/>
  <c r="H28" i="3"/>
  <c r="I28" i="3"/>
  <c r="J28" i="3"/>
  <c r="G69" i="3"/>
  <c r="H69" i="3"/>
  <c r="I69" i="3"/>
  <c r="J69" i="3"/>
  <c r="G78" i="3"/>
  <c r="H78" i="3"/>
  <c r="I78" i="3"/>
  <c r="J78" i="3"/>
  <c r="G31" i="3"/>
  <c r="H31" i="3"/>
  <c r="I31" i="3"/>
  <c r="J31" i="3"/>
  <c r="G29" i="3"/>
  <c r="H29" i="3"/>
  <c r="I29" i="3"/>
  <c r="J29" i="3"/>
  <c r="G89" i="3"/>
  <c r="H89" i="3"/>
  <c r="I89" i="3"/>
  <c r="J89" i="3"/>
  <c r="G122" i="3"/>
  <c r="H122" i="3"/>
  <c r="I122" i="3"/>
  <c r="J122" i="3"/>
  <c r="G80" i="3"/>
  <c r="H80" i="3"/>
  <c r="I80" i="3"/>
  <c r="J80" i="3"/>
  <c r="G81" i="3"/>
  <c r="H81" i="3"/>
  <c r="I81" i="3"/>
  <c r="J81" i="3"/>
  <c r="G21" i="3"/>
  <c r="H21" i="3"/>
  <c r="I21" i="3"/>
  <c r="J21" i="3"/>
  <c r="G40" i="3"/>
  <c r="H40" i="3"/>
  <c r="I40" i="3"/>
  <c r="J40" i="3"/>
  <c r="G30" i="3"/>
  <c r="H30" i="3"/>
  <c r="I30" i="3"/>
  <c r="J30" i="3"/>
  <c r="G82" i="3"/>
  <c r="H82" i="3"/>
  <c r="I82" i="3"/>
  <c r="J82" i="3"/>
  <c r="G32" i="3"/>
  <c r="H32" i="3"/>
  <c r="I32" i="3"/>
  <c r="J32" i="3"/>
  <c r="G100" i="3"/>
  <c r="H100" i="3"/>
  <c r="I100" i="3"/>
  <c r="J100" i="3"/>
  <c r="G90" i="3"/>
  <c r="H90" i="3"/>
  <c r="I90" i="3"/>
  <c r="J90" i="3"/>
  <c r="G111" i="3"/>
  <c r="H111" i="3"/>
  <c r="I111" i="3"/>
  <c r="J111" i="3"/>
  <c r="G22" i="3"/>
  <c r="H22" i="3"/>
  <c r="I22" i="3"/>
  <c r="J22" i="3"/>
  <c r="G123" i="3"/>
  <c r="H123" i="3"/>
  <c r="I123" i="3"/>
  <c r="J123" i="3"/>
  <c r="G124" i="3"/>
  <c r="H124" i="3"/>
  <c r="I124" i="3"/>
  <c r="J124" i="3"/>
  <c r="G91" i="3"/>
  <c r="H91" i="3"/>
  <c r="I91" i="3"/>
  <c r="J91" i="3"/>
  <c r="G109" i="3"/>
  <c r="H109" i="3"/>
  <c r="I109" i="3"/>
  <c r="J109" i="3"/>
  <c r="G92" i="3"/>
  <c r="H92" i="3"/>
  <c r="I92" i="3"/>
  <c r="J92" i="3"/>
  <c r="G120" i="3"/>
  <c r="H120" i="3"/>
  <c r="I120" i="3"/>
  <c r="J120" i="3"/>
  <c r="G33" i="3"/>
  <c r="H33" i="3"/>
  <c r="I33" i="3"/>
  <c r="J33" i="3"/>
  <c r="G23" i="3"/>
  <c r="H23" i="3"/>
  <c r="I23" i="3"/>
  <c r="J23" i="3"/>
  <c r="G43" i="3"/>
  <c r="H43" i="3"/>
  <c r="I43" i="3"/>
  <c r="J43" i="3"/>
  <c r="G24" i="3"/>
  <c r="H24" i="3"/>
  <c r="I24" i="3"/>
  <c r="J24" i="3"/>
  <c r="G34" i="3"/>
  <c r="H34" i="3"/>
  <c r="I34" i="3"/>
  <c r="J34" i="3"/>
  <c r="G26" i="3"/>
  <c r="H26" i="3"/>
  <c r="I26" i="3"/>
  <c r="J26" i="3"/>
  <c r="G25" i="3"/>
  <c r="H25" i="3"/>
  <c r="I25" i="3"/>
  <c r="J25" i="3"/>
  <c r="G125" i="3"/>
  <c r="H125" i="3"/>
  <c r="I125" i="3"/>
  <c r="J125" i="3"/>
  <c r="G101" i="3"/>
  <c r="H101" i="3"/>
  <c r="I101" i="3"/>
  <c r="J101" i="3"/>
  <c r="G44" i="3"/>
  <c r="H44" i="3"/>
  <c r="I44" i="3"/>
  <c r="J44" i="3"/>
  <c r="G93" i="3"/>
  <c r="H93" i="3"/>
  <c r="I93" i="3"/>
  <c r="J93" i="3"/>
  <c r="G85" i="3"/>
  <c r="H85" i="3"/>
  <c r="I85" i="3"/>
  <c r="J85" i="3"/>
  <c r="G35" i="3"/>
  <c r="H35" i="3"/>
  <c r="I35" i="3"/>
  <c r="J35" i="3"/>
  <c r="G86" i="3"/>
  <c r="H86" i="3"/>
  <c r="I86" i="3"/>
  <c r="J86" i="3"/>
  <c r="G94" i="3"/>
  <c r="H94" i="3"/>
  <c r="I94" i="3"/>
  <c r="J94" i="3"/>
  <c r="G121" i="3"/>
  <c r="H121" i="3"/>
  <c r="I121" i="3"/>
  <c r="J121" i="3"/>
  <c r="I39" i="3"/>
  <c r="J39" i="3" s="1"/>
  <c r="H39" i="3"/>
  <c r="G39" i="3"/>
  <c r="G97" i="3"/>
  <c r="H97" i="3"/>
  <c r="I97" i="3"/>
  <c r="J97" i="3"/>
  <c r="G98" i="3"/>
  <c r="H98" i="3"/>
  <c r="I98" i="3"/>
  <c r="J98" i="3"/>
  <c r="G13" i="3"/>
  <c r="H13" i="3"/>
  <c r="I13" i="3"/>
  <c r="J13" i="3"/>
  <c r="G14" i="3"/>
  <c r="H14" i="3"/>
  <c r="I14" i="3"/>
  <c r="J14" i="3"/>
  <c r="G117" i="3"/>
  <c r="H117" i="3"/>
  <c r="I117" i="3"/>
  <c r="J117" i="3"/>
  <c r="G7" i="3"/>
  <c r="H7" i="3"/>
  <c r="I7" i="3"/>
  <c r="J7" i="3"/>
  <c r="G116" i="3"/>
  <c r="H116" i="3"/>
  <c r="I116" i="3"/>
  <c r="J116" i="3"/>
  <c r="G83" i="3"/>
  <c r="H83" i="3"/>
  <c r="I83" i="3"/>
  <c r="J83" i="3"/>
  <c r="G79" i="3"/>
  <c r="H79" i="3"/>
  <c r="I79" i="3"/>
  <c r="J79" i="3"/>
  <c r="G41" i="3"/>
  <c r="H41" i="3"/>
  <c r="I41" i="3"/>
  <c r="J41" i="3"/>
  <c r="G84" i="3"/>
  <c r="H84" i="3"/>
  <c r="I84" i="3"/>
  <c r="J84" i="3"/>
  <c r="G6" i="3"/>
  <c r="H6" i="3"/>
  <c r="I6" i="3"/>
  <c r="J6" i="3"/>
  <c r="G64" i="3"/>
  <c r="H64" i="3"/>
  <c r="I64" i="3"/>
  <c r="J64" i="3"/>
  <c r="G68" i="3"/>
  <c r="H68" i="3"/>
  <c r="I68" i="3"/>
  <c r="J68" i="3"/>
  <c r="G61" i="3"/>
  <c r="H61" i="3"/>
  <c r="I61" i="3"/>
  <c r="J61" i="3"/>
  <c r="G65" i="3"/>
  <c r="H65" i="3"/>
  <c r="I65" i="3"/>
  <c r="J65" i="3"/>
  <c r="G71" i="3"/>
  <c r="H71" i="3"/>
  <c r="I71" i="3"/>
  <c r="J71" i="3"/>
  <c r="G72" i="3"/>
  <c r="H72" i="3"/>
  <c r="I72" i="3"/>
  <c r="J72" i="3"/>
  <c r="G11" i="3"/>
  <c r="H11" i="3"/>
  <c r="I11" i="3"/>
  <c r="J11" i="3"/>
  <c r="G12" i="3"/>
  <c r="H12" i="3"/>
  <c r="I12" i="3"/>
  <c r="J12" i="3"/>
  <c r="G66" i="3"/>
  <c r="H66" i="3"/>
  <c r="I66" i="3"/>
  <c r="J66" i="3"/>
  <c r="G8" i="3"/>
  <c r="H8" i="3"/>
  <c r="I8" i="3"/>
  <c r="J8" i="3"/>
  <c r="G118" i="3"/>
  <c r="H118" i="3"/>
  <c r="I118" i="3"/>
  <c r="J118" i="3"/>
  <c r="G119" i="3"/>
  <c r="H119" i="3"/>
  <c r="I119" i="3"/>
  <c r="J119" i="3"/>
  <c r="G42" i="3"/>
  <c r="H42" i="3"/>
  <c r="I42" i="3"/>
  <c r="J42" i="3"/>
  <c r="G67" i="3"/>
  <c r="H67" i="3"/>
  <c r="I67" i="3"/>
  <c r="J67" i="3"/>
  <c r="G9" i="3"/>
  <c r="H9" i="3"/>
  <c r="I9" i="3"/>
  <c r="J9" i="3"/>
  <c r="G18" i="3"/>
  <c r="H18" i="3"/>
  <c r="I18" i="3"/>
  <c r="J18" i="3"/>
  <c r="G99" i="3"/>
  <c r="H99" i="3"/>
  <c r="I99" i="3"/>
  <c r="J99" i="3"/>
  <c r="G110" i="3"/>
  <c r="H110" i="3"/>
  <c r="I110" i="3"/>
  <c r="J110" i="3"/>
  <c r="G75" i="3"/>
  <c r="H75" i="3"/>
  <c r="I75" i="3"/>
  <c r="J75" i="3"/>
  <c r="G38" i="3"/>
  <c r="H38" i="3"/>
  <c r="I38" i="3"/>
  <c r="J38" i="3"/>
  <c r="G73" i="3"/>
  <c r="H73" i="3"/>
  <c r="I73" i="3"/>
  <c r="J73" i="3"/>
  <c r="G62" i="3"/>
  <c r="H62" i="3"/>
  <c r="I62" i="3"/>
  <c r="J62" i="3"/>
  <c r="G19" i="3"/>
  <c r="H19" i="3"/>
  <c r="I19" i="3"/>
  <c r="J19" i="3"/>
  <c r="G20" i="3"/>
  <c r="H20" i="3"/>
  <c r="I20" i="3"/>
  <c r="J20" i="3"/>
  <c r="G74" i="3"/>
  <c r="H74" i="3"/>
  <c r="I74" i="3"/>
  <c r="J74" i="3"/>
  <c r="G76" i="3"/>
  <c r="H76" i="3"/>
  <c r="I76" i="3"/>
  <c r="J76" i="3"/>
  <c r="G77" i="3"/>
  <c r="H77" i="3"/>
  <c r="I77" i="3"/>
  <c r="J77" i="3"/>
  <c r="I96" i="3"/>
  <c r="J96" i="3" s="1"/>
  <c r="H96" i="3"/>
  <c r="G96" i="3"/>
</calcChain>
</file>

<file path=xl/sharedStrings.xml><?xml version="1.0" encoding="utf-8"?>
<sst xmlns="http://schemas.openxmlformats.org/spreadsheetml/2006/main" count="1008" uniqueCount="465">
  <si>
    <t>Федеральное государственное унитарное предприятие "МОСКОВСКИЙ ЭНДОКРИННЫЙ ЗАВОД" (ФГУП "МОСКОВСКИЙ ЭНДОКРИННЫЙ ЗАВОД") - Россия;Пр.,Перв.Уп.,Втор.Уп.-Общество с ограниченной ответственностью Фирма "ФЕРМЕНТ" (ООО Фирма "ФЕРМЕНТ") - Россия;Вып.к.-Федеральное государственное унитарное предприятие "МОСКОВСКИЙ ЭНДОКРИННЫЙ ЗАВОД" (ФГУП "МОСКОВСКИЙ ЭНДОКРИННЫЙ ЗАВОД") - Россия.</t>
  </si>
  <si>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</si>
  <si>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</si>
  <si>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</si>
  <si>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</si>
  <si>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</si>
  <si>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</si>
  <si>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</si>
  <si>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</si>
  <si>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</si>
  <si>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</si>
  <si>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АТХ</t>
  </si>
  <si>
    <t>~</t>
  </si>
  <si>
    <t>Аминокапроновая кислота</t>
  </si>
  <si>
    <t>ЛС-002292</t>
  </si>
  <si>
    <t>4602509011677</t>
  </si>
  <si>
    <t>Ампициллин</t>
  </si>
  <si>
    <t>Атенолол</t>
  </si>
  <si>
    <t>ЛСР-008635/08</t>
  </si>
  <si>
    <t>4603988009278</t>
  </si>
  <si>
    <t>4603988009230</t>
  </si>
  <si>
    <t>Ацетилсалициловая кислота</t>
  </si>
  <si>
    <t>Бикалутамид</t>
  </si>
  <si>
    <t>Дексаметазон</t>
  </si>
  <si>
    <t>Дигоксин</t>
  </si>
  <si>
    <t>Железа [III] гидроксид сахарозный комплекс</t>
  </si>
  <si>
    <t>Индапамид</t>
  </si>
  <si>
    <t>Калия перманганат</t>
  </si>
  <si>
    <t>Р N003203/01</t>
  </si>
  <si>
    <t>Кальция глюконат</t>
  </si>
  <si>
    <t>ЛС-000651</t>
  </si>
  <si>
    <t>4603988004051</t>
  </si>
  <si>
    <t>4603988005997</t>
  </si>
  <si>
    <t>Кветиапин</t>
  </si>
  <si>
    <t>Колекальциферол</t>
  </si>
  <si>
    <t>Ксилометазолин</t>
  </si>
  <si>
    <t>Лидокаин</t>
  </si>
  <si>
    <t>ЛС-001516</t>
  </si>
  <si>
    <t>4602509003191</t>
  </si>
  <si>
    <t>Лоратадин</t>
  </si>
  <si>
    <t>ЛС-000534</t>
  </si>
  <si>
    <t>Лорноксикам</t>
  </si>
  <si>
    <t>Метопролол</t>
  </si>
  <si>
    <t>Метоклопрамид</t>
  </si>
  <si>
    <t>ЛС-001657</t>
  </si>
  <si>
    <t>4602509010045</t>
  </si>
  <si>
    <t>ЛС-001643</t>
  </si>
  <si>
    <t>ЛСР-002790/10</t>
  </si>
  <si>
    <t>4602509016870</t>
  </si>
  <si>
    <t>4602509016887</t>
  </si>
  <si>
    <t>4602509016856</t>
  </si>
  <si>
    <t>4602509016863</t>
  </si>
  <si>
    <t>Метронидазол</t>
  </si>
  <si>
    <t>ЛС-002069</t>
  </si>
  <si>
    <t>4603988002231</t>
  </si>
  <si>
    <t>Хартмана раствор</t>
  </si>
  <si>
    <t>ЛС-002072</t>
  </si>
  <si>
    <t>4602509011035</t>
  </si>
  <si>
    <t>4602509011059</t>
  </si>
  <si>
    <t>Натрия хлорид</t>
  </si>
  <si>
    <t>Ондансетрон</t>
  </si>
  <si>
    <t>Осельтамивир</t>
  </si>
  <si>
    <t>Парацетамол</t>
  </si>
  <si>
    <t>Пилокарпин</t>
  </si>
  <si>
    <t>ЛС-002193</t>
  </si>
  <si>
    <t>Прокаин</t>
  </si>
  <si>
    <t>Новокаин</t>
  </si>
  <si>
    <t>4602509000824</t>
  </si>
  <si>
    <t>4602509005973</t>
  </si>
  <si>
    <t>4602509000855</t>
  </si>
  <si>
    <t>4602509005997</t>
  </si>
  <si>
    <t>Пропранолол</t>
  </si>
  <si>
    <t>Анаприлин</t>
  </si>
  <si>
    <t>ЛС-002037</t>
  </si>
  <si>
    <t>Тимолол</t>
  </si>
  <si>
    <t>ЛСР-007441/09</t>
  </si>
  <si>
    <t>Фактор свертывания крови VIII</t>
  </si>
  <si>
    <t>Хлорамфеникол</t>
  </si>
  <si>
    <t>Левомицетин</t>
  </si>
  <si>
    <t>ЛС-002516</t>
  </si>
  <si>
    <t>4602509002316</t>
  </si>
  <si>
    <t>Ципрофлоксацин</t>
  </si>
  <si>
    <t>Цианокобаламин</t>
  </si>
  <si>
    <t>Этопозид</t>
  </si>
  <si>
    <t>Коэйт-ДВИ</t>
  </si>
  <si>
    <t>П N012353/01</t>
  </si>
  <si>
    <t>Оксибупрокаин</t>
  </si>
  <si>
    <t>Мельдоний</t>
  </si>
  <si>
    <t>ЛС-001479</t>
  </si>
  <si>
    <t>4602509010021</t>
  </si>
  <si>
    <t>ЛС-001533</t>
  </si>
  <si>
    <t>ЛСР-004786/07</t>
  </si>
  <si>
    <t>4602509009926</t>
  </si>
  <si>
    <t>4602509009940</t>
  </si>
  <si>
    <t>4602509013510</t>
  </si>
  <si>
    <t>Тенофовир</t>
  </si>
  <si>
    <t>4603988004136</t>
  </si>
  <si>
    <t>4603988001982</t>
  </si>
  <si>
    <t>4603988012360</t>
  </si>
  <si>
    <t>Берингер Ингельхайм Интернешнл ГмбХ - Германия;Пр.,Перв.Уп.,Втор.Уп.,Вып.к.-Берингер Ингельхайм Фарма ГмбХ и Ко.КГ - Германия.</t>
  </si>
  <si>
    <t>Ампициллина тригидрат</t>
  </si>
  <si>
    <t>4602509005362</t>
  </si>
  <si>
    <t>4602509013572</t>
  </si>
  <si>
    <t>4602509003450</t>
  </si>
  <si>
    <t>ООО "ЮжФарм" - Россия</t>
  </si>
  <si>
    <t>4602509017907</t>
  </si>
  <si>
    <t>4602509017914</t>
  </si>
  <si>
    <t>ЛП-000398</t>
  </si>
  <si>
    <t>ЛП-001235</t>
  </si>
  <si>
    <t>4603988004112</t>
  </si>
  <si>
    <t>4603988002422</t>
  </si>
  <si>
    <t>4603988001999</t>
  </si>
  <si>
    <t>Инсулин гларгин</t>
  </si>
  <si>
    <t>ЛП-000882</t>
  </si>
  <si>
    <t>4603988011721</t>
  </si>
  <si>
    <t>ЛП-000051</t>
  </si>
  <si>
    <t>ЛСР-002480/10</t>
  </si>
  <si>
    <t>4603988012018</t>
  </si>
  <si>
    <t>4603988012025</t>
  </si>
  <si>
    <t>4603988013510</t>
  </si>
  <si>
    <t>4603988013534</t>
  </si>
  <si>
    <t>4603988013527</t>
  </si>
  <si>
    <t>4603988013541</t>
  </si>
  <si>
    <t>4603988013558</t>
  </si>
  <si>
    <t>4603988013565</t>
  </si>
  <si>
    <t>4603988013572</t>
  </si>
  <si>
    <t>4603988013589</t>
  </si>
  <si>
    <t>Фенспирид</t>
  </si>
  <si>
    <t>4603988013596</t>
  </si>
  <si>
    <t>Эфавиренз</t>
  </si>
  <si>
    <t>4603988013213</t>
  </si>
  <si>
    <t>Эладон</t>
  </si>
  <si>
    <t>ЛП-002521</t>
  </si>
  <si>
    <t>4607003247799</t>
  </si>
  <si>
    <t>4607003247768</t>
  </si>
  <si>
    <t>ЛП-002848</t>
  </si>
  <si>
    <t>4603988013190</t>
  </si>
  <si>
    <t>4603988013206</t>
  </si>
  <si>
    <t>R03DX03</t>
  </si>
  <si>
    <t>N01BB02</t>
  </si>
  <si>
    <t>N01BA02</t>
  </si>
  <si>
    <t>J01MA02</t>
  </si>
  <si>
    <t>B05BB01</t>
  </si>
  <si>
    <t>N02BE01</t>
  </si>
  <si>
    <t xml:space="preserve">V07AB  </t>
  </si>
  <si>
    <t>ЛП-003324</t>
  </si>
  <si>
    <t>J05AF07</t>
  </si>
  <si>
    <t>Железа карбоксимальтозат</t>
  </si>
  <si>
    <t>Феринжект</t>
  </si>
  <si>
    <t>ЛСР-008848/10</t>
  </si>
  <si>
    <t xml:space="preserve">B03AC  </t>
  </si>
  <si>
    <t>раствор для внутривенного введения, 50 мг/мл, 10 мл (1) - флаконы, 1 шт. ~ / пачки картонные</t>
  </si>
  <si>
    <t>7640114720840</t>
  </si>
  <si>
    <t>R01AA07</t>
  </si>
  <si>
    <t>A04AA01</t>
  </si>
  <si>
    <t>Бендамустин</t>
  </si>
  <si>
    <t>Рибомустин</t>
  </si>
  <si>
    <t>ЛСР-006546/10</t>
  </si>
  <si>
    <t>4606556001810</t>
  </si>
  <si>
    <t>L01AA09</t>
  </si>
  <si>
    <t>4606556001803</t>
  </si>
  <si>
    <t>A12AA03</t>
  </si>
  <si>
    <t>N02BA01</t>
  </si>
  <si>
    <t>J01XD01</t>
  </si>
  <si>
    <t>C07AA05</t>
  </si>
  <si>
    <t>R06AX13</t>
  </si>
  <si>
    <t>C03BA11</t>
  </si>
  <si>
    <t>J05AH02</t>
  </si>
  <si>
    <t>C07AB02</t>
  </si>
  <si>
    <t>Акционерное общество "Химико-фармацевтический комбинат "АКРИХИН" (АО "АКРИХИН") - Россия</t>
  </si>
  <si>
    <t>N05AH04</t>
  </si>
  <si>
    <t>A03FA01</t>
  </si>
  <si>
    <t>Общество с ограниченной ответственностью "Гротекс" (ООО "Гротекс") - Россия</t>
  </si>
  <si>
    <t>сироп, 2 мг/мл, 150 мл флаконы, 1 шт. ~ / пачки картонные</t>
  </si>
  <si>
    <t>таблетки, 10 мг, (14) - упаковки ячейковые контурные, 4 шт. ~ / пачки картонные</t>
  </si>
  <si>
    <t>таблетки, 100 мг, (10) - упаковки ячейковые контурные, 5 шт. ~ / пачки картонные</t>
  </si>
  <si>
    <t>таблетки, 250 мг, (10) - упаковки ячейковые контурные, 2 шт. ~ / пачки картонные</t>
  </si>
  <si>
    <t>J01BA01</t>
  </si>
  <si>
    <t>таблетки, 500 мг, (10) - упаковки ячейковые контурные, 2 шт. ~ / пачки картонные</t>
  </si>
  <si>
    <t>таблетки, 100 мг, (10) - упаковки ячейковые контурные, 3 шт. ~ / пачки картонные</t>
  </si>
  <si>
    <t>Р N002228/01</t>
  </si>
  <si>
    <t>J01CA01</t>
  </si>
  <si>
    <t>Р N001206/01</t>
  </si>
  <si>
    <t>таблетки, 10 мг, 10 шт. (10) - упаковки ячейковые контурные, 1 шт. ~ / пачки картонные</t>
  </si>
  <si>
    <t>B02BD02</t>
  </si>
  <si>
    <t>H02AB02</t>
  </si>
  <si>
    <t>A10AE04</t>
  </si>
  <si>
    <t>C01AA05</t>
  </si>
  <si>
    <t xml:space="preserve">C01EB  </t>
  </si>
  <si>
    <t>S01ED01</t>
  </si>
  <si>
    <t>L01CB01</t>
  </si>
  <si>
    <t>B02AA01</t>
  </si>
  <si>
    <t>раствор для инъекций, 20 мг/мл, 2 мл ампулы, 10 шт. в комплекте с ножом ампульным или скарификатором, если необходим для ампул данного типа / коробки картонные</t>
  </si>
  <si>
    <t>B03BA01</t>
  </si>
  <si>
    <t>растворитель для приготовления лекарственных форм для инъекций, 0.9%, 5 мл ампулы, 10 шт. в комплекте с ножом ампульным или скарификатором, если необходим для ампул данного типа / коробки картонные</t>
  </si>
  <si>
    <t>раствор для инфузий, 50 мг/мл, 200 мл бутылки, 28 шт. ~ / ящики картонные (для стационаров)</t>
  </si>
  <si>
    <t>таблетки, 50 мг, (10) - упаковки ячейковые контурные, 3 шт. ~ / пачки картонные</t>
  </si>
  <si>
    <t>таблетки, 50 мг, (10) - упаковки ячейковые контурные, 5 шт. ~ / пачки картонные</t>
  </si>
  <si>
    <t>S01EB01</t>
  </si>
  <si>
    <t>Акционерное общество "ВЕРТЕКС" (АО "ВЕРТЕКС") - Россия</t>
  </si>
  <si>
    <t>D08AX06</t>
  </si>
  <si>
    <t>C07AB03</t>
  </si>
  <si>
    <t>Закрытое акционерное общество "БИОКАД" (ЗАО "БИОКАД") - Россия</t>
  </si>
  <si>
    <t>раствор для внутривенного введения, 20 мг/мл, 5 мл флаконы, 5 шт. ~ / пачки картонные</t>
  </si>
  <si>
    <t>раствор для инфузий, 50 мг/мл, 100 мл бутылки, 35 шт. ~ / ящики картонные (для стационаров)</t>
  </si>
  <si>
    <t>4602509019307</t>
  </si>
  <si>
    <t>порошок для приготовления концентрата для приготовления раствора для инфузий, 100 мг, флакон, 1 шт. ~ / пачка картонная</t>
  </si>
  <si>
    <t>Астеллас Фарма Юроп Б.В. - Нидерланды;Пр.,Перв.Уп.-Онкотек Фарма Продакшн ГмбХ - Германия;Втор.Уп.,Вып.к.-Акционерное общество "ОРТАТ" (АО "ОРТАТ") - Россия.</t>
  </si>
  <si>
    <t>порошок для приготовления концентрата для приготовления раствора для инфузий, 25 мг, флакон, 1 шт. ~ / пачка картонная</t>
  </si>
  <si>
    <t>таблетки с пролонгированным высвобождением покрытые пленочной оболочкой, 1.5 мг, (10) - упаковки ячейковые контурные, 3 шт. ~ / пачки картонные</t>
  </si>
  <si>
    <t>таблетки с пролонгированным высвобождением покрытые пленочной оболочкой, 1.5 мг, (10) - упаковки ячейковые контурные, 2 шт. ~ / пачки картонные</t>
  </si>
  <si>
    <t>таблетки с пролонгированным высвобождением покрытые пленочной оболочкой, 1.5 мг, (10) - упаковки ячейковые контурные, 6 шт. ~ / пачки картонные</t>
  </si>
  <si>
    <t>4602509019819</t>
  </si>
  <si>
    <t>4602509019802</t>
  </si>
  <si>
    <t>4602509019826</t>
  </si>
  <si>
    <t>Астеллас Фарма Юроп Б.В. - Нидерланды;Пр.,Перв.Уп.-Онкотек Фарма Продакшн ГмбХ - Германия;Втор.Уп.,Вып.к.-Хаупт Фарма Вольфратсхаузен ГмбХ - Германия.</t>
  </si>
  <si>
    <t>4607098451545</t>
  </si>
  <si>
    <t>4607098451538</t>
  </si>
  <si>
    <t>4607098451521</t>
  </si>
  <si>
    <t>4607098451507</t>
  </si>
  <si>
    <t>A11CC05</t>
  </si>
  <si>
    <t>таблетки покрытые пленочной оболочкой, 50 мг, (14) - блистеры, 2 шт. ~ / пачки картонные</t>
  </si>
  <si>
    <t>L02BB03</t>
  </si>
  <si>
    <t>раствор для инфузий, ~, 400 мл бутылки, 15 шт. ~ / ящики картонные (для стационаров)</t>
  </si>
  <si>
    <t>раствор для инфузий, ~, 200 мл бутылки, 28 шт. ~ / ящики картонные (для стационаров)</t>
  </si>
  <si>
    <t>раствор для инъекций, 2.5 мг/мл, 200 мл бутылки, 28 шт. ~ / ящики картонные (для стационаров)</t>
  </si>
  <si>
    <t>раствор для инъекций, 2.5 мг/мл, 400 мл бутылки, 15 шт. ~ / ящики картонные (для стационаров)</t>
  </si>
  <si>
    <t>раствор для инъекций, 5 мг/мл, 400 мл бутылки, 15 шт. ~ / ящики картонные (для стационаров)</t>
  </si>
  <si>
    <t>раствор для инъекций, 5 мг/мл, 200 мл бутылки, 28 шт. ~ / ящики картонные (для стационаров)</t>
  </si>
  <si>
    <t>порошок для приготовления раствора для местного и наружного применения, ~, 15 г флаконы, 1 шт. ~ / пачки картонные</t>
  </si>
  <si>
    <t>таблетки, 10 мг, (14) - упаковки ячейковые контурные, 8 шт. ~ / пачки картонные</t>
  </si>
  <si>
    <t>таблетки, 40 мг, (14) - упаковки ячейковые контурные, 4 шт. ~ / пачки картонные</t>
  </si>
  <si>
    <t>таблетки, 40 мг, (14) - упаковки ячейковые контурные, 8 шт. ~ / пачки картонные</t>
  </si>
  <si>
    <t>порошок для приготовления раствора для местного и наружного применения, ~, 3 г флаконы, 1 шт. ~ / пачки картонные</t>
  </si>
  <si>
    <t>порошок для приготовления раствора для местного и наружного применения, ~, 5 г флаконы, 1 шт. ~ / пачки картонные</t>
  </si>
  <si>
    <t>таблетки, 0.5 мг, (14) - упаковки ячейковые контурные, 4 шт. ~ / пачки картонные</t>
  </si>
  <si>
    <t>таблетки, 500 мг, (10) - упаковки ячейковые контурные, 3 шт. ~ / пачки картонные</t>
  </si>
  <si>
    <t>J05AG03</t>
  </si>
  <si>
    <t>таблетки, 0.5 г, (10) - упаковки ячейковые контурные, 2 шт. ~ / пачки картонные</t>
  </si>
  <si>
    <t>таблетки покрытые пленочной оболочкой, 150 мг, (14) - блистеры, 2 шт. ~ / пачки картонные</t>
  </si>
  <si>
    <t>капли глазные, 0.3%, 10 мл тюбик-капельницы, 1 шт. ~ / пачки картонные</t>
  </si>
  <si>
    <t>Р N003084/01</t>
  </si>
  <si>
    <t>4602212005611</t>
  </si>
  <si>
    <t>спрей назальный, 0.05%, 15 мл флаконы, 1 шт. ~ / пачки картонные</t>
  </si>
  <si>
    <t>раствор для инъекций, 100 мг/мл, 2 мл ампулы, 10 шт. в комплекте с ножом ампульным или скарификатором, если необходим для ампул данного типа / коробки картонные</t>
  </si>
  <si>
    <t>таблетки, 0.25 г, (10) - упаковки ячейковые контурные, 2 шт. ~ / пачки картонные</t>
  </si>
  <si>
    <t>раствор для внутривенного и внутримышечного введения, 5 мг/мл, 2 мл ампулы, 10 шт. в комплекте с ножом ампульным или скарификатором, если необходим для ампул данного типа / коробки картонные</t>
  </si>
  <si>
    <t>Общество с ограниченной ответственностью "Велфарм" (ООО "Велфарм") - Россия</t>
  </si>
  <si>
    <t>растворитель для приготовления лекарственных форм для инъекций, 0.9%, 5 мл ампулы, 5 шт. в комплекте с ножом ампульным или скарификатором, если необходим для ампул данного типа / упаковки ячейковые контурные (2) - пачки картонные</t>
  </si>
  <si>
    <t>раствор для инъекций, 20 мг/мл, 2 мл ампулы, 5 шт. в комплекте с ножом ампульным или скарификатором, если необходим для ампул данного типа / упаковки ячейковые контурные (2) - пачки картонные</t>
  </si>
  <si>
    <t>раствор для инъекций, 100 мг/мл, 2 мл ампулы, 5 шт. в комплекте с ножом ампульным или скарификатором, если необходим для ампул данного типа / упаковки ячейковые контурные (2) - пачки картонные</t>
  </si>
  <si>
    <t>раствор для внутривенного и внутримышечного введения, 5 мг/мл, 2 мл ампулы, 5 шт. в комплекте с ножом ампульным или скарификатором, если необходим для ампул данного типа / упаковки ячейковые контурные (2) - пачки картонные</t>
  </si>
  <si>
    <t>Общество с ограниченной ответственностью "Технология лекарств" (ООО "Технология лекарств") - Россия</t>
  </si>
  <si>
    <t>Олодатерол+Тиотропия бромид</t>
  </si>
  <si>
    <t>Спиолто Респимат</t>
  </si>
  <si>
    <t>раствор для ингаляций дозированный, 2.5 мкг+2.5 мкг/доза, 4 мл картриджи, 1 шт. в комплекте с ингалятором Респимат / пачки картонные</t>
  </si>
  <si>
    <t>ЛП-003164</t>
  </si>
  <si>
    <t>9006968012537</t>
  </si>
  <si>
    <t>R03AL06</t>
  </si>
  <si>
    <t>Нинтеданиб</t>
  </si>
  <si>
    <t>Варгатеф</t>
  </si>
  <si>
    <t>капсулы мягкие, 150 мг, (10) - блистеры, 6 шт. ~ / пачки картонные</t>
  </si>
  <si>
    <t>ЛП-002830</t>
  </si>
  <si>
    <t>9006968011943</t>
  </si>
  <si>
    <t>L01XE31</t>
  </si>
  <si>
    <t>таблетки, покрытые пленочной оболочкой, 200 мг, (10) - упаковки ячейковые контурные, 6 шт. ~ / пачки картонные</t>
  </si>
  <si>
    <t>таблетки покрытые пленочной оболочкой, 300 мг, (10) - упаковки ячейковые контурные, 3 шт. ~ / пачка картонная</t>
  </si>
  <si>
    <t>4607028394744</t>
  </si>
  <si>
    <t>таблетки, покрытые пленочной оболочкой, 150 мг, (10) - упаковки ячейковые контурные, 3 шт. ~ / пачки картонные</t>
  </si>
  <si>
    <t>таблетки, покрытые пленочной оболочкой, 25 мг, (10) - упаковки ячейковые контурные, 3 шт. ~ / пачки картонные</t>
  </si>
  <si>
    <t>таблетки, покрытые пленочной оболочкой, 100 мг, (30) - банки, 1 шт. ~ / пачки картонные</t>
  </si>
  <si>
    <t>таблетки, покрытые пленочной оболочкой, 100 мг, (10) - упаковки ячейковые контурные, 3 шт. ~ / пачки картонные</t>
  </si>
  <si>
    <t>таблетки, покрытые пленочной оболочкой, 300 мг, (10) - упаковки ячейковые контурные, 3 шт. ~ / пачки картонные</t>
  </si>
  <si>
    <t>Общество с ограниченной ответственностью "Завод Медсинтез" (ООО "Завод Медсинтез") - Россия</t>
  </si>
  <si>
    <t>раствор для инъекций, 200 мкг/мл, 1 мл ампулы, 10 шт. ~ / коробки картонные</t>
  </si>
  <si>
    <t>АО "Производственная фармацевтическая компания "Обновление" (АО "ПФК "Обновление") - Россия</t>
  </si>
  <si>
    <t>ЛП-004709</t>
  </si>
  <si>
    <t>Вифор (Интернэшнл) Инк. - Швейцария;Пр.,Перв.Уп.-АйДиТи Биологика ГмбХ - Германия;Втор.Уп.,Вып.к.-Вифор (Интернэшнл) Инк. - Швейцария.</t>
  </si>
  <si>
    <t>таблетки, покрытые пленочной оболочкой, 300 мг, (10) - упаковки ячейковые контурные, 6 шт. ~ / пачки картонные</t>
  </si>
  <si>
    <t>таблетки, покрытые пленочной оболочкой, 300 мг, (10) - упаковки ячейковые контурные, 9 шт. ~ / пачки картонные</t>
  </si>
  <si>
    <t>S01AX13</t>
  </si>
  <si>
    <t>раствор для внутривенного и внутримышечного введения, 2 мг/мл, 2 мл ампулы, 5 шт. в комплекте с ножом ампульным или скарификатором, если необходим для ампул данного типа / контурные ячейковые упаковки (1) - пачки картонные</t>
  </si>
  <si>
    <t>ЛП-002624</t>
  </si>
  <si>
    <t>4602509018171</t>
  </si>
  <si>
    <t>раствор для внутривенного и внутримышечного введения, 2 мг/мл, 4 мл ампулы, 5 шт. в комплекте с ножом ампульным или скарификатором, если необходим для ампул данного типа / контурные ячейковые упаковки (2) - пачки картонные</t>
  </si>
  <si>
    <t>4602509018218</t>
  </si>
  <si>
    <t>таблетки, покрытые пленочной оболочкой, 600 мг, (30) - банки, 1 шт. ~ / пачки картонные</t>
  </si>
  <si>
    <t>капли глазные, 0.3%, 5 мл тюбик-капельницы, 1 шт. ~ / пачки картонные</t>
  </si>
  <si>
    <t>раствор для внутривенного и внутримышечного введения, 2 мг/мл, 4 мл ампулы, 5 шт. в комплекте с ножом ампульным или скарификатором, если необходим для ампул данного типа / контурные ячейковые упаковки (1) - пачки картонные</t>
  </si>
  <si>
    <t>4602509018201</t>
  </si>
  <si>
    <t>раствор для внутривенного и внутримышечного введения, 2 мг/мл, 2 мл ампулы, 5 шт. в комплекте с ножом ампульным или скарификатором, если необходим для ампул данного типа / контурные ячейковые упаковки (2) - пачки картонные</t>
  </si>
  <si>
    <t>4602509018188</t>
  </si>
  <si>
    <t>4610011970689</t>
  </si>
  <si>
    <t>4610011970696</t>
  </si>
  <si>
    <t>Общество с ограниченной ответственностью  "ПРОМОМЕД РУС" (ООО "ПРОМОМЕД РУС") - Россия;Пр.,Перв.Уп.,Втор.Уп.,Вып.к.-Акционерное Общество "Биохимик"  (АО "Биохимик") - Россия.</t>
  </si>
  <si>
    <t>Акционерное общество "Новосибхимфарм" (АО "Новосибхимфарм") - Россия</t>
  </si>
  <si>
    <t>таблетки, покрытые пленочной оболочкой, 200 мг, (30) - банки, 1 шт. ~ / пачки картонные</t>
  </si>
  <si>
    <t>Филотид</t>
  </si>
  <si>
    <t>Акционерное общество "Фармасинтез-Норд" - Россия</t>
  </si>
  <si>
    <t>ЛП-005041</t>
  </si>
  <si>
    <t>Осельтамивир-Акрихин</t>
  </si>
  <si>
    <t>капсулы, 75 мг, 10 шт. (10) - контурная ячейковая  упаковка, 1 шт. ~ / пачка  картонная</t>
  </si>
  <si>
    <t>ЛП-005146</t>
  </si>
  <si>
    <t>11.01.2019 1/20-19</t>
  </si>
  <si>
    <t>4601969008630</t>
  </si>
  <si>
    <t>Морелор Ксило</t>
  </si>
  <si>
    <t>ЛП-004975</t>
  </si>
  <si>
    <t>11.01.2019 2/20-19</t>
  </si>
  <si>
    <t>4620008624174</t>
  </si>
  <si>
    <t>спрей назальный, 0.1%, 10 мл флаконы, 1 шт. ~ / пачки картонные</t>
  </si>
  <si>
    <t>4620008624228</t>
  </si>
  <si>
    <t>спрей назальный, 0.05%, 10 мл флаконы, 1 шт. ~ / пачки картонные</t>
  </si>
  <si>
    <t>4620008624211</t>
  </si>
  <si>
    <t>Индапамид Велфарм</t>
  </si>
  <si>
    <t>таблетки, покрытые пленочной оболочкой, 2.5 мг, (10) - упаковки ячейковые контурные, 2 шт. ~ / пачки картонные</t>
  </si>
  <si>
    <t>ЛП-005147</t>
  </si>
  <si>
    <t>11.01.2019 3/20-19</t>
  </si>
  <si>
    <t>4650099782811</t>
  </si>
  <si>
    <t>таблетки, покрытые пленочной оболочкой, 2.5 мг, (10) - упаковки ячейковые контурные, 5 шт. ~ / пачки картонные</t>
  </si>
  <si>
    <t>4650099782842</t>
  </si>
  <si>
    <t>таблетки, покрытые пленочной оболочкой, 2.5 мг, (10) - упаковки ячейковые контурные, 1 шт. ~ / пачки картонные</t>
  </si>
  <si>
    <t>4650099782804</t>
  </si>
  <si>
    <t>таблетки, покрытые пленочной оболочкой, 2.5 мг, (10) - упаковки ячейковые контурные, 4 шт. ~ / пачки картонные</t>
  </si>
  <si>
    <t>4650099782835</t>
  </si>
  <si>
    <t>таблетки, покрытые пленочной оболочкой, 2.5 мг, (10) - упаковки ячейковые контурные, 3 шт. ~ / пачки картонные</t>
  </si>
  <si>
    <t>4650099782828</t>
  </si>
  <si>
    <t>таблетки, покрытые пленочной оболочкой, 2.5 мг, (10) - упаковки ячейковые контурные, 6 шт. ~ / пачки картонные</t>
  </si>
  <si>
    <t>4650099782859</t>
  </si>
  <si>
    <t>капли глазные, 0.4%, 5 мл флакон-капельницы, 1 шт. ~ / пачки картонные</t>
  </si>
  <si>
    <t>Федеральное государственное унитарное предприятие "МОСКОВСКИЙ ЭНДОКРИННЫЙ ЗАВОД" (ФГУП "МОСКОВСКИЙ ЭНДОКРИННЫЙ ЗАВОД") - Россия</t>
  </si>
  <si>
    <t>ЛП-004942</t>
  </si>
  <si>
    <t>14.01.2019 4/20-19</t>
  </si>
  <si>
    <t>4602676009071</t>
  </si>
  <si>
    <t>S01HA02</t>
  </si>
  <si>
    <t>капли глазные, 0.4%, 5 мл флакон-капельницы, 2 шт. ~ / пачки картонные</t>
  </si>
  <si>
    <t>4602676009088</t>
  </si>
  <si>
    <t>10.01.2019 20-4-4088097-изм</t>
  </si>
  <si>
    <t>раствор для внутривенного введения, 20 мг/мл, 5 мл флаконы, 1 шт. ~ / пачки картонные</t>
  </si>
  <si>
    <t>ЛП-005089</t>
  </si>
  <si>
    <t>14.01.2019 5/20-19</t>
  </si>
  <si>
    <t>4607028395949</t>
  </si>
  <si>
    <t>4607028395956</t>
  </si>
  <si>
    <t>Дэтриферол</t>
  </si>
  <si>
    <t>капли для приема внутрь, 15000 МЕ/мл, 15 мл флакон, 1 шт. ~ / пачка картонная</t>
  </si>
  <si>
    <t>ЛП-005163</t>
  </si>
  <si>
    <t>15.01.2019 6/20-19</t>
  </si>
  <si>
    <t>4670028223826</t>
  </si>
  <si>
    <t>капли для приема внутрь, 15000 МЕ/мл, 30 мл флакон, 1 шт. ~ / пачка картонная</t>
  </si>
  <si>
    <t>4670028223888</t>
  </si>
  <si>
    <t>капли для приема внутрь, 15000 МЕ/мл, 20 мл флакон, 1 шт. ~ / пачка картонная</t>
  </si>
  <si>
    <t>4670028223840</t>
  </si>
  <si>
    <t>капли для приема внутрь, 15000 МЕ/мл, 10 мл флакон, 1 шт. ~ / пачка картонная</t>
  </si>
  <si>
    <t>4670028223802</t>
  </si>
  <si>
    <t>капли для приема внутрь, 15000 МЕ/мл, 25 мл флакон, 1 шт. ~ / пачка картонная</t>
  </si>
  <si>
    <t>4670028223864</t>
  </si>
  <si>
    <t>концентрат для приготовления раствора для инфузий, 20 мг/мл, 25 мл флаконы, 1 шт. ~ / пачки картонные</t>
  </si>
  <si>
    <t>15.01.2019 7/20-19</t>
  </si>
  <si>
    <t>4650094092243</t>
  </si>
  <si>
    <t>лиофилизат для приготовления раствора для внутривенного и внутримышечного введения, 8 мг, (1) - флаконы, 5 шт. ~ / пачки картонные</t>
  </si>
  <si>
    <t>ЛП-005003</t>
  </si>
  <si>
    <t>15.01.2019 8/20-19</t>
  </si>
  <si>
    <t>4602676009170</t>
  </si>
  <si>
    <t>M01AC05</t>
  </si>
  <si>
    <t>Фармаспал</t>
  </si>
  <si>
    <t>Общество с ограниченной ответственностью "ИРВИН 2" (ООО "ИРВИН 2") - Россия;Пр.,Перв.Уп.,Втор.Уп.,Вып.к.-Общество с ограниченной ответственностью "Фармэра" (ООО "Фармэра") - Россия.</t>
  </si>
  <si>
    <t>ЛП-005164</t>
  </si>
  <si>
    <t>15.01.2019 9/20-19</t>
  </si>
  <si>
    <t>4607064401178</t>
  </si>
  <si>
    <t>раствор для инфузий, 2 мг/мл, 100 мл контейнеры полимерные с 2 портами, 1 шт. ~ / пачки картонные</t>
  </si>
  <si>
    <t>15.01.2019 10/20-19</t>
  </si>
  <si>
    <t>4607069222501</t>
  </si>
  <si>
    <t>Закрытое акционерное общество "БИОКАД" (ЗАО "БИОКАД") - Россия;Пр.,Перв.Уп.,Втор.Уп.,Вып.к.-ОАО "Фармстандарт-Томскхимфарм" - Россия.</t>
  </si>
  <si>
    <t>14.01.2019 20-4-4088573-сниж</t>
  </si>
  <si>
    <t>Хетеро Лабс Лимитед - Индия;Пр.,Перв.Уп.-Хетеро Лабс Лимитед - Индия;Втор.Уп.,Вып.к.-Общество с ограниченной ответственностью "МАКИЗ-ФАРМА" (ООО "МАКИЗ-ФАРМА") - Россия.</t>
  </si>
  <si>
    <t>14.01.2019 20-4-4088817-сниж</t>
  </si>
  <si>
    <t>Лоратадин-ВЕРТЕКС</t>
  </si>
  <si>
    <t>таблетки, 10 мг, 30 шт. (30) - упаковки ячейковые контурные, 1 шт. ~ / пачки картонные</t>
  </si>
  <si>
    <t>11.01.2019 20-4-4088298-изм</t>
  </si>
  <si>
    <t>4607003249724</t>
  </si>
  <si>
    <t>4607003249717</t>
  </si>
  <si>
    <t>таблетки с пролонгированным высвобождением, покрытые пленочной оболочкой, 80 мг, (15) - упаковки ячейковые контурные, 2 шт.  / пачки картонные</t>
  </si>
  <si>
    <t>11.01.2019 20-4-4088305-изм</t>
  </si>
  <si>
    <t>таблетки с пролонгированным высвобождением, покрытые пленочной оболочкой, 80 мг, (15) - упаковки ячейковые контурные, 4 шт.  / пачки картонные</t>
  </si>
  <si>
    <t>раствор для подкожного введения, 100 ЕД/мл, 3 мл картридж бесцветного стекла со шприц-ручкой `БиоматикПен®2`, 5 шт. ~ / упаковки ячейковые контурные (1) -  пачки картонные</t>
  </si>
  <si>
    <t>Закрытое акционерное общество "ПрофитМед" (ЗАО "ПрофитМед") - Россия;Пр.,Перв.Уп.,Втор.Уп.,Вып.к.-Открытое акционерное общество "Фармстандарт-Уфимский витаминный завод" (ОАО "Фармстандарт-УфаВИТА") - Россия.</t>
  </si>
  <si>
    <t>11.01.2019 20-4-4088306-изм</t>
  </si>
  <si>
    <t>4601808011142</t>
  </si>
  <si>
    <t>таблетки, покрытые пленочной оболочкой, 150 мг, (10) - упаковки ячейковые контурные, 9 шт. ~ / пачки картонные</t>
  </si>
  <si>
    <t>ЛП-005119</t>
  </si>
  <si>
    <t>16.01.2019 11/20-19</t>
  </si>
  <si>
    <t>4602676009286</t>
  </si>
  <si>
    <t>4602676009323</t>
  </si>
  <si>
    <t>4602676009224</t>
  </si>
  <si>
    <t>4602676009293</t>
  </si>
  <si>
    <t>4602676009217</t>
  </si>
  <si>
    <t>таблетки, покрытые пленочной оболочкой, 200 мг, (10) - упаковки ячейковые контурные, 9 шт. ~ / пачки картонные</t>
  </si>
  <si>
    <t>4602676009255</t>
  </si>
  <si>
    <t>таблетки, покрытые пленочной оболочкой, 150 мг, (10) - упаковки ячейковые контурные, 6 шт. ~ / пачки картонные</t>
  </si>
  <si>
    <t>4602676009279</t>
  </si>
  <si>
    <t>4602676009248</t>
  </si>
  <si>
    <t>4602676009262</t>
  </si>
  <si>
    <t>4602676009200</t>
  </si>
  <si>
    <t>таблетки, покрытые пленочной оболочкой, 100 мг, (10) - упаковки ячейковые контурные, 9 шт. ~ / пачки картонные</t>
  </si>
  <si>
    <t>4602676009316</t>
  </si>
  <si>
    <t>таблетки, покрытые пленочной оболочкой, 25 мг, (10) - упаковки ячейковые контурные, 9 шт. ~ / пачки картонные</t>
  </si>
  <si>
    <t>4602676009347</t>
  </si>
  <si>
    <t>таблетки, покрытые пленочной оболочкой, 100 мг, (10) - упаковки ячейковые контурные, 6 шт. ~ / пачки картонные</t>
  </si>
  <si>
    <t>4602676009309</t>
  </si>
  <si>
    <t>таблетки, покрытые пленочной оболочкой, 25 мг, (10) - упаковки ячейковые контурные, 6 шт. ~ / пачки картонные</t>
  </si>
  <si>
    <t>4602676009330</t>
  </si>
  <si>
    <t>таблетки, покрытые пленочной оболочкой, 200 мг, (10) - упаковки ячейковые контурные, 3 шт. ~ / пачки картонные</t>
  </si>
  <si>
    <t>4602676009231</t>
  </si>
  <si>
    <t>Эфавиренз-ТЛ</t>
  </si>
  <si>
    <t>таблетки, покрытые пленочной оболочкой, 200 мг, (90) - банки, 1 шт. ~ / пачки картонные</t>
  </si>
  <si>
    <t>ЛП-005142</t>
  </si>
  <si>
    <t>16.01.2019 12/20-19</t>
  </si>
  <si>
    <t>4610006204782</t>
  </si>
  <si>
    <t>таблетки, покрытые пленочной оболочкой, 400 мг, (30) - банки, 1 шт. ~ / пачки картонные</t>
  </si>
  <si>
    <t>4610006204799</t>
  </si>
  <si>
    <t>4610006204805</t>
  </si>
  <si>
    <t>4610006204751</t>
  </si>
  <si>
    <t>4610006204775</t>
  </si>
  <si>
    <t>таблетки, покрытые пленочной оболочкой, 100 мг, (60) - банки, 1 шт. ~ / пачки картонные</t>
  </si>
  <si>
    <t>4610006204768</t>
  </si>
  <si>
    <t>Астеллас Фарма Юроп Б.В. - Нидерланды;Пр.,Перв.Уп.-Сенекси - Лаборатории Тиссен С.А. - Бельгия;Втор.Уп.,Вып.к.-Хаупт Фарма Вольфратсхаузен ГмбХ - Германия.</t>
  </si>
  <si>
    <t>15.01.2019 20-4-4090846-сниж</t>
  </si>
  <si>
    <t>15.01.2019 20-4-4090847-сниж</t>
  </si>
  <si>
    <t>15.01.2019 20-4-4090848-сниж</t>
  </si>
  <si>
    <t>11.01.2019 20-4-4088370-изм</t>
  </si>
  <si>
    <t>капли глазные, 1%, 5 мл тюбик-капельницы, 1 шт. ~ / пачки картонные</t>
  </si>
  <si>
    <t>капли глазные, 0.5%, 5 мл тюбик-капельницы, 1 шт. ~ / пачки картонные</t>
  </si>
  <si>
    <t>таблетки, 500 мг, (10) - контурная  ячейковая упаковка, 2 шт. ~ / пачки картонные</t>
  </si>
  <si>
    <t>таблетки, 0.25 мг, (14) - упаковки ячейковые контурные, 4 шт. ~ / пачки картонные</t>
  </si>
  <si>
    <t>таблетки, 500 мг, (10) - упаковки ячейковые контурные, 1 шт. ~ / --</t>
  </si>
  <si>
    <t>таблетки, 500 мг, (10) - упаковки ячейковые контурные, 2 шт. ~ / пачка  картонная</t>
  </si>
  <si>
    <t>лиофилизат для приготовления раствора для внутривенного введения, 1000 МЕ, флаконы, 1 шт. растворитель – вода для инъекций (шприц) 10 мл (1), адаптер для флакона (1), фильтр (1), игла-бабочка (1), салфетка спиртовая (2) / пачки картонные</t>
  </si>
  <si>
    <t>Грифолз Терапьютикс Инк - США</t>
  </si>
  <si>
    <t>15.01.2019 20-4-4090931-изм</t>
  </si>
  <si>
    <t>8576650005143</t>
  </si>
  <si>
    <t>лиофилизат для приготовления раствора для внутривенного введения, 250 МЕ, флаконы, 1 шт. растворитель – вода для инъекций (шприц) 5 мл (1), адаптер для флакона (1), фильтр (1), игла-бабочка (1), салфетка спиртовая (2) / пачки картонные</t>
  </si>
  <si>
    <t>857665005129</t>
  </si>
  <si>
    <t>лиофилизат для приготовления раствора для внутривенного введения, 500 МЕ, флаконы, 1 шт. растворитель – вода для инъекций (шприц) 5 мл (1), адаптер для флакона (1), фильтр (1), игла-бабочка (1), салфетка спиртовая (2) / пачки картонные</t>
  </si>
  <si>
    <t>857665005136</t>
  </si>
  <si>
    <t>15.01.2019 20-4-4089251-сниж</t>
  </si>
  <si>
    <t>Берингер Ингельхайм Интернешнл ГмбХ - Германия;Пр.-Каталент Германия Эбербах ГмбХ - Германия;Перв.Уп.,Втор.Уп.,Вып.к.-Берингер Ингельхайм Фарма ГмбХ и Ко.КГ - Германия.</t>
  </si>
  <si>
    <t>15.01.2019 20-4-4089253-сниж</t>
  </si>
  <si>
    <t>Акционерное Общество "Биохимик"  (АО "Биохимик") - Россия</t>
  </si>
  <si>
    <t>15.01.2019 20-4-4088628-изм</t>
  </si>
  <si>
    <t>15.01.2019 20-4-4088757-изм</t>
  </si>
  <si>
    <t>15.01.2019 20-4-4088629-изм</t>
  </si>
  <si>
    <t>таблетки, 0.5 г, (10) - упаковки ячейковые контурные, 200 шт. ~ / коробки картонные (для стационаров)</t>
  </si>
  <si>
    <t>таблетки, 0.5 г, (10) - упаковки ячейковые контурные, 1 шт. ~ / пачки картонные</t>
  </si>
  <si>
    <t>Репронат ВМ</t>
  </si>
  <si>
    <t>капсулы, 250 мг, (10) - блистеры, 4 шт. ~ / пачки картонные</t>
  </si>
  <si>
    <t>Ротафарм Илачлары Лимитед Ширкети - Турция;Пр.,Перв.Уп.,Втор.Уп.,Вып.к.-Уорлд Медицин Илач Сан ве Тидж А.Ш. - Турция.</t>
  </si>
  <si>
    <t>ЛП-004976</t>
  </si>
  <si>
    <t>15.01.2019 13/20-19</t>
  </si>
  <si>
    <t>8699916150316</t>
  </si>
  <si>
    <t>капсулы, 500 мг, (15) - блистеры, 4 шт. ~ / пачки картонные</t>
  </si>
  <si>
    <t>8699916150323</t>
  </si>
  <si>
    <t>Предель-ная оптовая надбавка, руб</t>
  </si>
  <si>
    <t>Предель-ная розничная надбавка, руб.</t>
  </si>
  <si>
    <t>Предель-ная розничная цена на лекарственный препарат, руб. (без НДС)</t>
  </si>
  <si>
    <t>Предель-ная розничная цена на лекарственный препарат, руб. (с НДС)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</si>
  <si>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
по Ивановской области (по состоянию на период с 10.01.2019 по 17.01.2019)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</si>
</sst>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0" formatCode="[$-10419]###\ ###"/>
    <numFmt numFmtId="191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190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191" fontId="3" fillId="0" borderId="1" xfId="0" applyNumberFormat="1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2" fontId="7" fillId="0" borderId="3" xfId="1" applyNumberFormat="1" applyFont="1" applyFill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/>
    </xf>
    <xf numFmtId="2" fontId="8" fillId="0" borderId="3" xfId="1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tabSelected="1" zoomScaleNormal="100" workbookViewId="0">
      <selection activeCell="R3" sqref="R3"/>
    </sheetView>
  </sheetViews>
  <sheetFormatPr defaultRowHeight="12.75" x14ac:dyDescent="0.2"/>
  <cols>
    <col min="1" max="1" width="12.7109375" customWidth="1"/>
    <col min="2" max="2" width="13.140625" customWidth="1"/>
    <col min="3" max="3" width="23.42578125" customWidth="1"/>
    <col min="4" max="4" width="23" customWidth="1"/>
    <col min="6" max="6" width="10.140625" customWidth="1"/>
    <col min="7" max="7" width="10.42578125" customWidth="1"/>
    <col min="8" max="8" width="10.85546875" customWidth="1"/>
    <col min="9" max="9" width="10.7109375" customWidth="1"/>
    <col min="10" max="10" width="10.85546875" customWidth="1"/>
    <col min="12" max="12" width="11.140625" customWidth="1"/>
    <col min="13" max="13" width="12.140625" customWidth="1"/>
    <col min="14" max="14" width="9.28515625" customWidth="1"/>
  </cols>
  <sheetData>
    <row r="1" spans="1:15" ht="56.25" customHeight="1" x14ac:dyDescent="0.2">
      <c r="A1" s="12" t="s">
        <v>464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2.25" customHeight="1" x14ac:dyDescent="0.2"/>
    <row r="3" spans="1:15" ht="114.75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8" t="s">
        <v>460</v>
      </c>
      <c r="H3" s="8" t="s">
        <v>461</v>
      </c>
      <c r="I3" s="8" t="s">
        <v>462</v>
      </c>
      <c r="J3" s="8" t="s">
        <v>463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ht="180" x14ac:dyDescent="0.2">
      <c r="A4" s="2" t="s">
        <v>13</v>
      </c>
      <c r="B4" s="3" t="s">
        <v>13</v>
      </c>
      <c r="C4" s="3" t="s">
        <v>204</v>
      </c>
      <c r="D4" s="3" t="s">
        <v>294</v>
      </c>
      <c r="E4" s="4">
        <v>35</v>
      </c>
      <c r="F4" s="5">
        <v>1349.35</v>
      </c>
      <c r="G4" s="11">
        <f>F4*0.12</f>
        <v>161.922</v>
      </c>
      <c r="H4" s="10">
        <f>F4*0.18</f>
        <v>242.88299999999998</v>
      </c>
      <c r="I4" s="10">
        <f>F4+(F4*0.12)+(F4*0.18)</f>
        <v>1754.155</v>
      </c>
      <c r="J4" s="10">
        <f t="shared" ref="J4:J35" si="0">I4*1.1</f>
        <v>1929.5705</v>
      </c>
      <c r="K4" s="6"/>
      <c r="L4" s="3" t="s">
        <v>14</v>
      </c>
      <c r="M4" s="6" t="s">
        <v>449</v>
      </c>
      <c r="N4" s="7" t="s">
        <v>205</v>
      </c>
      <c r="O4" s="7" t="s">
        <v>191</v>
      </c>
    </row>
    <row r="5" spans="1:15" ht="180" x14ac:dyDescent="0.2">
      <c r="A5" s="2" t="s">
        <v>13</v>
      </c>
      <c r="B5" s="3" t="s">
        <v>13</v>
      </c>
      <c r="C5" s="3" t="s">
        <v>195</v>
      </c>
      <c r="D5" s="3" t="s">
        <v>294</v>
      </c>
      <c r="E5" s="4">
        <v>28</v>
      </c>
      <c r="F5" s="5">
        <v>1445.78</v>
      </c>
      <c r="G5" s="11">
        <f>F5*0.12</f>
        <v>173.49359999999999</v>
      </c>
      <c r="H5" s="10">
        <f>F5*0.18</f>
        <v>260.24039999999997</v>
      </c>
      <c r="I5" s="10">
        <f>F5+(F5*0.12)+(F5*0.18)</f>
        <v>1879.5139999999999</v>
      </c>
      <c r="J5" s="10">
        <f t="shared" si="0"/>
        <v>2067.4654</v>
      </c>
      <c r="K5" s="6"/>
      <c r="L5" s="3" t="s">
        <v>14</v>
      </c>
      <c r="M5" s="6" t="s">
        <v>449</v>
      </c>
      <c r="N5" s="7" t="s">
        <v>15</v>
      </c>
      <c r="O5" s="7" t="s">
        <v>191</v>
      </c>
    </row>
    <row r="6" spans="1:15" ht="180" x14ac:dyDescent="0.2">
      <c r="A6" s="2" t="s">
        <v>16</v>
      </c>
      <c r="B6" s="3" t="s">
        <v>100</v>
      </c>
      <c r="C6" s="3" t="s">
        <v>245</v>
      </c>
      <c r="D6" s="3" t="s">
        <v>294</v>
      </c>
      <c r="E6" s="4">
        <v>20</v>
      </c>
      <c r="F6" s="5">
        <v>21.22</v>
      </c>
      <c r="G6" s="9">
        <f>F6*0.18</f>
        <v>3.8195999999999994</v>
      </c>
      <c r="H6" s="10">
        <f>F6*0.31</f>
        <v>6.5781999999999998</v>
      </c>
      <c r="I6" s="10">
        <f>F6+(F6*0.18)+(F6*0.31)</f>
        <v>31.617799999999999</v>
      </c>
      <c r="J6" s="10">
        <f t="shared" si="0"/>
        <v>34.779580000000003</v>
      </c>
      <c r="K6" s="6"/>
      <c r="L6" s="3" t="s">
        <v>180</v>
      </c>
      <c r="M6" s="6" t="s">
        <v>449</v>
      </c>
      <c r="N6" s="7" t="s">
        <v>101</v>
      </c>
      <c r="O6" s="7" t="s">
        <v>181</v>
      </c>
    </row>
    <row r="7" spans="1:15" ht="90" x14ac:dyDescent="0.2">
      <c r="A7" s="2" t="s">
        <v>71</v>
      </c>
      <c r="B7" s="3" t="s">
        <v>72</v>
      </c>
      <c r="C7" s="3" t="s">
        <v>174</v>
      </c>
      <c r="D7" s="3" t="s">
        <v>275</v>
      </c>
      <c r="E7" s="4">
        <v>56</v>
      </c>
      <c r="F7" s="5">
        <v>14.83</v>
      </c>
      <c r="G7" s="9">
        <f>F7*0.18</f>
        <v>2.6694</v>
      </c>
      <c r="H7" s="10">
        <f>F7*0.31</f>
        <v>4.5972999999999997</v>
      </c>
      <c r="I7" s="10">
        <f>F7+(F7*0.18)+(F7*0.31)</f>
        <v>22.096700000000002</v>
      </c>
      <c r="J7" s="10">
        <f t="shared" si="0"/>
        <v>24.306370000000005</v>
      </c>
      <c r="K7" s="6"/>
      <c r="L7" s="3" t="s">
        <v>73</v>
      </c>
      <c r="M7" s="6" t="s">
        <v>428</v>
      </c>
      <c r="N7" s="7" t="s">
        <v>119</v>
      </c>
      <c r="O7" s="7" t="s">
        <v>164</v>
      </c>
    </row>
    <row r="8" spans="1:15" ht="90" x14ac:dyDescent="0.2">
      <c r="A8" s="2" t="s">
        <v>71</v>
      </c>
      <c r="B8" s="3" t="s">
        <v>72</v>
      </c>
      <c r="C8" s="3" t="s">
        <v>231</v>
      </c>
      <c r="D8" s="3" t="s">
        <v>275</v>
      </c>
      <c r="E8" s="4">
        <v>56</v>
      </c>
      <c r="F8" s="5">
        <v>25.57</v>
      </c>
      <c r="G8" s="9">
        <f>F8*0.18</f>
        <v>4.6025999999999998</v>
      </c>
      <c r="H8" s="10">
        <f>F8*0.31</f>
        <v>7.9267000000000003</v>
      </c>
      <c r="I8" s="10">
        <f>F8+(F8*0.18)+(F8*0.31)</f>
        <v>38.099299999999999</v>
      </c>
      <c r="J8" s="10">
        <f t="shared" si="0"/>
        <v>41.909230000000001</v>
      </c>
      <c r="K8" s="6"/>
      <c r="L8" s="3" t="s">
        <v>73</v>
      </c>
      <c r="M8" s="6" t="s">
        <v>428</v>
      </c>
      <c r="N8" s="7" t="s">
        <v>121</v>
      </c>
      <c r="O8" s="7" t="s">
        <v>164</v>
      </c>
    </row>
    <row r="9" spans="1:15" ht="90" x14ac:dyDescent="0.2">
      <c r="A9" s="2" t="s">
        <v>71</v>
      </c>
      <c r="B9" s="3" t="s">
        <v>72</v>
      </c>
      <c r="C9" s="3" t="s">
        <v>230</v>
      </c>
      <c r="D9" s="3" t="s">
        <v>275</v>
      </c>
      <c r="E9" s="4">
        <v>112</v>
      </c>
      <c r="F9" s="5">
        <v>29.68</v>
      </c>
      <c r="G9" s="9">
        <f>F9*0.18</f>
        <v>5.3423999999999996</v>
      </c>
      <c r="H9" s="10">
        <f>F9*0.31</f>
        <v>9.2007999999999992</v>
      </c>
      <c r="I9" s="10">
        <f>F9+(F9*0.18)+(F9*0.31)</f>
        <v>44.223199999999999</v>
      </c>
      <c r="J9" s="10">
        <f t="shared" si="0"/>
        <v>48.645520000000005</v>
      </c>
      <c r="K9" s="6"/>
      <c r="L9" s="3" t="s">
        <v>73</v>
      </c>
      <c r="M9" s="6" t="s">
        <v>428</v>
      </c>
      <c r="N9" s="7" t="s">
        <v>120</v>
      </c>
      <c r="O9" s="7" t="s">
        <v>164</v>
      </c>
    </row>
    <row r="10" spans="1:15" ht="90" x14ac:dyDescent="0.2">
      <c r="A10" s="2" t="s">
        <v>71</v>
      </c>
      <c r="B10" s="3" t="s">
        <v>72</v>
      </c>
      <c r="C10" s="3" t="s">
        <v>232</v>
      </c>
      <c r="D10" s="3" t="s">
        <v>275</v>
      </c>
      <c r="E10" s="4">
        <v>112</v>
      </c>
      <c r="F10" s="5">
        <v>51.18</v>
      </c>
      <c r="G10" s="11">
        <f>F10*0.15</f>
        <v>7.6769999999999996</v>
      </c>
      <c r="H10" s="10">
        <f>F10*0.25</f>
        <v>12.795</v>
      </c>
      <c r="I10" s="10">
        <f>F10+(F10*0.15)+(F10*0.25)</f>
        <v>71.652000000000001</v>
      </c>
      <c r="J10" s="10">
        <f t="shared" si="0"/>
        <v>78.817200000000014</v>
      </c>
      <c r="K10" s="6"/>
      <c r="L10" s="3" t="s">
        <v>73</v>
      </c>
      <c r="M10" s="6" t="s">
        <v>428</v>
      </c>
      <c r="N10" s="7" t="s">
        <v>122</v>
      </c>
      <c r="O10" s="7" t="s">
        <v>164</v>
      </c>
    </row>
    <row r="11" spans="1:15" ht="90" x14ac:dyDescent="0.2">
      <c r="A11" s="2" t="s">
        <v>17</v>
      </c>
      <c r="B11" s="3" t="s">
        <v>17</v>
      </c>
      <c r="C11" s="3" t="s">
        <v>179</v>
      </c>
      <c r="D11" s="3" t="s">
        <v>275</v>
      </c>
      <c r="E11" s="4">
        <v>30</v>
      </c>
      <c r="F11" s="5">
        <v>23.61</v>
      </c>
      <c r="G11" s="9">
        <f>F11*0.18</f>
        <v>4.2497999999999996</v>
      </c>
      <c r="H11" s="10">
        <f>F11*0.31</f>
        <v>7.3190999999999997</v>
      </c>
      <c r="I11" s="10">
        <f>F11+(F11*0.18)+(F11*0.31)</f>
        <v>35.178899999999999</v>
      </c>
      <c r="J11" s="10">
        <f t="shared" si="0"/>
        <v>38.69679</v>
      </c>
      <c r="K11" s="6"/>
      <c r="L11" s="3" t="s">
        <v>18</v>
      </c>
      <c r="M11" s="6" t="s">
        <v>428</v>
      </c>
      <c r="N11" s="7" t="s">
        <v>19</v>
      </c>
      <c r="O11" s="7" t="s">
        <v>201</v>
      </c>
    </row>
    <row r="12" spans="1:15" ht="90" x14ac:dyDescent="0.2">
      <c r="A12" s="2" t="s">
        <v>17</v>
      </c>
      <c r="B12" s="3" t="s">
        <v>17</v>
      </c>
      <c r="C12" s="3" t="s">
        <v>196</v>
      </c>
      <c r="D12" s="3" t="s">
        <v>275</v>
      </c>
      <c r="E12" s="4">
        <v>30</v>
      </c>
      <c r="F12" s="5">
        <v>23.61</v>
      </c>
      <c r="G12" s="9">
        <f>F12*0.18</f>
        <v>4.2497999999999996</v>
      </c>
      <c r="H12" s="10">
        <f>F12*0.31</f>
        <v>7.3190999999999997</v>
      </c>
      <c r="I12" s="10">
        <f>F12+(F12*0.18)+(F12*0.31)</f>
        <v>35.178899999999999</v>
      </c>
      <c r="J12" s="10">
        <f t="shared" si="0"/>
        <v>38.69679</v>
      </c>
      <c r="K12" s="6"/>
      <c r="L12" s="3" t="s">
        <v>18</v>
      </c>
      <c r="M12" s="6" t="s">
        <v>428</v>
      </c>
      <c r="N12" s="7" t="s">
        <v>20</v>
      </c>
      <c r="O12" s="7" t="s">
        <v>201</v>
      </c>
    </row>
    <row r="13" spans="1:15" ht="90" x14ac:dyDescent="0.2">
      <c r="A13" s="2" t="s">
        <v>21</v>
      </c>
      <c r="B13" s="3" t="s">
        <v>21</v>
      </c>
      <c r="C13" s="3" t="s">
        <v>431</v>
      </c>
      <c r="D13" s="3" t="s">
        <v>275</v>
      </c>
      <c r="E13" s="4">
        <v>20</v>
      </c>
      <c r="F13" s="5">
        <v>12.59</v>
      </c>
      <c r="G13" s="9">
        <f>F13*0.18</f>
        <v>2.2662</v>
      </c>
      <c r="H13" s="10">
        <f>F13*0.31</f>
        <v>3.9028999999999998</v>
      </c>
      <c r="I13" s="10">
        <f>F13+(F13*0.18)+(F13*0.31)</f>
        <v>18.7591</v>
      </c>
      <c r="J13" s="10">
        <f t="shared" si="0"/>
        <v>20.635010000000001</v>
      </c>
      <c r="K13" s="6"/>
      <c r="L13" s="3" t="s">
        <v>90</v>
      </c>
      <c r="M13" s="6" t="s">
        <v>428</v>
      </c>
      <c r="N13" s="7" t="s">
        <v>111</v>
      </c>
      <c r="O13" s="7" t="s">
        <v>162</v>
      </c>
    </row>
    <row r="14" spans="1:15" ht="90" x14ac:dyDescent="0.2">
      <c r="A14" s="2" t="s">
        <v>21</v>
      </c>
      <c r="B14" s="3" t="s">
        <v>21</v>
      </c>
      <c r="C14" s="3" t="s">
        <v>178</v>
      </c>
      <c r="D14" s="3" t="s">
        <v>275</v>
      </c>
      <c r="E14" s="4">
        <v>20</v>
      </c>
      <c r="F14" s="5">
        <v>12.59</v>
      </c>
      <c r="G14" s="9">
        <f>F14*0.18</f>
        <v>2.2662</v>
      </c>
      <c r="H14" s="10">
        <f>F14*0.31</f>
        <v>3.9028999999999998</v>
      </c>
      <c r="I14" s="10">
        <f>F14+(F14*0.18)+(F14*0.31)</f>
        <v>18.7591</v>
      </c>
      <c r="J14" s="10">
        <f t="shared" si="0"/>
        <v>20.635010000000001</v>
      </c>
      <c r="K14" s="6"/>
      <c r="L14" s="3" t="s">
        <v>90</v>
      </c>
      <c r="M14" s="6" t="s">
        <v>428</v>
      </c>
      <c r="N14" s="7" t="s">
        <v>97</v>
      </c>
      <c r="O14" s="7" t="s">
        <v>162</v>
      </c>
    </row>
    <row r="15" spans="1:15" ht="150" x14ac:dyDescent="0.2">
      <c r="A15" s="2" t="s">
        <v>22</v>
      </c>
      <c r="B15" s="3" t="s">
        <v>22</v>
      </c>
      <c r="C15" s="3" t="s">
        <v>221</v>
      </c>
      <c r="D15" s="3" t="s">
        <v>373</v>
      </c>
      <c r="E15" s="4">
        <v>28</v>
      </c>
      <c r="F15" s="5">
        <v>1330.19</v>
      </c>
      <c r="G15" s="11">
        <f>F15*0.12</f>
        <v>159.62280000000001</v>
      </c>
      <c r="H15" s="10">
        <f>F15*0.18</f>
        <v>239.4342</v>
      </c>
      <c r="I15" s="10">
        <f>F15+(F15*0.12)+(F15*0.18)</f>
        <v>1729.2470000000001</v>
      </c>
      <c r="J15" s="10">
        <f t="shared" si="0"/>
        <v>1902.1717000000003</v>
      </c>
      <c r="K15" s="6"/>
      <c r="L15" s="3" t="s">
        <v>107</v>
      </c>
      <c r="M15" s="6" t="s">
        <v>374</v>
      </c>
      <c r="N15" s="7" t="s">
        <v>292</v>
      </c>
      <c r="O15" s="7" t="s">
        <v>222</v>
      </c>
    </row>
    <row r="16" spans="1:15" ht="150" x14ac:dyDescent="0.2">
      <c r="A16" s="2" t="s">
        <v>22</v>
      </c>
      <c r="B16" s="3" t="s">
        <v>22</v>
      </c>
      <c r="C16" s="3" t="s">
        <v>239</v>
      </c>
      <c r="D16" s="3" t="s">
        <v>373</v>
      </c>
      <c r="E16" s="4">
        <v>28</v>
      </c>
      <c r="F16" s="5">
        <v>3990.1</v>
      </c>
      <c r="G16" s="11">
        <f>F16*0.12</f>
        <v>478.81199999999995</v>
      </c>
      <c r="H16" s="10">
        <f>F16*0.18</f>
        <v>718.21799999999996</v>
      </c>
      <c r="I16" s="10">
        <f>F16+(F16*0.12)+(F16*0.18)</f>
        <v>5187.13</v>
      </c>
      <c r="J16" s="10">
        <f t="shared" si="0"/>
        <v>5705.8430000000008</v>
      </c>
      <c r="K16" s="6"/>
      <c r="L16" s="3" t="s">
        <v>107</v>
      </c>
      <c r="M16" s="6" t="s">
        <v>374</v>
      </c>
      <c r="N16" s="7" t="s">
        <v>293</v>
      </c>
      <c r="O16" s="7" t="s">
        <v>222</v>
      </c>
    </row>
    <row r="17" spans="1:15" ht="150" x14ac:dyDescent="0.2">
      <c r="A17" s="2" t="s">
        <v>259</v>
      </c>
      <c r="B17" s="3" t="s">
        <v>260</v>
      </c>
      <c r="C17" s="3" t="s">
        <v>261</v>
      </c>
      <c r="D17" s="3" t="s">
        <v>444</v>
      </c>
      <c r="E17" s="4">
        <v>60</v>
      </c>
      <c r="F17" s="5">
        <v>121000</v>
      </c>
      <c r="G17" s="11">
        <f>F17*0.12</f>
        <v>14520</v>
      </c>
      <c r="H17" s="10">
        <f>F17*0.18</f>
        <v>21780</v>
      </c>
      <c r="I17" s="10">
        <f>F17+(F17*0.12)+(F17*0.18)</f>
        <v>157300</v>
      </c>
      <c r="J17" s="10">
        <f t="shared" si="0"/>
        <v>173030</v>
      </c>
      <c r="K17" s="6"/>
      <c r="L17" s="3" t="s">
        <v>262</v>
      </c>
      <c r="M17" s="6" t="s">
        <v>445</v>
      </c>
      <c r="N17" s="7" t="s">
        <v>263</v>
      </c>
      <c r="O17" s="7" t="s">
        <v>264</v>
      </c>
    </row>
    <row r="18" spans="1:15" ht="90" x14ac:dyDescent="0.2">
      <c r="A18" s="2" t="s">
        <v>23</v>
      </c>
      <c r="B18" s="3" t="s">
        <v>23</v>
      </c>
      <c r="C18" s="3" t="s">
        <v>235</v>
      </c>
      <c r="D18" s="3" t="s">
        <v>275</v>
      </c>
      <c r="E18" s="4">
        <v>56</v>
      </c>
      <c r="F18" s="5">
        <v>30.06</v>
      </c>
      <c r="G18" s="9">
        <f>F18*0.18</f>
        <v>5.4107999999999992</v>
      </c>
      <c r="H18" s="10">
        <f>F18*0.31</f>
        <v>9.3186</v>
      </c>
      <c r="I18" s="10">
        <f>F18+(F18*0.18)+(F18*0.31)</f>
        <v>44.789400000000001</v>
      </c>
      <c r="J18" s="10">
        <f t="shared" si="0"/>
        <v>49.268340000000002</v>
      </c>
      <c r="K18" s="6"/>
      <c r="L18" s="3" t="s">
        <v>113</v>
      </c>
      <c r="M18" s="6" t="s">
        <v>428</v>
      </c>
      <c r="N18" s="7" t="s">
        <v>128</v>
      </c>
      <c r="O18" s="7" t="s">
        <v>185</v>
      </c>
    </row>
    <row r="19" spans="1:15" ht="90" x14ac:dyDescent="0.2">
      <c r="A19" s="2" t="s">
        <v>24</v>
      </c>
      <c r="B19" s="3" t="s">
        <v>24</v>
      </c>
      <c r="C19" s="3" t="s">
        <v>432</v>
      </c>
      <c r="D19" s="3" t="s">
        <v>275</v>
      </c>
      <c r="E19" s="4">
        <v>56</v>
      </c>
      <c r="F19" s="5">
        <v>43.66</v>
      </c>
      <c r="G19" s="9">
        <f>F19*0.18</f>
        <v>7.8587999999999987</v>
      </c>
      <c r="H19" s="10">
        <f>F19*0.31</f>
        <v>13.534599999999999</v>
      </c>
      <c r="I19" s="10">
        <f>F19+(F19*0.18)+(F19*0.31)</f>
        <v>65.053399999999996</v>
      </c>
      <c r="J19" s="10">
        <f t="shared" si="0"/>
        <v>71.55874</v>
      </c>
      <c r="K19" s="6"/>
      <c r="L19" s="3" t="s">
        <v>115</v>
      </c>
      <c r="M19" s="6" t="s">
        <v>428</v>
      </c>
      <c r="N19" s="7" t="s">
        <v>125</v>
      </c>
      <c r="O19" s="7" t="s">
        <v>187</v>
      </c>
    </row>
    <row r="20" spans="1:15" ht="90" x14ac:dyDescent="0.2">
      <c r="A20" s="2" t="s">
        <v>24</v>
      </c>
      <c r="B20" s="3" t="s">
        <v>24</v>
      </c>
      <c r="C20" s="3" t="s">
        <v>432</v>
      </c>
      <c r="D20" s="3" t="s">
        <v>275</v>
      </c>
      <c r="E20" s="4">
        <v>56</v>
      </c>
      <c r="F20" s="5">
        <v>43.66</v>
      </c>
      <c r="G20" s="9">
        <f>F20*0.18</f>
        <v>7.8587999999999987</v>
      </c>
      <c r="H20" s="10">
        <f>F20*0.31</f>
        <v>13.534599999999999</v>
      </c>
      <c r="I20" s="10">
        <f>F20+(F20*0.18)+(F20*0.31)</f>
        <v>65.053399999999996</v>
      </c>
      <c r="J20" s="10">
        <f t="shared" si="0"/>
        <v>71.55874</v>
      </c>
      <c r="K20" s="6"/>
      <c r="L20" s="3" t="s">
        <v>115</v>
      </c>
      <c r="M20" s="6" t="s">
        <v>428</v>
      </c>
      <c r="N20" s="7" t="s">
        <v>126</v>
      </c>
      <c r="O20" s="7" t="s">
        <v>187</v>
      </c>
    </row>
    <row r="21" spans="1:15" ht="75" x14ac:dyDescent="0.2">
      <c r="A21" s="2" t="s">
        <v>34</v>
      </c>
      <c r="B21" s="3" t="s">
        <v>342</v>
      </c>
      <c r="C21" s="3" t="s">
        <v>351</v>
      </c>
      <c r="D21" s="3" t="s">
        <v>172</v>
      </c>
      <c r="E21" s="4">
        <v>1</v>
      </c>
      <c r="F21" s="5">
        <v>128.91</v>
      </c>
      <c r="G21" s="11">
        <f t="shared" ref="G21:G26" si="1">F21*0.15</f>
        <v>19.336499999999997</v>
      </c>
      <c r="H21" s="10">
        <f t="shared" ref="H21:H26" si="2">F21*0.25</f>
        <v>32.227499999999999</v>
      </c>
      <c r="I21" s="10">
        <f t="shared" ref="I21:I26" si="3">F21+(F21*0.15)+(F21*0.25)</f>
        <v>180.47399999999999</v>
      </c>
      <c r="J21" s="10">
        <f t="shared" si="0"/>
        <v>198.5214</v>
      </c>
      <c r="K21" s="6"/>
      <c r="L21" s="3" t="s">
        <v>344</v>
      </c>
      <c r="M21" s="6" t="s">
        <v>345</v>
      </c>
      <c r="N21" s="7" t="s">
        <v>352</v>
      </c>
      <c r="O21" s="7" t="s">
        <v>220</v>
      </c>
    </row>
    <row r="22" spans="1:15" ht="75" x14ac:dyDescent="0.2">
      <c r="A22" s="2" t="s">
        <v>34</v>
      </c>
      <c r="B22" s="3" t="s">
        <v>342</v>
      </c>
      <c r="C22" s="3" t="s">
        <v>343</v>
      </c>
      <c r="D22" s="3" t="s">
        <v>172</v>
      </c>
      <c r="E22" s="4">
        <v>1</v>
      </c>
      <c r="F22" s="5">
        <v>193.36</v>
      </c>
      <c r="G22" s="11">
        <f t="shared" si="1"/>
        <v>29.004000000000001</v>
      </c>
      <c r="H22" s="10">
        <f t="shared" si="2"/>
        <v>48.34</v>
      </c>
      <c r="I22" s="10">
        <f t="shared" si="3"/>
        <v>270.70400000000001</v>
      </c>
      <c r="J22" s="10">
        <f t="shared" si="0"/>
        <v>297.77440000000001</v>
      </c>
      <c r="K22" s="6"/>
      <c r="L22" s="3" t="s">
        <v>344</v>
      </c>
      <c r="M22" s="6" t="s">
        <v>345</v>
      </c>
      <c r="N22" s="7" t="s">
        <v>346</v>
      </c>
      <c r="O22" s="7" t="s">
        <v>220</v>
      </c>
    </row>
    <row r="23" spans="1:15" ht="75" x14ac:dyDescent="0.2">
      <c r="A23" s="2" t="s">
        <v>34</v>
      </c>
      <c r="B23" s="3" t="s">
        <v>342</v>
      </c>
      <c r="C23" s="3" t="s">
        <v>349</v>
      </c>
      <c r="D23" s="3" t="s">
        <v>172</v>
      </c>
      <c r="E23" s="4">
        <v>1</v>
      </c>
      <c r="F23" s="5">
        <v>257.81</v>
      </c>
      <c r="G23" s="11">
        <f t="shared" si="1"/>
        <v>38.671500000000002</v>
      </c>
      <c r="H23" s="10">
        <f t="shared" si="2"/>
        <v>64.452500000000001</v>
      </c>
      <c r="I23" s="10">
        <f t="shared" si="3"/>
        <v>360.93399999999997</v>
      </c>
      <c r="J23" s="10">
        <f t="shared" si="0"/>
        <v>397.0274</v>
      </c>
      <c r="K23" s="6"/>
      <c r="L23" s="3" t="s">
        <v>344</v>
      </c>
      <c r="M23" s="6" t="s">
        <v>345</v>
      </c>
      <c r="N23" s="7" t="s">
        <v>350</v>
      </c>
      <c r="O23" s="7" t="s">
        <v>220</v>
      </c>
    </row>
    <row r="24" spans="1:15" ht="75" x14ac:dyDescent="0.2">
      <c r="A24" s="2" t="s">
        <v>34</v>
      </c>
      <c r="B24" s="3" t="s">
        <v>342</v>
      </c>
      <c r="C24" s="3" t="s">
        <v>353</v>
      </c>
      <c r="D24" s="3" t="s">
        <v>172</v>
      </c>
      <c r="E24" s="4">
        <v>1</v>
      </c>
      <c r="F24" s="5">
        <v>322.26</v>
      </c>
      <c r="G24" s="11">
        <f t="shared" si="1"/>
        <v>48.338999999999999</v>
      </c>
      <c r="H24" s="10">
        <f t="shared" si="2"/>
        <v>80.564999999999998</v>
      </c>
      <c r="I24" s="10">
        <f t="shared" si="3"/>
        <v>451.16399999999999</v>
      </c>
      <c r="J24" s="10">
        <f t="shared" si="0"/>
        <v>496.28040000000004</v>
      </c>
      <c r="K24" s="6"/>
      <c r="L24" s="3" t="s">
        <v>344</v>
      </c>
      <c r="M24" s="6" t="s">
        <v>345</v>
      </c>
      <c r="N24" s="7" t="s">
        <v>354</v>
      </c>
      <c r="O24" s="7" t="s">
        <v>220</v>
      </c>
    </row>
    <row r="25" spans="1:15" ht="75" x14ac:dyDescent="0.2">
      <c r="A25" s="2" t="s">
        <v>34</v>
      </c>
      <c r="B25" s="3" t="s">
        <v>342</v>
      </c>
      <c r="C25" s="3" t="s">
        <v>347</v>
      </c>
      <c r="D25" s="3" t="s">
        <v>172</v>
      </c>
      <c r="E25" s="4">
        <v>1</v>
      </c>
      <c r="F25" s="5">
        <v>386.72</v>
      </c>
      <c r="G25" s="11">
        <f t="shared" si="1"/>
        <v>58.008000000000003</v>
      </c>
      <c r="H25" s="10">
        <f t="shared" si="2"/>
        <v>96.68</v>
      </c>
      <c r="I25" s="10">
        <f t="shared" si="3"/>
        <v>541.40800000000002</v>
      </c>
      <c r="J25" s="10">
        <f t="shared" si="0"/>
        <v>595.54880000000003</v>
      </c>
      <c r="K25" s="6"/>
      <c r="L25" s="3" t="s">
        <v>344</v>
      </c>
      <c r="M25" s="6" t="s">
        <v>345</v>
      </c>
      <c r="N25" s="7" t="s">
        <v>348</v>
      </c>
      <c r="O25" s="7" t="s">
        <v>220</v>
      </c>
    </row>
    <row r="26" spans="1:15" ht="75" x14ac:dyDescent="0.2">
      <c r="A26" s="2" t="s">
        <v>25</v>
      </c>
      <c r="B26" s="3" t="s">
        <v>25</v>
      </c>
      <c r="C26" s="3" t="s">
        <v>337</v>
      </c>
      <c r="D26" s="3" t="s">
        <v>202</v>
      </c>
      <c r="E26" s="4">
        <v>1</v>
      </c>
      <c r="F26" s="5">
        <v>360</v>
      </c>
      <c r="G26" s="11">
        <f t="shared" si="1"/>
        <v>54</v>
      </c>
      <c r="H26" s="10">
        <f t="shared" si="2"/>
        <v>90</v>
      </c>
      <c r="I26" s="10">
        <f t="shared" si="3"/>
        <v>504</v>
      </c>
      <c r="J26" s="10">
        <f t="shared" si="0"/>
        <v>554.40000000000009</v>
      </c>
      <c r="K26" s="6"/>
      <c r="L26" s="3" t="s">
        <v>338</v>
      </c>
      <c r="M26" s="6" t="s">
        <v>339</v>
      </c>
      <c r="N26" s="7" t="s">
        <v>340</v>
      </c>
      <c r="O26" s="7" t="s">
        <v>150</v>
      </c>
    </row>
    <row r="27" spans="1:15" ht="75" x14ac:dyDescent="0.2">
      <c r="A27" s="2" t="s">
        <v>25</v>
      </c>
      <c r="B27" s="3" t="s">
        <v>25</v>
      </c>
      <c r="C27" s="3" t="s">
        <v>203</v>
      </c>
      <c r="D27" s="3" t="s">
        <v>202</v>
      </c>
      <c r="E27" s="4">
        <v>5</v>
      </c>
      <c r="F27" s="5">
        <v>1800</v>
      </c>
      <c r="G27" s="11">
        <f>F27*0.12</f>
        <v>216</v>
      </c>
      <c r="H27" s="10">
        <f>F27*0.18</f>
        <v>324</v>
      </c>
      <c r="I27" s="10">
        <f>F27+(F27*0.12)+(F27*0.18)</f>
        <v>2340</v>
      </c>
      <c r="J27" s="10">
        <f t="shared" si="0"/>
        <v>2574</v>
      </c>
      <c r="K27" s="6"/>
      <c r="L27" s="3" t="s">
        <v>338</v>
      </c>
      <c r="M27" s="6" t="s">
        <v>339</v>
      </c>
      <c r="N27" s="7" t="s">
        <v>341</v>
      </c>
      <c r="O27" s="7" t="s">
        <v>150</v>
      </c>
    </row>
    <row r="28" spans="1:15" ht="180" x14ac:dyDescent="0.2">
      <c r="A28" s="2" t="s">
        <v>26</v>
      </c>
      <c r="B28" s="3" t="s">
        <v>26</v>
      </c>
      <c r="C28" s="3" t="s">
        <v>210</v>
      </c>
      <c r="D28" s="3" t="s">
        <v>294</v>
      </c>
      <c r="E28" s="4">
        <v>20</v>
      </c>
      <c r="F28" s="5">
        <v>53</v>
      </c>
      <c r="G28" s="11">
        <f t="shared" ref="G28:G35" si="4">F28*0.15</f>
        <v>7.9499999999999993</v>
      </c>
      <c r="H28" s="10">
        <f t="shared" ref="H28:H35" si="5">F28*0.25</f>
        <v>13.25</v>
      </c>
      <c r="I28" s="10">
        <f t="shared" ref="I28:I35" si="6">F28+(F28*0.15)+(F28*0.25)</f>
        <v>74.2</v>
      </c>
      <c r="J28" s="10">
        <f t="shared" si="0"/>
        <v>81.62</v>
      </c>
      <c r="K28" s="6"/>
      <c r="L28" s="3" t="s">
        <v>108</v>
      </c>
      <c r="M28" s="6" t="s">
        <v>449</v>
      </c>
      <c r="N28" s="7" t="s">
        <v>213</v>
      </c>
      <c r="O28" s="7" t="s">
        <v>166</v>
      </c>
    </row>
    <row r="29" spans="1:15" ht="180" x14ac:dyDescent="0.2">
      <c r="A29" s="2" t="s">
        <v>26</v>
      </c>
      <c r="B29" s="3" t="s">
        <v>26</v>
      </c>
      <c r="C29" s="3" t="s">
        <v>209</v>
      </c>
      <c r="D29" s="3" t="s">
        <v>294</v>
      </c>
      <c r="E29" s="4">
        <v>30</v>
      </c>
      <c r="F29" s="5">
        <v>87.36</v>
      </c>
      <c r="G29" s="11">
        <f t="shared" si="4"/>
        <v>13.103999999999999</v>
      </c>
      <c r="H29" s="10">
        <f t="shared" si="5"/>
        <v>21.84</v>
      </c>
      <c r="I29" s="10">
        <f t="shared" si="6"/>
        <v>122.304</v>
      </c>
      <c r="J29" s="10">
        <f t="shared" si="0"/>
        <v>134.53440000000001</v>
      </c>
      <c r="K29" s="6"/>
      <c r="L29" s="3" t="s">
        <v>108</v>
      </c>
      <c r="M29" s="6" t="s">
        <v>449</v>
      </c>
      <c r="N29" s="7" t="s">
        <v>212</v>
      </c>
      <c r="O29" s="7" t="s">
        <v>166</v>
      </c>
    </row>
    <row r="30" spans="1:15" ht="180" x14ac:dyDescent="0.2">
      <c r="A30" s="2" t="s">
        <v>26</v>
      </c>
      <c r="B30" s="3" t="s">
        <v>26</v>
      </c>
      <c r="C30" s="3" t="s">
        <v>211</v>
      </c>
      <c r="D30" s="3" t="s">
        <v>294</v>
      </c>
      <c r="E30" s="4">
        <v>60</v>
      </c>
      <c r="F30" s="5">
        <v>134</v>
      </c>
      <c r="G30" s="11">
        <f t="shared" si="4"/>
        <v>20.099999999999998</v>
      </c>
      <c r="H30" s="10">
        <f t="shared" si="5"/>
        <v>33.5</v>
      </c>
      <c r="I30" s="10">
        <f t="shared" si="6"/>
        <v>187.6</v>
      </c>
      <c r="J30" s="10">
        <f t="shared" si="0"/>
        <v>206.36</v>
      </c>
      <c r="K30" s="6"/>
      <c r="L30" s="3" t="s">
        <v>108</v>
      </c>
      <c r="M30" s="6" t="s">
        <v>449</v>
      </c>
      <c r="N30" s="7" t="s">
        <v>214</v>
      </c>
      <c r="O30" s="7" t="s">
        <v>166</v>
      </c>
    </row>
    <row r="31" spans="1:15" ht="90" x14ac:dyDescent="0.2">
      <c r="A31" s="2" t="s">
        <v>26</v>
      </c>
      <c r="B31" s="3" t="s">
        <v>313</v>
      </c>
      <c r="C31" s="3" t="s">
        <v>320</v>
      </c>
      <c r="D31" s="3" t="s">
        <v>247</v>
      </c>
      <c r="E31" s="4">
        <v>10</v>
      </c>
      <c r="F31" s="5">
        <v>85.39</v>
      </c>
      <c r="G31" s="11">
        <f t="shared" si="4"/>
        <v>12.8085</v>
      </c>
      <c r="H31" s="10">
        <f t="shared" si="5"/>
        <v>21.3475</v>
      </c>
      <c r="I31" s="10">
        <f t="shared" si="6"/>
        <v>119.54599999999999</v>
      </c>
      <c r="J31" s="10">
        <f t="shared" si="0"/>
        <v>131.50059999999999</v>
      </c>
      <c r="K31" s="6"/>
      <c r="L31" s="3" t="s">
        <v>315</v>
      </c>
      <c r="M31" s="6" t="s">
        <v>316</v>
      </c>
      <c r="N31" s="7" t="s">
        <v>321</v>
      </c>
      <c r="O31" s="7" t="s">
        <v>166</v>
      </c>
    </row>
    <row r="32" spans="1:15" ht="90" x14ac:dyDescent="0.2">
      <c r="A32" s="2" t="s">
        <v>26</v>
      </c>
      <c r="B32" s="3" t="s">
        <v>313</v>
      </c>
      <c r="C32" s="3" t="s">
        <v>314</v>
      </c>
      <c r="D32" s="3" t="s">
        <v>247</v>
      </c>
      <c r="E32" s="4">
        <v>20</v>
      </c>
      <c r="F32" s="5">
        <v>170.78</v>
      </c>
      <c r="G32" s="11">
        <f t="shared" si="4"/>
        <v>25.617000000000001</v>
      </c>
      <c r="H32" s="10">
        <f t="shared" si="5"/>
        <v>42.695</v>
      </c>
      <c r="I32" s="10">
        <f t="shared" si="6"/>
        <v>239.09199999999998</v>
      </c>
      <c r="J32" s="10">
        <f t="shared" si="0"/>
        <v>263.00119999999998</v>
      </c>
      <c r="K32" s="6"/>
      <c r="L32" s="3" t="s">
        <v>315</v>
      </c>
      <c r="M32" s="6" t="s">
        <v>316</v>
      </c>
      <c r="N32" s="7" t="s">
        <v>317</v>
      </c>
      <c r="O32" s="7" t="s">
        <v>166</v>
      </c>
    </row>
    <row r="33" spans="1:15" ht="90" x14ac:dyDescent="0.2">
      <c r="A33" s="2" t="s">
        <v>26</v>
      </c>
      <c r="B33" s="3" t="s">
        <v>313</v>
      </c>
      <c r="C33" s="3" t="s">
        <v>324</v>
      </c>
      <c r="D33" s="3" t="s">
        <v>247</v>
      </c>
      <c r="E33" s="4">
        <v>30</v>
      </c>
      <c r="F33" s="5">
        <v>256.17</v>
      </c>
      <c r="G33" s="11">
        <f t="shared" si="4"/>
        <v>38.4255</v>
      </c>
      <c r="H33" s="10">
        <f t="shared" si="5"/>
        <v>64.042500000000004</v>
      </c>
      <c r="I33" s="10">
        <f t="shared" si="6"/>
        <v>358.63800000000003</v>
      </c>
      <c r="J33" s="10">
        <f t="shared" si="0"/>
        <v>394.50180000000006</v>
      </c>
      <c r="K33" s="6"/>
      <c r="L33" s="3" t="s">
        <v>315</v>
      </c>
      <c r="M33" s="6" t="s">
        <v>316</v>
      </c>
      <c r="N33" s="7" t="s">
        <v>325</v>
      </c>
      <c r="O33" s="7" t="s">
        <v>166</v>
      </c>
    </row>
    <row r="34" spans="1:15" ht="90" x14ac:dyDescent="0.2">
      <c r="A34" s="2" t="s">
        <v>26</v>
      </c>
      <c r="B34" s="3" t="s">
        <v>313</v>
      </c>
      <c r="C34" s="3" t="s">
        <v>322</v>
      </c>
      <c r="D34" s="3" t="s">
        <v>247</v>
      </c>
      <c r="E34" s="4">
        <v>40</v>
      </c>
      <c r="F34" s="5">
        <v>341.56</v>
      </c>
      <c r="G34" s="11">
        <f t="shared" si="4"/>
        <v>51.234000000000002</v>
      </c>
      <c r="H34" s="10">
        <f t="shared" si="5"/>
        <v>85.39</v>
      </c>
      <c r="I34" s="10">
        <f t="shared" si="6"/>
        <v>478.18399999999997</v>
      </c>
      <c r="J34" s="10">
        <f t="shared" si="0"/>
        <v>526.00239999999997</v>
      </c>
      <c r="K34" s="6"/>
      <c r="L34" s="3" t="s">
        <v>315</v>
      </c>
      <c r="M34" s="6" t="s">
        <v>316</v>
      </c>
      <c r="N34" s="7" t="s">
        <v>323</v>
      </c>
      <c r="O34" s="7" t="s">
        <v>166</v>
      </c>
    </row>
    <row r="35" spans="1:15" ht="90" x14ac:dyDescent="0.2">
      <c r="A35" s="2" t="s">
        <v>26</v>
      </c>
      <c r="B35" s="3" t="s">
        <v>313</v>
      </c>
      <c r="C35" s="3" t="s">
        <v>318</v>
      </c>
      <c r="D35" s="3" t="s">
        <v>247</v>
      </c>
      <c r="E35" s="4">
        <v>50</v>
      </c>
      <c r="F35" s="5">
        <v>426.95</v>
      </c>
      <c r="G35" s="11">
        <f t="shared" si="4"/>
        <v>64.04249999999999</v>
      </c>
      <c r="H35" s="10">
        <f t="shared" si="5"/>
        <v>106.7375</v>
      </c>
      <c r="I35" s="10">
        <f t="shared" si="6"/>
        <v>597.7299999999999</v>
      </c>
      <c r="J35" s="10">
        <f t="shared" si="0"/>
        <v>657.50299999999993</v>
      </c>
      <c r="K35" s="6"/>
      <c r="L35" s="3" t="s">
        <v>315</v>
      </c>
      <c r="M35" s="6" t="s">
        <v>316</v>
      </c>
      <c r="N35" s="7" t="s">
        <v>319</v>
      </c>
      <c r="O35" s="7" t="s">
        <v>166</v>
      </c>
    </row>
    <row r="36" spans="1:15" ht="90" x14ac:dyDescent="0.2">
      <c r="A36" s="2" t="s">
        <v>26</v>
      </c>
      <c r="B36" s="3" t="s">
        <v>313</v>
      </c>
      <c r="C36" s="3" t="s">
        <v>326</v>
      </c>
      <c r="D36" s="3" t="s">
        <v>247</v>
      </c>
      <c r="E36" s="4">
        <v>60</v>
      </c>
      <c r="F36" s="5">
        <v>512.34</v>
      </c>
      <c r="G36" s="11">
        <f>F36*0.12</f>
        <v>61.480800000000002</v>
      </c>
      <c r="H36" s="10">
        <f>F36*0.18</f>
        <v>92.221199999999996</v>
      </c>
      <c r="I36" s="10">
        <f>F36+(F36*0.12)+(F36*0.18)</f>
        <v>666.04200000000003</v>
      </c>
      <c r="J36" s="10">
        <f t="shared" ref="J36:J67" si="7">I36*1.1</f>
        <v>732.64620000000014</v>
      </c>
      <c r="K36" s="6"/>
      <c r="L36" s="3" t="s">
        <v>315</v>
      </c>
      <c r="M36" s="6" t="s">
        <v>316</v>
      </c>
      <c r="N36" s="7" t="s">
        <v>327</v>
      </c>
      <c r="O36" s="7" t="s">
        <v>166</v>
      </c>
    </row>
    <row r="37" spans="1:15" ht="195" x14ac:dyDescent="0.2">
      <c r="A37" s="2" t="s">
        <v>112</v>
      </c>
      <c r="B37" s="3" t="s">
        <v>112</v>
      </c>
      <c r="C37" s="3" t="s">
        <v>383</v>
      </c>
      <c r="D37" s="3" t="s">
        <v>384</v>
      </c>
      <c r="E37" s="4">
        <v>5</v>
      </c>
      <c r="F37" s="5">
        <v>2677.56</v>
      </c>
      <c r="G37" s="11">
        <f>F37*0.12</f>
        <v>321.30719999999997</v>
      </c>
      <c r="H37" s="10">
        <f>F37*0.18</f>
        <v>481.96079999999995</v>
      </c>
      <c r="I37" s="10">
        <f>F37+(F37*0.12)+(F37*0.18)</f>
        <v>3480.8279999999995</v>
      </c>
      <c r="J37" s="10">
        <f t="shared" si="7"/>
        <v>3828.9107999999997</v>
      </c>
      <c r="K37" s="6"/>
      <c r="L37" s="3" t="s">
        <v>276</v>
      </c>
      <c r="M37" s="6" t="s">
        <v>385</v>
      </c>
      <c r="N37" s="7" t="s">
        <v>386</v>
      </c>
      <c r="O37" s="7" t="s">
        <v>186</v>
      </c>
    </row>
    <row r="38" spans="1:15" ht="105" x14ac:dyDescent="0.2">
      <c r="A38" s="2" t="s">
        <v>27</v>
      </c>
      <c r="B38" s="3" t="s">
        <v>27</v>
      </c>
      <c r="C38" s="3" t="s">
        <v>233</v>
      </c>
      <c r="D38" s="3" t="s">
        <v>275</v>
      </c>
      <c r="E38" s="4">
        <v>1</v>
      </c>
      <c r="F38" s="5">
        <v>33.54</v>
      </c>
      <c r="G38" s="9">
        <f>F38*0.18</f>
        <v>6.0371999999999995</v>
      </c>
      <c r="H38" s="10">
        <f>F38*0.31</f>
        <v>10.397399999999999</v>
      </c>
      <c r="I38" s="10">
        <f>F38+(F38*0.18)+(F38*0.31)</f>
        <v>49.974599999999995</v>
      </c>
      <c r="J38" s="10">
        <f t="shared" si="7"/>
        <v>54.972059999999999</v>
      </c>
      <c r="K38" s="6"/>
      <c r="L38" s="3" t="s">
        <v>28</v>
      </c>
      <c r="M38" s="6" t="s">
        <v>428</v>
      </c>
      <c r="N38" s="7" t="s">
        <v>136</v>
      </c>
      <c r="O38" s="7" t="s">
        <v>200</v>
      </c>
    </row>
    <row r="39" spans="1:15" ht="105" x14ac:dyDescent="0.2">
      <c r="A39" s="2" t="s">
        <v>27</v>
      </c>
      <c r="B39" s="3" t="s">
        <v>27</v>
      </c>
      <c r="C39" s="3" t="s">
        <v>234</v>
      </c>
      <c r="D39" s="3" t="s">
        <v>275</v>
      </c>
      <c r="E39" s="4">
        <v>1</v>
      </c>
      <c r="F39" s="5">
        <v>50.33</v>
      </c>
      <c r="G39" s="11">
        <f>F39*0.15</f>
        <v>7.5494999999999992</v>
      </c>
      <c r="H39" s="10">
        <f>F39*0.25</f>
        <v>12.5825</v>
      </c>
      <c r="I39" s="10">
        <f>F39+(F39*0.15)+(F39*0.25)</f>
        <v>70.462000000000003</v>
      </c>
      <c r="J39" s="10">
        <f t="shared" si="7"/>
        <v>77.508200000000016</v>
      </c>
      <c r="K39" s="6"/>
      <c r="L39" s="3" t="s">
        <v>28</v>
      </c>
      <c r="M39" s="6" t="s">
        <v>428</v>
      </c>
      <c r="N39" s="7" t="s">
        <v>137</v>
      </c>
      <c r="O39" s="7" t="s">
        <v>200</v>
      </c>
    </row>
    <row r="40" spans="1:15" ht="105" x14ac:dyDescent="0.2">
      <c r="A40" s="2" t="s">
        <v>27</v>
      </c>
      <c r="B40" s="3" t="s">
        <v>27</v>
      </c>
      <c r="C40" s="3" t="s">
        <v>229</v>
      </c>
      <c r="D40" s="3" t="s">
        <v>275</v>
      </c>
      <c r="E40" s="4">
        <v>1</v>
      </c>
      <c r="F40" s="5">
        <v>129.56</v>
      </c>
      <c r="G40" s="11">
        <f>F40*0.15</f>
        <v>19.434000000000001</v>
      </c>
      <c r="H40" s="10">
        <f>F40*0.25</f>
        <v>32.39</v>
      </c>
      <c r="I40" s="10">
        <f>F40+(F40*0.15)+(F40*0.25)</f>
        <v>181.38400000000001</v>
      </c>
      <c r="J40" s="10">
        <f t="shared" si="7"/>
        <v>199.52240000000003</v>
      </c>
      <c r="K40" s="6"/>
      <c r="L40" s="3" t="s">
        <v>28</v>
      </c>
      <c r="M40" s="6" t="s">
        <v>428</v>
      </c>
      <c r="N40" s="7" t="s">
        <v>130</v>
      </c>
      <c r="O40" s="7" t="s">
        <v>200</v>
      </c>
    </row>
    <row r="41" spans="1:15" ht="90" x14ac:dyDescent="0.2">
      <c r="A41" s="2" t="s">
        <v>29</v>
      </c>
      <c r="B41" s="3" t="s">
        <v>29</v>
      </c>
      <c r="C41" s="3" t="s">
        <v>178</v>
      </c>
      <c r="D41" s="3" t="s">
        <v>275</v>
      </c>
      <c r="E41" s="4">
        <v>20</v>
      </c>
      <c r="F41" s="5">
        <v>19.48</v>
      </c>
      <c r="G41" s="9">
        <f>F41*0.18</f>
        <v>3.5063999999999997</v>
      </c>
      <c r="H41" s="10">
        <f>F41*0.31</f>
        <v>6.0388000000000002</v>
      </c>
      <c r="I41" s="10">
        <f>F41+(F41*0.18)+(F41*0.31)</f>
        <v>29.025199999999998</v>
      </c>
      <c r="J41" s="10">
        <f t="shared" si="7"/>
        <v>31.927720000000001</v>
      </c>
      <c r="K41" s="6"/>
      <c r="L41" s="3" t="s">
        <v>30</v>
      </c>
      <c r="M41" s="6" t="s">
        <v>428</v>
      </c>
      <c r="N41" s="7" t="s">
        <v>31</v>
      </c>
      <c r="O41" s="7" t="s">
        <v>161</v>
      </c>
    </row>
    <row r="42" spans="1:15" ht="90" x14ac:dyDescent="0.2">
      <c r="A42" s="2" t="s">
        <v>29</v>
      </c>
      <c r="B42" s="3" t="s">
        <v>29</v>
      </c>
      <c r="C42" s="3" t="s">
        <v>236</v>
      </c>
      <c r="D42" s="3" t="s">
        <v>275</v>
      </c>
      <c r="E42" s="4">
        <v>30</v>
      </c>
      <c r="F42" s="5">
        <v>27.83</v>
      </c>
      <c r="G42" s="9">
        <f>F42*0.18</f>
        <v>5.0093999999999994</v>
      </c>
      <c r="H42" s="10">
        <f>F42*0.31</f>
        <v>8.6273</v>
      </c>
      <c r="I42" s="10">
        <f>F42+(F42*0.18)+(F42*0.31)</f>
        <v>41.466699999999996</v>
      </c>
      <c r="J42" s="10">
        <f t="shared" si="7"/>
        <v>45.613369999999996</v>
      </c>
      <c r="K42" s="6"/>
      <c r="L42" s="3" t="s">
        <v>30</v>
      </c>
      <c r="M42" s="6" t="s">
        <v>428</v>
      </c>
      <c r="N42" s="7" t="s">
        <v>32</v>
      </c>
      <c r="O42" s="7" t="s">
        <v>161</v>
      </c>
    </row>
    <row r="43" spans="1:15" ht="150" x14ac:dyDescent="0.2">
      <c r="A43" s="2" t="s">
        <v>33</v>
      </c>
      <c r="B43" s="3" t="s">
        <v>33</v>
      </c>
      <c r="C43" s="3" t="s">
        <v>269</v>
      </c>
      <c r="D43" s="3" t="s">
        <v>329</v>
      </c>
      <c r="E43" s="4">
        <v>30</v>
      </c>
      <c r="F43" s="5">
        <v>319.89999999999998</v>
      </c>
      <c r="G43" s="11">
        <f>F43*0.15</f>
        <v>47.984999999999992</v>
      </c>
      <c r="H43" s="10">
        <f>F43*0.25</f>
        <v>79.974999999999994</v>
      </c>
      <c r="I43" s="10">
        <f>F43+(F43*0.15)+(F43*0.25)</f>
        <v>447.86</v>
      </c>
      <c r="J43" s="10">
        <f t="shared" si="7"/>
        <v>492.64600000000007</v>
      </c>
      <c r="K43" s="6"/>
      <c r="L43" s="3" t="s">
        <v>388</v>
      </c>
      <c r="M43" s="6" t="s">
        <v>389</v>
      </c>
      <c r="N43" s="7" t="s">
        <v>391</v>
      </c>
      <c r="O43" s="7" t="s">
        <v>170</v>
      </c>
    </row>
    <row r="44" spans="1:15" ht="150" x14ac:dyDescent="0.2">
      <c r="A44" s="2" t="s">
        <v>33</v>
      </c>
      <c r="B44" s="3" t="s">
        <v>33</v>
      </c>
      <c r="C44" s="3" t="s">
        <v>271</v>
      </c>
      <c r="D44" s="3" t="s">
        <v>329</v>
      </c>
      <c r="E44" s="4">
        <v>30</v>
      </c>
      <c r="F44" s="5">
        <v>399.5</v>
      </c>
      <c r="G44" s="11">
        <f>F44*0.15</f>
        <v>59.924999999999997</v>
      </c>
      <c r="H44" s="10">
        <f>F44*0.25</f>
        <v>99.875</v>
      </c>
      <c r="I44" s="10">
        <f>F44+(F44*0.15)+(F44*0.25)</f>
        <v>559.29999999999995</v>
      </c>
      <c r="J44" s="10">
        <f t="shared" si="7"/>
        <v>615.23</v>
      </c>
      <c r="K44" s="6"/>
      <c r="L44" s="3" t="s">
        <v>388</v>
      </c>
      <c r="M44" s="6" t="s">
        <v>389</v>
      </c>
      <c r="N44" s="7" t="s">
        <v>393</v>
      </c>
      <c r="O44" s="7" t="s">
        <v>170</v>
      </c>
    </row>
    <row r="45" spans="1:15" ht="150" x14ac:dyDescent="0.2">
      <c r="A45" s="2" t="s">
        <v>33</v>
      </c>
      <c r="B45" s="3" t="s">
        <v>33</v>
      </c>
      <c r="C45" s="3" t="s">
        <v>268</v>
      </c>
      <c r="D45" s="3" t="s">
        <v>329</v>
      </c>
      <c r="E45" s="4">
        <v>30</v>
      </c>
      <c r="F45" s="5">
        <v>553.4</v>
      </c>
      <c r="G45" s="11">
        <f t="shared" ref="G45:G60" si="8">F45*0.12</f>
        <v>66.408000000000001</v>
      </c>
      <c r="H45" s="10">
        <f t="shared" ref="H45:H60" si="9">F45*0.18</f>
        <v>99.611999999999995</v>
      </c>
      <c r="I45" s="10">
        <f t="shared" ref="I45:I60" si="10">F45+(F45*0.12)+(F45*0.18)</f>
        <v>719.42</v>
      </c>
      <c r="J45" s="10">
        <f t="shared" si="7"/>
        <v>791.36199999999997</v>
      </c>
      <c r="K45" s="6"/>
      <c r="L45" s="3" t="s">
        <v>388</v>
      </c>
      <c r="M45" s="6" t="s">
        <v>389</v>
      </c>
      <c r="N45" s="7" t="s">
        <v>400</v>
      </c>
      <c r="O45" s="7" t="s">
        <v>170</v>
      </c>
    </row>
    <row r="46" spans="1:15" ht="150" x14ac:dyDescent="0.2">
      <c r="A46" s="2" t="s">
        <v>33</v>
      </c>
      <c r="B46" s="3" t="s">
        <v>33</v>
      </c>
      <c r="C46" s="3" t="s">
        <v>408</v>
      </c>
      <c r="D46" s="3" t="s">
        <v>329</v>
      </c>
      <c r="E46" s="4">
        <v>60</v>
      </c>
      <c r="F46" s="5">
        <v>639.9</v>
      </c>
      <c r="G46" s="11">
        <f t="shared" si="8"/>
        <v>76.787999999999997</v>
      </c>
      <c r="H46" s="10">
        <f t="shared" si="9"/>
        <v>115.18199999999999</v>
      </c>
      <c r="I46" s="10">
        <f t="shared" si="10"/>
        <v>831.87</v>
      </c>
      <c r="J46" s="10">
        <f t="shared" si="7"/>
        <v>915.05700000000013</v>
      </c>
      <c r="K46" s="6"/>
      <c r="L46" s="3" t="s">
        <v>388</v>
      </c>
      <c r="M46" s="6" t="s">
        <v>389</v>
      </c>
      <c r="N46" s="7" t="s">
        <v>409</v>
      </c>
      <c r="O46" s="7" t="s">
        <v>170</v>
      </c>
    </row>
    <row r="47" spans="1:15" ht="150" x14ac:dyDescent="0.2">
      <c r="A47" s="2" t="s">
        <v>33</v>
      </c>
      <c r="B47" s="3" t="s">
        <v>33</v>
      </c>
      <c r="C47" s="3" t="s">
        <v>410</v>
      </c>
      <c r="D47" s="3" t="s">
        <v>329</v>
      </c>
      <c r="E47" s="4">
        <v>30</v>
      </c>
      <c r="F47" s="5">
        <v>684.8</v>
      </c>
      <c r="G47" s="11">
        <f t="shared" si="8"/>
        <v>82.175999999999988</v>
      </c>
      <c r="H47" s="10">
        <f t="shared" si="9"/>
        <v>123.26399999999998</v>
      </c>
      <c r="I47" s="10">
        <f t="shared" si="10"/>
        <v>890.2399999999999</v>
      </c>
      <c r="J47" s="10">
        <f t="shared" si="7"/>
        <v>979.26400000000001</v>
      </c>
      <c r="K47" s="6"/>
      <c r="L47" s="3" t="s">
        <v>388</v>
      </c>
      <c r="M47" s="6" t="s">
        <v>389</v>
      </c>
      <c r="N47" s="7" t="s">
        <v>411</v>
      </c>
      <c r="O47" s="7" t="s">
        <v>170</v>
      </c>
    </row>
    <row r="48" spans="1:15" ht="150" x14ac:dyDescent="0.2">
      <c r="A48" s="2" t="s">
        <v>33</v>
      </c>
      <c r="B48" s="3" t="s">
        <v>33</v>
      </c>
      <c r="C48" s="3" t="s">
        <v>406</v>
      </c>
      <c r="D48" s="3" t="s">
        <v>329</v>
      </c>
      <c r="E48" s="4">
        <v>60</v>
      </c>
      <c r="F48" s="5">
        <v>799</v>
      </c>
      <c r="G48" s="11">
        <f t="shared" si="8"/>
        <v>95.88</v>
      </c>
      <c r="H48" s="10">
        <f t="shared" si="9"/>
        <v>143.82</v>
      </c>
      <c r="I48" s="10">
        <f t="shared" si="10"/>
        <v>1038.7</v>
      </c>
      <c r="J48" s="10">
        <f t="shared" si="7"/>
        <v>1142.5700000000002</v>
      </c>
      <c r="K48" s="6"/>
      <c r="L48" s="3" t="s">
        <v>388</v>
      </c>
      <c r="M48" s="6" t="s">
        <v>389</v>
      </c>
      <c r="N48" s="7" t="s">
        <v>407</v>
      </c>
      <c r="O48" s="7" t="s">
        <v>170</v>
      </c>
    </row>
    <row r="49" spans="1:15" ht="150" x14ac:dyDescent="0.2">
      <c r="A49" s="2" t="s">
        <v>33</v>
      </c>
      <c r="B49" s="3" t="s">
        <v>33</v>
      </c>
      <c r="C49" s="3" t="s">
        <v>404</v>
      </c>
      <c r="D49" s="3" t="s">
        <v>329</v>
      </c>
      <c r="E49" s="4">
        <v>90</v>
      </c>
      <c r="F49" s="5">
        <v>959.8</v>
      </c>
      <c r="G49" s="11">
        <f t="shared" si="8"/>
        <v>115.17599999999999</v>
      </c>
      <c r="H49" s="10">
        <f t="shared" si="9"/>
        <v>172.76399999999998</v>
      </c>
      <c r="I49" s="10">
        <f t="shared" si="10"/>
        <v>1247.7399999999998</v>
      </c>
      <c r="J49" s="10">
        <f t="shared" si="7"/>
        <v>1372.5139999999999</v>
      </c>
      <c r="K49" s="6"/>
      <c r="L49" s="3" t="s">
        <v>388</v>
      </c>
      <c r="M49" s="6" t="s">
        <v>389</v>
      </c>
      <c r="N49" s="7" t="s">
        <v>405</v>
      </c>
      <c r="O49" s="7" t="s">
        <v>170</v>
      </c>
    </row>
    <row r="50" spans="1:15" ht="150" x14ac:dyDescent="0.2">
      <c r="A50" s="2" t="s">
        <v>33</v>
      </c>
      <c r="B50" s="3" t="s">
        <v>33</v>
      </c>
      <c r="C50" s="3" t="s">
        <v>272</v>
      </c>
      <c r="D50" s="3" t="s">
        <v>329</v>
      </c>
      <c r="E50" s="4">
        <v>30</v>
      </c>
      <c r="F50" s="5">
        <v>1033</v>
      </c>
      <c r="G50" s="11">
        <f t="shared" si="8"/>
        <v>123.96</v>
      </c>
      <c r="H50" s="10">
        <f t="shared" si="9"/>
        <v>185.94</v>
      </c>
      <c r="I50" s="10">
        <f t="shared" si="10"/>
        <v>1342.9</v>
      </c>
      <c r="J50" s="10">
        <f t="shared" si="7"/>
        <v>1477.1900000000003</v>
      </c>
      <c r="K50" s="6"/>
      <c r="L50" s="3" t="s">
        <v>388</v>
      </c>
      <c r="M50" s="6" t="s">
        <v>389</v>
      </c>
      <c r="N50" s="7" t="s">
        <v>401</v>
      </c>
      <c r="O50" s="7" t="s">
        <v>170</v>
      </c>
    </row>
    <row r="51" spans="1:15" ht="150" x14ac:dyDescent="0.2">
      <c r="A51" s="2" t="s">
        <v>33</v>
      </c>
      <c r="B51" s="3" t="s">
        <v>33</v>
      </c>
      <c r="C51" s="3" t="s">
        <v>397</v>
      </c>
      <c r="D51" s="3" t="s">
        <v>329</v>
      </c>
      <c r="E51" s="4">
        <v>60</v>
      </c>
      <c r="F51" s="5">
        <v>1106.8</v>
      </c>
      <c r="G51" s="11">
        <f t="shared" si="8"/>
        <v>132.816</v>
      </c>
      <c r="H51" s="10">
        <f t="shared" si="9"/>
        <v>199.22399999999999</v>
      </c>
      <c r="I51" s="10">
        <f t="shared" si="10"/>
        <v>1438.84</v>
      </c>
      <c r="J51" s="10">
        <f t="shared" si="7"/>
        <v>1582.7239999999999</v>
      </c>
      <c r="K51" s="6"/>
      <c r="L51" s="3" t="s">
        <v>388</v>
      </c>
      <c r="M51" s="6" t="s">
        <v>389</v>
      </c>
      <c r="N51" s="7" t="s">
        <v>398</v>
      </c>
      <c r="O51" s="7" t="s">
        <v>170</v>
      </c>
    </row>
    <row r="52" spans="1:15" ht="150" x14ac:dyDescent="0.2">
      <c r="A52" s="2" t="s">
        <v>33</v>
      </c>
      <c r="B52" s="3" t="s">
        <v>33</v>
      </c>
      <c r="C52" s="3" t="s">
        <v>402</v>
      </c>
      <c r="D52" s="3" t="s">
        <v>329</v>
      </c>
      <c r="E52" s="4">
        <v>90</v>
      </c>
      <c r="F52" s="5">
        <v>1198.5</v>
      </c>
      <c r="G52" s="11">
        <f t="shared" si="8"/>
        <v>143.82</v>
      </c>
      <c r="H52" s="10">
        <f t="shared" si="9"/>
        <v>215.73</v>
      </c>
      <c r="I52" s="10">
        <f t="shared" si="10"/>
        <v>1558.05</v>
      </c>
      <c r="J52" s="10">
        <f t="shared" si="7"/>
        <v>1713.855</v>
      </c>
      <c r="K52" s="6"/>
      <c r="L52" s="3" t="s">
        <v>388</v>
      </c>
      <c r="M52" s="6" t="s">
        <v>389</v>
      </c>
      <c r="N52" s="7" t="s">
        <v>403</v>
      </c>
      <c r="O52" s="7" t="s">
        <v>170</v>
      </c>
    </row>
    <row r="53" spans="1:15" ht="150" x14ac:dyDescent="0.2">
      <c r="A53" s="2" t="s">
        <v>33</v>
      </c>
      <c r="B53" s="3" t="s">
        <v>33</v>
      </c>
      <c r="C53" s="3" t="s">
        <v>265</v>
      </c>
      <c r="D53" s="3" t="s">
        <v>329</v>
      </c>
      <c r="E53" s="4">
        <v>60</v>
      </c>
      <c r="F53" s="5">
        <v>1369.7</v>
      </c>
      <c r="G53" s="11">
        <f t="shared" si="8"/>
        <v>164.364</v>
      </c>
      <c r="H53" s="10">
        <f t="shared" si="9"/>
        <v>246.54599999999999</v>
      </c>
      <c r="I53" s="10">
        <f t="shared" si="10"/>
        <v>1780.6100000000001</v>
      </c>
      <c r="J53" s="10">
        <f t="shared" si="7"/>
        <v>1958.6710000000003</v>
      </c>
      <c r="K53" s="6"/>
      <c r="L53" s="3" t="s">
        <v>388</v>
      </c>
      <c r="M53" s="6" t="s">
        <v>389</v>
      </c>
      <c r="N53" s="7" t="s">
        <v>399</v>
      </c>
      <c r="O53" s="7" t="s">
        <v>170</v>
      </c>
    </row>
    <row r="54" spans="1:15" ht="150" x14ac:dyDescent="0.2">
      <c r="A54" s="2" t="s">
        <v>33</v>
      </c>
      <c r="B54" s="3" t="s">
        <v>33</v>
      </c>
      <c r="C54" s="3" t="s">
        <v>387</v>
      </c>
      <c r="D54" s="3" t="s">
        <v>329</v>
      </c>
      <c r="E54" s="4">
        <v>90</v>
      </c>
      <c r="F54" s="5">
        <v>1660.3</v>
      </c>
      <c r="G54" s="11">
        <f t="shared" si="8"/>
        <v>199.23599999999999</v>
      </c>
      <c r="H54" s="10">
        <f t="shared" si="9"/>
        <v>298.85399999999998</v>
      </c>
      <c r="I54" s="10">
        <f t="shared" si="10"/>
        <v>2158.39</v>
      </c>
      <c r="J54" s="10">
        <f t="shared" si="7"/>
        <v>2374.2290000000003</v>
      </c>
      <c r="K54" s="6"/>
      <c r="L54" s="3" t="s">
        <v>388</v>
      </c>
      <c r="M54" s="6" t="s">
        <v>389</v>
      </c>
      <c r="N54" s="7" t="s">
        <v>390</v>
      </c>
      <c r="O54" s="7" t="s">
        <v>170</v>
      </c>
    </row>
    <row r="55" spans="1:15" ht="150" x14ac:dyDescent="0.2">
      <c r="A55" s="2" t="s">
        <v>33</v>
      </c>
      <c r="B55" s="3" t="s">
        <v>33</v>
      </c>
      <c r="C55" s="3" t="s">
        <v>395</v>
      </c>
      <c r="D55" s="3" t="s">
        <v>329</v>
      </c>
      <c r="E55" s="4">
        <v>90</v>
      </c>
      <c r="F55" s="5">
        <v>2054.6</v>
      </c>
      <c r="G55" s="11">
        <f t="shared" si="8"/>
        <v>246.55199999999999</v>
      </c>
      <c r="H55" s="10">
        <f t="shared" si="9"/>
        <v>369.82799999999997</v>
      </c>
      <c r="I55" s="10">
        <f t="shared" si="10"/>
        <v>2670.98</v>
      </c>
      <c r="J55" s="10">
        <f t="shared" si="7"/>
        <v>2938.0780000000004</v>
      </c>
      <c r="K55" s="6"/>
      <c r="L55" s="3" t="s">
        <v>388</v>
      </c>
      <c r="M55" s="6" t="s">
        <v>389</v>
      </c>
      <c r="N55" s="7" t="s">
        <v>396</v>
      </c>
      <c r="O55" s="7" t="s">
        <v>170</v>
      </c>
    </row>
    <row r="56" spans="1:15" ht="150" x14ac:dyDescent="0.2">
      <c r="A56" s="2" t="s">
        <v>33</v>
      </c>
      <c r="B56" s="3" t="s">
        <v>33</v>
      </c>
      <c r="C56" s="3" t="s">
        <v>278</v>
      </c>
      <c r="D56" s="3" t="s">
        <v>329</v>
      </c>
      <c r="E56" s="4">
        <v>60</v>
      </c>
      <c r="F56" s="5">
        <v>2066.1</v>
      </c>
      <c r="G56" s="11">
        <f t="shared" si="8"/>
        <v>247.93199999999999</v>
      </c>
      <c r="H56" s="10">
        <f t="shared" si="9"/>
        <v>371.89799999999997</v>
      </c>
      <c r="I56" s="10">
        <f t="shared" si="10"/>
        <v>2685.93</v>
      </c>
      <c r="J56" s="10">
        <f t="shared" si="7"/>
        <v>2954.5230000000001</v>
      </c>
      <c r="K56" s="6"/>
      <c r="L56" s="3" t="s">
        <v>388</v>
      </c>
      <c r="M56" s="6" t="s">
        <v>389</v>
      </c>
      <c r="N56" s="7" t="s">
        <v>394</v>
      </c>
      <c r="O56" s="7" t="s">
        <v>170</v>
      </c>
    </row>
    <row r="57" spans="1:15" ht="150" x14ac:dyDescent="0.2">
      <c r="A57" s="2" t="s">
        <v>33</v>
      </c>
      <c r="B57" s="3" t="s">
        <v>33</v>
      </c>
      <c r="C57" s="3" t="s">
        <v>279</v>
      </c>
      <c r="D57" s="3" t="s">
        <v>329</v>
      </c>
      <c r="E57" s="4">
        <v>90</v>
      </c>
      <c r="F57" s="5">
        <v>3099.2</v>
      </c>
      <c r="G57" s="11">
        <f t="shared" si="8"/>
        <v>371.90399999999994</v>
      </c>
      <c r="H57" s="10">
        <f t="shared" si="9"/>
        <v>557.85599999999999</v>
      </c>
      <c r="I57" s="10">
        <f t="shared" si="10"/>
        <v>4028.96</v>
      </c>
      <c r="J57" s="10">
        <f t="shared" si="7"/>
        <v>4431.8560000000007</v>
      </c>
      <c r="K57" s="6"/>
      <c r="L57" s="3" t="s">
        <v>388</v>
      </c>
      <c r="M57" s="6" t="s">
        <v>389</v>
      </c>
      <c r="N57" s="7" t="s">
        <v>392</v>
      </c>
      <c r="O57" s="7" t="s">
        <v>170</v>
      </c>
    </row>
    <row r="58" spans="1:15" ht="195" x14ac:dyDescent="0.2">
      <c r="A58" s="2" t="s">
        <v>76</v>
      </c>
      <c r="B58" s="3" t="s">
        <v>84</v>
      </c>
      <c r="C58" s="3" t="s">
        <v>439</v>
      </c>
      <c r="D58" s="3" t="s">
        <v>436</v>
      </c>
      <c r="E58" s="4">
        <v>1</v>
      </c>
      <c r="F58" s="5">
        <v>1972.5</v>
      </c>
      <c r="G58" s="11">
        <f t="shared" si="8"/>
        <v>236.7</v>
      </c>
      <c r="H58" s="10">
        <f t="shared" si="9"/>
        <v>355.05</v>
      </c>
      <c r="I58" s="10">
        <f t="shared" si="10"/>
        <v>2564.25</v>
      </c>
      <c r="J58" s="10">
        <f t="shared" si="7"/>
        <v>2820.6750000000002</v>
      </c>
      <c r="K58" s="6"/>
      <c r="L58" s="3" t="s">
        <v>85</v>
      </c>
      <c r="M58" s="6" t="s">
        <v>437</v>
      </c>
      <c r="N58" s="7" t="s">
        <v>440</v>
      </c>
      <c r="O58" s="7" t="s">
        <v>184</v>
      </c>
    </row>
    <row r="59" spans="1:15" ht="195" x14ac:dyDescent="0.2">
      <c r="A59" s="2" t="s">
        <v>76</v>
      </c>
      <c r="B59" s="3" t="s">
        <v>84</v>
      </c>
      <c r="C59" s="3" t="s">
        <v>441</v>
      </c>
      <c r="D59" s="3" t="s">
        <v>436</v>
      </c>
      <c r="E59" s="4">
        <v>1</v>
      </c>
      <c r="F59" s="5">
        <v>3945</v>
      </c>
      <c r="G59" s="11">
        <f t="shared" si="8"/>
        <v>473.4</v>
      </c>
      <c r="H59" s="10">
        <f t="shared" si="9"/>
        <v>710.1</v>
      </c>
      <c r="I59" s="10">
        <f t="shared" si="10"/>
        <v>5128.5</v>
      </c>
      <c r="J59" s="10">
        <f t="shared" si="7"/>
        <v>5641.35</v>
      </c>
      <c r="K59" s="6"/>
      <c r="L59" s="3" t="s">
        <v>85</v>
      </c>
      <c r="M59" s="6" t="s">
        <v>437</v>
      </c>
      <c r="N59" s="7" t="s">
        <v>442</v>
      </c>
      <c r="O59" s="7" t="s">
        <v>184</v>
      </c>
    </row>
    <row r="60" spans="1:15" ht="195" x14ac:dyDescent="0.2">
      <c r="A60" s="2" t="s">
        <v>76</v>
      </c>
      <c r="B60" s="3" t="s">
        <v>84</v>
      </c>
      <c r="C60" s="3" t="s">
        <v>435</v>
      </c>
      <c r="D60" s="3" t="s">
        <v>436</v>
      </c>
      <c r="E60" s="4">
        <v>1</v>
      </c>
      <c r="F60" s="5">
        <v>7890</v>
      </c>
      <c r="G60" s="11">
        <f t="shared" si="8"/>
        <v>946.8</v>
      </c>
      <c r="H60" s="10">
        <f t="shared" si="9"/>
        <v>1420.2</v>
      </c>
      <c r="I60" s="10">
        <f t="shared" si="10"/>
        <v>10257</v>
      </c>
      <c r="J60" s="10">
        <f t="shared" si="7"/>
        <v>11282.7</v>
      </c>
      <c r="K60" s="6"/>
      <c r="L60" s="3" t="s">
        <v>85</v>
      </c>
      <c r="M60" s="6" t="s">
        <v>437</v>
      </c>
      <c r="N60" s="7" t="s">
        <v>438</v>
      </c>
      <c r="O60" s="7" t="s">
        <v>184</v>
      </c>
    </row>
    <row r="61" spans="1:15" ht="180" x14ac:dyDescent="0.2">
      <c r="A61" s="2" t="s">
        <v>77</v>
      </c>
      <c r="B61" s="3" t="s">
        <v>78</v>
      </c>
      <c r="C61" s="3" t="s">
        <v>451</v>
      </c>
      <c r="D61" s="3" t="s">
        <v>294</v>
      </c>
      <c r="E61" s="4">
        <v>10</v>
      </c>
      <c r="F61" s="5">
        <v>21.41</v>
      </c>
      <c r="G61" s="9">
        <f>F61*0.18</f>
        <v>3.8537999999999997</v>
      </c>
      <c r="H61" s="10">
        <f>F61*0.31</f>
        <v>6.6371000000000002</v>
      </c>
      <c r="I61" s="10">
        <f>F61+(F61*0.18)+(F61*0.31)</f>
        <v>31.9009</v>
      </c>
      <c r="J61" s="10">
        <f t="shared" si="7"/>
        <v>35.090990000000005</v>
      </c>
      <c r="K61" s="6"/>
      <c r="L61" s="3" t="s">
        <v>79</v>
      </c>
      <c r="M61" s="6" t="s">
        <v>449</v>
      </c>
      <c r="N61" s="7" t="s">
        <v>92</v>
      </c>
      <c r="O61" s="7" t="s">
        <v>177</v>
      </c>
    </row>
    <row r="62" spans="1:15" ht="180" x14ac:dyDescent="0.2">
      <c r="A62" s="2" t="s">
        <v>77</v>
      </c>
      <c r="B62" s="3" t="s">
        <v>78</v>
      </c>
      <c r="C62" s="3" t="s">
        <v>238</v>
      </c>
      <c r="D62" s="3" t="s">
        <v>294</v>
      </c>
      <c r="E62" s="4">
        <v>20</v>
      </c>
      <c r="F62" s="5">
        <v>41.81</v>
      </c>
      <c r="G62" s="9">
        <f>F62*0.18</f>
        <v>7.5258000000000003</v>
      </c>
      <c r="H62" s="10">
        <f>F62*0.31</f>
        <v>12.9611</v>
      </c>
      <c r="I62" s="10">
        <f>F62+(F62*0.18)+(F62*0.31)</f>
        <v>62.296900000000008</v>
      </c>
      <c r="J62" s="10">
        <f t="shared" si="7"/>
        <v>68.526590000000013</v>
      </c>
      <c r="K62" s="6"/>
      <c r="L62" s="3" t="s">
        <v>79</v>
      </c>
      <c r="M62" s="6" t="s">
        <v>449</v>
      </c>
      <c r="N62" s="7" t="s">
        <v>93</v>
      </c>
      <c r="O62" s="7" t="s">
        <v>177</v>
      </c>
    </row>
    <row r="63" spans="1:15" ht="180" x14ac:dyDescent="0.2">
      <c r="A63" s="2" t="s">
        <v>77</v>
      </c>
      <c r="B63" s="3" t="s">
        <v>78</v>
      </c>
      <c r="C63" s="3" t="s">
        <v>450</v>
      </c>
      <c r="D63" s="3" t="s">
        <v>294</v>
      </c>
      <c r="E63" s="4">
        <v>2000</v>
      </c>
      <c r="F63" s="5">
        <v>2613.6</v>
      </c>
      <c r="G63" s="11">
        <f>F63*0.12</f>
        <v>313.63200000000001</v>
      </c>
      <c r="H63" s="10">
        <f>F63*0.18</f>
        <v>470.44799999999998</v>
      </c>
      <c r="I63" s="10">
        <f>F63+(F63*0.12)+(F63*0.18)</f>
        <v>3397.68</v>
      </c>
      <c r="J63" s="10">
        <f t="shared" si="7"/>
        <v>3737.4480000000003</v>
      </c>
      <c r="K63" s="6"/>
      <c r="L63" s="3" t="s">
        <v>79</v>
      </c>
      <c r="M63" s="6" t="s">
        <v>449</v>
      </c>
      <c r="N63" s="7" t="s">
        <v>80</v>
      </c>
      <c r="O63" s="7" t="s">
        <v>177</v>
      </c>
    </row>
    <row r="64" spans="1:15" ht="180" x14ac:dyDescent="0.2">
      <c r="A64" s="2" t="s">
        <v>36</v>
      </c>
      <c r="B64" s="3" t="s">
        <v>36</v>
      </c>
      <c r="C64" s="3" t="s">
        <v>249</v>
      </c>
      <c r="D64" s="3" t="s">
        <v>294</v>
      </c>
      <c r="E64" s="4">
        <v>10</v>
      </c>
      <c r="F64" s="5">
        <v>21.22</v>
      </c>
      <c r="G64" s="9">
        <f>F64*0.18</f>
        <v>3.8195999999999994</v>
      </c>
      <c r="H64" s="10">
        <f>F64*0.31</f>
        <v>6.5781999999999998</v>
      </c>
      <c r="I64" s="10">
        <f>F64+(F64*0.18)+(F64*0.31)</f>
        <v>31.617799999999999</v>
      </c>
      <c r="J64" s="10">
        <f t="shared" si="7"/>
        <v>34.779580000000003</v>
      </c>
      <c r="K64" s="6"/>
      <c r="L64" s="3" t="s">
        <v>37</v>
      </c>
      <c r="M64" s="6" t="s">
        <v>449</v>
      </c>
      <c r="N64" s="7" t="s">
        <v>94</v>
      </c>
      <c r="O64" s="7" t="s">
        <v>139</v>
      </c>
    </row>
    <row r="65" spans="1:15" ht="180" x14ac:dyDescent="0.2">
      <c r="A65" s="2" t="s">
        <v>36</v>
      </c>
      <c r="B65" s="3" t="s">
        <v>36</v>
      </c>
      <c r="C65" s="3" t="s">
        <v>192</v>
      </c>
      <c r="D65" s="3" t="s">
        <v>294</v>
      </c>
      <c r="E65" s="4">
        <v>10</v>
      </c>
      <c r="F65" s="5">
        <v>21.69</v>
      </c>
      <c r="G65" s="9">
        <f>F65*0.18</f>
        <v>3.9041999999999999</v>
      </c>
      <c r="H65" s="10">
        <f>F65*0.31</f>
        <v>6.7239000000000004</v>
      </c>
      <c r="I65" s="10">
        <f>F65+(F65*0.18)+(F65*0.31)</f>
        <v>32.318100000000001</v>
      </c>
      <c r="J65" s="10">
        <f t="shared" si="7"/>
        <v>35.549910000000004</v>
      </c>
      <c r="K65" s="6"/>
      <c r="L65" s="3" t="s">
        <v>37</v>
      </c>
      <c r="M65" s="6" t="s">
        <v>449</v>
      </c>
      <c r="N65" s="7" t="s">
        <v>38</v>
      </c>
      <c r="O65" s="7" t="s">
        <v>139</v>
      </c>
    </row>
    <row r="66" spans="1:15" ht="180" x14ac:dyDescent="0.2">
      <c r="A66" s="2" t="s">
        <v>36</v>
      </c>
      <c r="B66" s="3" t="s">
        <v>36</v>
      </c>
      <c r="C66" s="3" t="s">
        <v>250</v>
      </c>
      <c r="D66" s="3" t="s">
        <v>294</v>
      </c>
      <c r="E66" s="4">
        <v>10</v>
      </c>
      <c r="F66" s="5">
        <v>24.75</v>
      </c>
      <c r="G66" s="9">
        <f>F66*0.18</f>
        <v>4.4550000000000001</v>
      </c>
      <c r="H66" s="10">
        <f>F66*0.31</f>
        <v>7.6725000000000003</v>
      </c>
      <c r="I66" s="10">
        <f>F66+(F66*0.18)+(F66*0.31)</f>
        <v>36.877499999999998</v>
      </c>
      <c r="J66" s="10">
        <f t="shared" si="7"/>
        <v>40.565249999999999</v>
      </c>
      <c r="K66" s="6"/>
      <c r="L66" s="3" t="s">
        <v>37</v>
      </c>
      <c r="M66" s="6" t="s">
        <v>449</v>
      </c>
      <c r="N66" s="7" t="s">
        <v>102</v>
      </c>
      <c r="O66" s="7" t="s">
        <v>139</v>
      </c>
    </row>
    <row r="67" spans="1:15" ht="180" x14ac:dyDescent="0.2">
      <c r="A67" s="2" t="s">
        <v>36</v>
      </c>
      <c r="B67" s="3" t="s">
        <v>36</v>
      </c>
      <c r="C67" s="3" t="s">
        <v>244</v>
      </c>
      <c r="D67" s="3" t="s">
        <v>294</v>
      </c>
      <c r="E67" s="4">
        <v>10</v>
      </c>
      <c r="F67" s="5">
        <v>29.3</v>
      </c>
      <c r="G67" s="9">
        <f>F67*0.18</f>
        <v>5.274</v>
      </c>
      <c r="H67" s="10">
        <f>F67*0.31</f>
        <v>9.0830000000000002</v>
      </c>
      <c r="I67" s="10">
        <f>F67+(F67*0.18)+(F67*0.31)</f>
        <v>43.656999999999996</v>
      </c>
      <c r="J67" s="10">
        <f t="shared" si="7"/>
        <v>48.0227</v>
      </c>
      <c r="K67" s="6"/>
      <c r="L67" s="3" t="s">
        <v>37</v>
      </c>
      <c r="M67" s="6" t="s">
        <v>449</v>
      </c>
      <c r="N67" s="7" t="s">
        <v>103</v>
      </c>
      <c r="O67" s="7" t="s">
        <v>139</v>
      </c>
    </row>
    <row r="68" spans="1:15" ht="75" x14ac:dyDescent="0.2">
      <c r="A68" s="2" t="s">
        <v>39</v>
      </c>
      <c r="B68" s="3" t="s">
        <v>375</v>
      </c>
      <c r="C68" s="3" t="s">
        <v>183</v>
      </c>
      <c r="D68" s="3" t="s">
        <v>199</v>
      </c>
      <c r="E68" s="4">
        <v>10</v>
      </c>
      <c r="F68" s="5">
        <v>21.23</v>
      </c>
      <c r="G68" s="9">
        <f>F68*0.18</f>
        <v>3.8214000000000001</v>
      </c>
      <c r="H68" s="10">
        <f>F68*0.31</f>
        <v>6.5812999999999997</v>
      </c>
      <c r="I68" s="10">
        <f>F68+(F68*0.18)+(F68*0.31)</f>
        <v>31.6327</v>
      </c>
      <c r="J68" s="10">
        <f t="shared" ref="J68:J99" si="11">I68*1.1</f>
        <v>34.795970000000004</v>
      </c>
      <c r="K68" s="6"/>
      <c r="L68" s="3" t="s">
        <v>40</v>
      </c>
      <c r="M68" s="6" t="s">
        <v>377</v>
      </c>
      <c r="N68" s="7" t="s">
        <v>379</v>
      </c>
      <c r="O68" s="7" t="s">
        <v>165</v>
      </c>
    </row>
    <row r="69" spans="1:15" ht="75" x14ac:dyDescent="0.2">
      <c r="A69" s="2" t="s">
        <v>39</v>
      </c>
      <c r="B69" s="3" t="s">
        <v>375</v>
      </c>
      <c r="C69" s="3" t="s">
        <v>376</v>
      </c>
      <c r="D69" s="3" t="s">
        <v>199</v>
      </c>
      <c r="E69" s="4">
        <v>30</v>
      </c>
      <c r="F69" s="5">
        <v>60.71</v>
      </c>
      <c r="G69" s="11">
        <f>F69*0.15</f>
        <v>9.1065000000000005</v>
      </c>
      <c r="H69" s="10">
        <f>F69*0.25</f>
        <v>15.1775</v>
      </c>
      <c r="I69" s="10">
        <f>F69+(F69*0.15)+(F69*0.25)</f>
        <v>84.994</v>
      </c>
      <c r="J69" s="10">
        <f t="shared" si="11"/>
        <v>93.493400000000008</v>
      </c>
      <c r="K69" s="6"/>
      <c r="L69" s="3" t="s">
        <v>40</v>
      </c>
      <c r="M69" s="6" t="s">
        <v>377</v>
      </c>
      <c r="N69" s="7" t="s">
        <v>378</v>
      </c>
      <c r="O69" s="7" t="s">
        <v>165</v>
      </c>
    </row>
    <row r="70" spans="1:15" ht="409.5" x14ac:dyDescent="0.2">
      <c r="A70" s="2" t="s">
        <v>41</v>
      </c>
      <c r="B70" s="3" t="s">
        <v>41</v>
      </c>
      <c r="C70" s="3" t="s">
        <v>358</v>
      </c>
      <c r="D70" s="3" t="s">
        <v>0</v>
      </c>
      <c r="E70" s="4">
        <v>5</v>
      </c>
      <c r="F70" s="5">
        <v>527.5</v>
      </c>
      <c r="G70" s="11">
        <f>F70*0.12</f>
        <v>63.3</v>
      </c>
      <c r="H70" s="10">
        <f>F70*0.18</f>
        <v>94.95</v>
      </c>
      <c r="I70" s="10">
        <f>F70+(F70*0.12)+(F70*0.18)</f>
        <v>685.75</v>
      </c>
      <c r="J70" s="10">
        <f t="shared" si="11"/>
        <v>754.32500000000005</v>
      </c>
      <c r="K70" s="6"/>
      <c r="L70" s="3" t="s">
        <v>359</v>
      </c>
      <c r="M70" s="6" t="s">
        <v>360</v>
      </c>
      <c r="N70" s="7" t="s">
        <v>361</v>
      </c>
      <c r="O70" s="7" t="s">
        <v>362</v>
      </c>
    </row>
    <row r="71" spans="1:15" ht="90" x14ac:dyDescent="0.2">
      <c r="A71" s="2" t="s">
        <v>43</v>
      </c>
      <c r="B71" s="3" t="s">
        <v>43</v>
      </c>
      <c r="C71" s="3" t="s">
        <v>174</v>
      </c>
      <c r="D71" s="3" t="s">
        <v>275</v>
      </c>
      <c r="E71" s="4">
        <v>56</v>
      </c>
      <c r="F71" s="5">
        <v>23.06</v>
      </c>
      <c r="G71" s="9">
        <f t="shared" ref="G71:G77" si="12">F71*0.18</f>
        <v>4.1507999999999994</v>
      </c>
      <c r="H71" s="10">
        <f t="shared" ref="H71:H77" si="13">F71*0.31</f>
        <v>7.1485999999999992</v>
      </c>
      <c r="I71" s="10">
        <f t="shared" ref="I71:I77" si="14">F71+(F71*0.18)+(F71*0.31)</f>
        <v>34.359400000000001</v>
      </c>
      <c r="J71" s="10">
        <f t="shared" si="11"/>
        <v>37.795340000000003</v>
      </c>
      <c r="K71" s="6"/>
      <c r="L71" s="3" t="s">
        <v>46</v>
      </c>
      <c r="M71" s="6" t="s">
        <v>428</v>
      </c>
      <c r="N71" s="7" t="s">
        <v>124</v>
      </c>
      <c r="O71" s="7" t="s">
        <v>171</v>
      </c>
    </row>
    <row r="72" spans="1:15" ht="90" x14ac:dyDescent="0.2">
      <c r="A72" s="2" t="s">
        <v>43</v>
      </c>
      <c r="B72" s="3" t="s">
        <v>43</v>
      </c>
      <c r="C72" s="3" t="s">
        <v>174</v>
      </c>
      <c r="D72" s="3" t="s">
        <v>275</v>
      </c>
      <c r="E72" s="4">
        <v>56</v>
      </c>
      <c r="F72" s="5">
        <v>23.06</v>
      </c>
      <c r="G72" s="9">
        <f t="shared" si="12"/>
        <v>4.1507999999999994</v>
      </c>
      <c r="H72" s="10">
        <f t="shared" si="13"/>
        <v>7.1485999999999992</v>
      </c>
      <c r="I72" s="10">
        <f t="shared" si="14"/>
        <v>34.359400000000001</v>
      </c>
      <c r="J72" s="10">
        <f t="shared" si="11"/>
        <v>37.795340000000003</v>
      </c>
      <c r="K72" s="6"/>
      <c r="L72" s="3" t="s">
        <v>46</v>
      </c>
      <c r="M72" s="6" t="s">
        <v>428</v>
      </c>
      <c r="N72" s="7" t="s">
        <v>123</v>
      </c>
      <c r="O72" s="7" t="s">
        <v>171</v>
      </c>
    </row>
    <row r="73" spans="1:15" ht="180" x14ac:dyDescent="0.2">
      <c r="A73" s="2" t="s">
        <v>43</v>
      </c>
      <c r="B73" s="3" t="s">
        <v>43</v>
      </c>
      <c r="C73" s="3" t="s">
        <v>246</v>
      </c>
      <c r="D73" s="3" t="s">
        <v>294</v>
      </c>
      <c r="E73" s="4">
        <v>10</v>
      </c>
      <c r="F73" s="5">
        <v>39.24</v>
      </c>
      <c r="G73" s="9">
        <f t="shared" si="12"/>
        <v>7.0632000000000001</v>
      </c>
      <c r="H73" s="10">
        <f t="shared" si="13"/>
        <v>12.164400000000001</v>
      </c>
      <c r="I73" s="10">
        <f t="shared" si="14"/>
        <v>58.467600000000004</v>
      </c>
      <c r="J73" s="10">
        <f t="shared" si="11"/>
        <v>64.314360000000008</v>
      </c>
      <c r="K73" s="6"/>
      <c r="L73" s="3" t="s">
        <v>44</v>
      </c>
      <c r="M73" s="6" t="s">
        <v>449</v>
      </c>
      <c r="N73" s="7" t="s">
        <v>45</v>
      </c>
      <c r="O73" s="7" t="s">
        <v>171</v>
      </c>
    </row>
    <row r="74" spans="1:15" ht="195" x14ac:dyDescent="0.2">
      <c r="A74" s="2" t="s">
        <v>43</v>
      </c>
      <c r="B74" s="3" t="s">
        <v>43</v>
      </c>
      <c r="C74" s="3" t="s">
        <v>251</v>
      </c>
      <c r="D74" s="3" t="s">
        <v>294</v>
      </c>
      <c r="E74" s="4">
        <v>10</v>
      </c>
      <c r="F74" s="5">
        <v>44.81</v>
      </c>
      <c r="G74" s="9">
        <f t="shared" si="12"/>
        <v>8.0657999999999994</v>
      </c>
      <c r="H74" s="10">
        <f t="shared" si="13"/>
        <v>13.8911</v>
      </c>
      <c r="I74" s="10">
        <f t="shared" si="14"/>
        <v>66.766899999999993</v>
      </c>
      <c r="J74" s="10">
        <f t="shared" si="11"/>
        <v>73.44359</v>
      </c>
      <c r="K74" s="6"/>
      <c r="L74" s="3" t="s">
        <v>44</v>
      </c>
      <c r="M74" s="6" t="s">
        <v>449</v>
      </c>
      <c r="N74" s="7" t="s">
        <v>89</v>
      </c>
      <c r="O74" s="7" t="s">
        <v>171</v>
      </c>
    </row>
    <row r="75" spans="1:15" ht="180" x14ac:dyDescent="0.2">
      <c r="A75" s="2" t="s">
        <v>42</v>
      </c>
      <c r="B75" s="3" t="s">
        <v>42</v>
      </c>
      <c r="C75" s="3" t="s">
        <v>196</v>
      </c>
      <c r="D75" s="3" t="s">
        <v>294</v>
      </c>
      <c r="E75" s="4">
        <v>30</v>
      </c>
      <c r="F75" s="5">
        <v>32.4</v>
      </c>
      <c r="G75" s="9">
        <f t="shared" si="12"/>
        <v>5.8319999999999999</v>
      </c>
      <c r="H75" s="10">
        <f t="shared" si="13"/>
        <v>10.043999999999999</v>
      </c>
      <c r="I75" s="10">
        <f t="shared" si="14"/>
        <v>48.275999999999996</v>
      </c>
      <c r="J75" s="10">
        <f t="shared" si="11"/>
        <v>53.1036</v>
      </c>
      <c r="K75" s="6"/>
      <c r="L75" s="3" t="s">
        <v>47</v>
      </c>
      <c r="M75" s="6" t="s">
        <v>449</v>
      </c>
      <c r="N75" s="7" t="s">
        <v>50</v>
      </c>
      <c r="O75" s="7" t="s">
        <v>168</v>
      </c>
    </row>
    <row r="76" spans="1:15" ht="180" x14ac:dyDescent="0.2">
      <c r="A76" s="2" t="s">
        <v>42</v>
      </c>
      <c r="B76" s="3" t="s">
        <v>42</v>
      </c>
      <c r="C76" s="3" t="s">
        <v>197</v>
      </c>
      <c r="D76" s="3" t="s">
        <v>294</v>
      </c>
      <c r="E76" s="4">
        <v>50</v>
      </c>
      <c r="F76" s="5">
        <v>45.36</v>
      </c>
      <c r="G76" s="9">
        <f t="shared" si="12"/>
        <v>8.1647999999999996</v>
      </c>
      <c r="H76" s="10">
        <f t="shared" si="13"/>
        <v>14.0616</v>
      </c>
      <c r="I76" s="10">
        <f t="shared" si="14"/>
        <v>67.586399999999998</v>
      </c>
      <c r="J76" s="10">
        <f t="shared" si="11"/>
        <v>74.345039999999997</v>
      </c>
      <c r="K76" s="6"/>
      <c r="L76" s="3" t="s">
        <v>47</v>
      </c>
      <c r="M76" s="6" t="s">
        <v>449</v>
      </c>
      <c r="N76" s="7" t="s">
        <v>51</v>
      </c>
      <c r="O76" s="7" t="s">
        <v>168</v>
      </c>
    </row>
    <row r="77" spans="1:15" ht="180" x14ac:dyDescent="0.2">
      <c r="A77" s="2" t="s">
        <v>42</v>
      </c>
      <c r="B77" s="3" t="s">
        <v>42</v>
      </c>
      <c r="C77" s="3" t="s">
        <v>179</v>
      </c>
      <c r="D77" s="3" t="s">
        <v>294</v>
      </c>
      <c r="E77" s="4">
        <v>30</v>
      </c>
      <c r="F77" s="5">
        <v>49.14</v>
      </c>
      <c r="G77" s="9">
        <f t="shared" si="12"/>
        <v>8.8452000000000002</v>
      </c>
      <c r="H77" s="10">
        <f t="shared" si="13"/>
        <v>15.2334</v>
      </c>
      <c r="I77" s="10">
        <f t="shared" si="14"/>
        <v>73.218599999999995</v>
      </c>
      <c r="J77" s="10">
        <f t="shared" si="11"/>
        <v>80.540459999999996</v>
      </c>
      <c r="K77" s="6"/>
      <c r="L77" s="3" t="s">
        <v>47</v>
      </c>
      <c r="M77" s="6" t="s">
        <v>449</v>
      </c>
      <c r="N77" s="7" t="s">
        <v>48</v>
      </c>
      <c r="O77" s="7" t="s">
        <v>168</v>
      </c>
    </row>
    <row r="78" spans="1:15" ht="180" x14ac:dyDescent="0.2">
      <c r="A78" s="2" t="s">
        <v>42</v>
      </c>
      <c r="B78" s="3" t="s">
        <v>42</v>
      </c>
      <c r="C78" s="3" t="s">
        <v>175</v>
      </c>
      <c r="D78" s="3" t="s">
        <v>294</v>
      </c>
      <c r="E78" s="4">
        <v>50</v>
      </c>
      <c r="F78" s="5">
        <v>72.36</v>
      </c>
      <c r="G78" s="11">
        <f>F78*0.15</f>
        <v>10.853999999999999</v>
      </c>
      <c r="H78" s="10">
        <f>F78*0.25</f>
        <v>18.09</v>
      </c>
      <c r="I78" s="10">
        <f>F78+(F78*0.15)+(F78*0.25)</f>
        <v>101.304</v>
      </c>
      <c r="J78" s="10">
        <f t="shared" si="11"/>
        <v>111.43440000000001</v>
      </c>
      <c r="K78" s="6"/>
      <c r="L78" s="3" t="s">
        <v>47</v>
      </c>
      <c r="M78" s="6" t="s">
        <v>449</v>
      </c>
      <c r="N78" s="7" t="s">
        <v>49</v>
      </c>
      <c r="O78" s="7" t="s">
        <v>168</v>
      </c>
    </row>
    <row r="79" spans="1:15" ht="90" x14ac:dyDescent="0.2">
      <c r="A79" s="2" t="s">
        <v>52</v>
      </c>
      <c r="B79" s="3" t="s">
        <v>52</v>
      </c>
      <c r="C79" s="3" t="s">
        <v>176</v>
      </c>
      <c r="D79" s="3" t="s">
        <v>275</v>
      </c>
      <c r="E79" s="4">
        <v>20</v>
      </c>
      <c r="F79" s="5">
        <v>18.55</v>
      </c>
      <c r="G79" s="9">
        <f>F79*0.18</f>
        <v>3.339</v>
      </c>
      <c r="H79" s="10">
        <f>F79*0.31</f>
        <v>5.7505000000000006</v>
      </c>
      <c r="I79" s="10">
        <f>F79+(F79*0.18)+(F79*0.31)</f>
        <v>27.639499999999998</v>
      </c>
      <c r="J79" s="10">
        <f t="shared" si="11"/>
        <v>30.403449999999999</v>
      </c>
      <c r="K79" s="6"/>
      <c r="L79" s="3" t="s">
        <v>53</v>
      </c>
      <c r="M79" s="6" t="s">
        <v>428</v>
      </c>
      <c r="N79" s="7" t="s">
        <v>54</v>
      </c>
      <c r="O79" s="7" t="s">
        <v>163</v>
      </c>
    </row>
    <row r="80" spans="1:15" ht="45" x14ac:dyDescent="0.2">
      <c r="A80" s="2" t="s">
        <v>35</v>
      </c>
      <c r="B80" s="3" t="s">
        <v>305</v>
      </c>
      <c r="C80" s="3" t="s">
        <v>311</v>
      </c>
      <c r="D80" s="3" t="s">
        <v>104</v>
      </c>
      <c r="E80" s="4">
        <v>1</v>
      </c>
      <c r="F80" s="5">
        <v>106.88</v>
      </c>
      <c r="G80" s="11">
        <f>F80*0.15</f>
        <v>16.032</v>
      </c>
      <c r="H80" s="10">
        <f>F80*0.25</f>
        <v>26.72</v>
      </c>
      <c r="I80" s="10">
        <f>F80+(F80*0.15)+(F80*0.25)</f>
        <v>149.63200000000001</v>
      </c>
      <c r="J80" s="10">
        <f t="shared" si="11"/>
        <v>164.59520000000001</v>
      </c>
      <c r="K80" s="6"/>
      <c r="L80" s="3" t="s">
        <v>306</v>
      </c>
      <c r="M80" s="6" t="s">
        <v>307</v>
      </c>
      <c r="N80" s="7" t="s">
        <v>312</v>
      </c>
      <c r="O80" s="7" t="s">
        <v>153</v>
      </c>
    </row>
    <row r="81" spans="1:15" ht="45" x14ac:dyDescent="0.2">
      <c r="A81" s="2" t="s">
        <v>35</v>
      </c>
      <c r="B81" s="3" t="s">
        <v>305</v>
      </c>
      <c r="C81" s="3" t="s">
        <v>309</v>
      </c>
      <c r="D81" s="3" t="s">
        <v>104</v>
      </c>
      <c r="E81" s="4">
        <v>1</v>
      </c>
      <c r="F81" s="5">
        <v>110.87</v>
      </c>
      <c r="G81" s="11">
        <f>F81*0.15</f>
        <v>16.630500000000001</v>
      </c>
      <c r="H81" s="10">
        <f>F81*0.25</f>
        <v>27.717500000000001</v>
      </c>
      <c r="I81" s="10">
        <f>F81+(F81*0.15)+(F81*0.25)</f>
        <v>155.21800000000002</v>
      </c>
      <c r="J81" s="10">
        <f t="shared" si="11"/>
        <v>170.73980000000003</v>
      </c>
      <c r="K81" s="6"/>
      <c r="L81" s="3" t="s">
        <v>306</v>
      </c>
      <c r="M81" s="6" t="s">
        <v>307</v>
      </c>
      <c r="N81" s="7" t="s">
        <v>310</v>
      </c>
      <c r="O81" s="7" t="s">
        <v>153</v>
      </c>
    </row>
    <row r="82" spans="1:15" ht="45" x14ac:dyDescent="0.2">
      <c r="A82" s="2" t="s">
        <v>35</v>
      </c>
      <c r="B82" s="3" t="s">
        <v>305</v>
      </c>
      <c r="C82" s="3" t="s">
        <v>243</v>
      </c>
      <c r="D82" s="3" t="s">
        <v>104</v>
      </c>
      <c r="E82" s="4">
        <v>1</v>
      </c>
      <c r="F82" s="5">
        <v>160.94999999999999</v>
      </c>
      <c r="G82" s="11">
        <f>F82*0.15</f>
        <v>24.142499999999998</v>
      </c>
      <c r="H82" s="10">
        <f>F82*0.25</f>
        <v>40.237499999999997</v>
      </c>
      <c r="I82" s="10">
        <f>F82+(F82*0.15)+(F82*0.25)</f>
        <v>225.32999999999998</v>
      </c>
      <c r="J82" s="10">
        <f t="shared" si="11"/>
        <v>247.863</v>
      </c>
      <c r="K82" s="6"/>
      <c r="L82" s="3" t="s">
        <v>306</v>
      </c>
      <c r="M82" s="6" t="s">
        <v>307</v>
      </c>
      <c r="N82" s="7" t="s">
        <v>308</v>
      </c>
      <c r="O82" s="7" t="s">
        <v>153</v>
      </c>
    </row>
    <row r="83" spans="1:15" ht="195" x14ac:dyDescent="0.2">
      <c r="A83" s="2" t="s">
        <v>59</v>
      </c>
      <c r="B83" s="3" t="s">
        <v>59</v>
      </c>
      <c r="C83" s="3" t="s">
        <v>248</v>
      </c>
      <c r="D83" s="3" t="s">
        <v>294</v>
      </c>
      <c r="E83" s="4">
        <v>10</v>
      </c>
      <c r="F83" s="5">
        <v>17.98</v>
      </c>
      <c r="G83" s="9">
        <f>F83*0.18</f>
        <v>3.2364000000000002</v>
      </c>
      <c r="H83" s="10">
        <f>F83*0.31</f>
        <v>5.5738000000000003</v>
      </c>
      <c r="I83" s="10">
        <f>F83+(F83*0.18)+(F83*0.31)</f>
        <v>26.790199999999999</v>
      </c>
      <c r="J83" s="10">
        <f t="shared" si="11"/>
        <v>29.46922</v>
      </c>
      <c r="K83" s="6"/>
      <c r="L83" s="3" t="s">
        <v>88</v>
      </c>
      <c r="M83" s="6" t="s">
        <v>449</v>
      </c>
      <c r="N83" s="7" t="s">
        <v>105</v>
      </c>
      <c r="O83" s="7" t="s">
        <v>144</v>
      </c>
    </row>
    <row r="84" spans="1:15" ht="180" x14ac:dyDescent="0.2">
      <c r="A84" s="2" t="s">
        <v>59</v>
      </c>
      <c r="B84" s="3" t="s">
        <v>59</v>
      </c>
      <c r="C84" s="3" t="s">
        <v>194</v>
      </c>
      <c r="D84" s="3" t="s">
        <v>294</v>
      </c>
      <c r="E84" s="4">
        <v>10</v>
      </c>
      <c r="F84" s="5">
        <v>20.89</v>
      </c>
      <c r="G84" s="9">
        <f>F84*0.18</f>
        <v>3.7601999999999998</v>
      </c>
      <c r="H84" s="10">
        <f>F84*0.31</f>
        <v>6.4759000000000002</v>
      </c>
      <c r="I84" s="10">
        <f>F84+(F84*0.18)+(F84*0.31)</f>
        <v>31.126100000000001</v>
      </c>
      <c r="J84" s="10">
        <f t="shared" si="11"/>
        <v>34.238710000000005</v>
      </c>
      <c r="K84" s="6"/>
      <c r="L84" s="3" t="s">
        <v>88</v>
      </c>
      <c r="M84" s="6" t="s">
        <v>449</v>
      </c>
      <c r="N84" s="7" t="s">
        <v>106</v>
      </c>
      <c r="O84" s="7" t="s">
        <v>144</v>
      </c>
    </row>
    <row r="85" spans="1:15" ht="180" x14ac:dyDescent="0.2">
      <c r="A85" s="2" t="s">
        <v>65</v>
      </c>
      <c r="B85" s="3" t="s">
        <v>66</v>
      </c>
      <c r="C85" s="3" t="s">
        <v>226</v>
      </c>
      <c r="D85" s="3" t="s">
        <v>294</v>
      </c>
      <c r="E85" s="4">
        <v>15</v>
      </c>
      <c r="F85" s="5">
        <v>416.21</v>
      </c>
      <c r="G85" s="11">
        <f>F85*0.15</f>
        <v>62.431499999999993</v>
      </c>
      <c r="H85" s="10">
        <f>F85*0.25</f>
        <v>104.05249999999999</v>
      </c>
      <c r="I85" s="10">
        <f>F85+(F85*0.15)+(F85*0.25)</f>
        <v>582.69399999999996</v>
      </c>
      <c r="J85" s="10">
        <f t="shared" si="11"/>
        <v>640.96339999999998</v>
      </c>
      <c r="K85" s="6"/>
      <c r="L85" s="3" t="s">
        <v>182</v>
      </c>
      <c r="M85" s="6" t="s">
        <v>449</v>
      </c>
      <c r="N85" s="7" t="s">
        <v>68</v>
      </c>
      <c r="O85" s="7" t="s">
        <v>140</v>
      </c>
    </row>
    <row r="86" spans="1:15" ht="180" x14ac:dyDescent="0.2">
      <c r="A86" s="2" t="s">
        <v>65</v>
      </c>
      <c r="B86" s="3" t="s">
        <v>66</v>
      </c>
      <c r="C86" s="3" t="s">
        <v>227</v>
      </c>
      <c r="D86" s="3" t="s">
        <v>294</v>
      </c>
      <c r="E86" s="4">
        <v>15</v>
      </c>
      <c r="F86" s="5">
        <v>430.28</v>
      </c>
      <c r="G86" s="11">
        <f>F86*0.15</f>
        <v>64.541999999999987</v>
      </c>
      <c r="H86" s="10">
        <f>F86*0.25</f>
        <v>107.57</v>
      </c>
      <c r="I86" s="10">
        <f>F86+(F86*0.15)+(F86*0.25)</f>
        <v>602.39199999999994</v>
      </c>
      <c r="J86" s="10">
        <f t="shared" si="11"/>
        <v>662.63120000000004</v>
      </c>
      <c r="K86" s="6"/>
      <c r="L86" s="3" t="s">
        <v>182</v>
      </c>
      <c r="M86" s="6" t="s">
        <v>449</v>
      </c>
      <c r="N86" s="7" t="s">
        <v>70</v>
      </c>
      <c r="O86" s="7" t="s">
        <v>140</v>
      </c>
    </row>
    <row r="87" spans="1:15" ht="180" x14ac:dyDescent="0.2">
      <c r="A87" s="2" t="s">
        <v>65</v>
      </c>
      <c r="B87" s="3" t="s">
        <v>66</v>
      </c>
      <c r="C87" s="3" t="s">
        <v>225</v>
      </c>
      <c r="D87" s="3" t="s">
        <v>294</v>
      </c>
      <c r="E87" s="4">
        <v>28</v>
      </c>
      <c r="F87" s="5">
        <v>644.91999999999996</v>
      </c>
      <c r="G87" s="11">
        <f>F87*0.12</f>
        <v>77.390399999999985</v>
      </c>
      <c r="H87" s="10">
        <f>F87*0.18</f>
        <v>116.08559999999999</v>
      </c>
      <c r="I87" s="10">
        <f>F87+(F87*0.12)+(F87*0.18)</f>
        <v>838.39599999999996</v>
      </c>
      <c r="J87" s="10">
        <f t="shared" si="11"/>
        <v>922.23559999999998</v>
      </c>
      <c r="K87" s="6"/>
      <c r="L87" s="3" t="s">
        <v>182</v>
      </c>
      <c r="M87" s="6" t="s">
        <v>449</v>
      </c>
      <c r="N87" s="7" t="s">
        <v>67</v>
      </c>
      <c r="O87" s="7" t="s">
        <v>140</v>
      </c>
    </row>
    <row r="88" spans="1:15" ht="180" x14ac:dyDescent="0.2">
      <c r="A88" s="2" t="s">
        <v>65</v>
      </c>
      <c r="B88" s="3" t="s">
        <v>66</v>
      </c>
      <c r="C88" s="3" t="s">
        <v>228</v>
      </c>
      <c r="D88" s="3" t="s">
        <v>294</v>
      </c>
      <c r="E88" s="4">
        <v>28</v>
      </c>
      <c r="F88" s="5">
        <v>714.04</v>
      </c>
      <c r="G88" s="11">
        <f>F88*0.12</f>
        <v>85.684799999999996</v>
      </c>
      <c r="H88" s="10">
        <f>F88*0.18</f>
        <v>128.52719999999999</v>
      </c>
      <c r="I88" s="10">
        <f>F88+(F88*0.12)+(F88*0.18)</f>
        <v>928.25199999999995</v>
      </c>
      <c r="J88" s="10">
        <f t="shared" si="11"/>
        <v>1021.0772000000001</v>
      </c>
      <c r="K88" s="6"/>
      <c r="L88" s="3" t="s">
        <v>182</v>
      </c>
      <c r="M88" s="6" t="s">
        <v>449</v>
      </c>
      <c r="N88" s="7" t="s">
        <v>69</v>
      </c>
      <c r="O88" s="7" t="s">
        <v>140</v>
      </c>
    </row>
    <row r="89" spans="1:15" ht="150" x14ac:dyDescent="0.2">
      <c r="A89" s="2" t="s">
        <v>86</v>
      </c>
      <c r="B89" s="3" t="s">
        <v>86</v>
      </c>
      <c r="C89" s="3" t="s">
        <v>328</v>
      </c>
      <c r="D89" s="3" t="s">
        <v>329</v>
      </c>
      <c r="E89" s="4">
        <v>1</v>
      </c>
      <c r="F89" s="5">
        <v>90.17</v>
      </c>
      <c r="G89" s="11">
        <f t="shared" ref="G89:G94" si="15">F89*0.15</f>
        <v>13.525499999999999</v>
      </c>
      <c r="H89" s="10">
        <f t="shared" ref="H89:H94" si="16">F89*0.25</f>
        <v>22.5425</v>
      </c>
      <c r="I89" s="10">
        <f t="shared" ref="I89:I94" si="17">F89+(F89*0.15)+(F89*0.25)</f>
        <v>126.238</v>
      </c>
      <c r="J89" s="10">
        <f t="shared" si="11"/>
        <v>138.86180000000002</v>
      </c>
      <c r="K89" s="6"/>
      <c r="L89" s="3" t="s">
        <v>330</v>
      </c>
      <c r="M89" s="6" t="s">
        <v>331</v>
      </c>
      <c r="N89" s="7" t="s">
        <v>332</v>
      </c>
      <c r="O89" s="7" t="s">
        <v>333</v>
      </c>
    </row>
    <row r="90" spans="1:15" ht="150" x14ac:dyDescent="0.2">
      <c r="A90" s="2" t="s">
        <v>86</v>
      </c>
      <c r="B90" s="3" t="s">
        <v>86</v>
      </c>
      <c r="C90" s="3" t="s">
        <v>334</v>
      </c>
      <c r="D90" s="3" t="s">
        <v>329</v>
      </c>
      <c r="E90" s="4">
        <v>2</v>
      </c>
      <c r="F90" s="5">
        <v>180.34</v>
      </c>
      <c r="G90" s="11">
        <f t="shared" si="15"/>
        <v>27.050999999999998</v>
      </c>
      <c r="H90" s="10">
        <f t="shared" si="16"/>
        <v>45.085000000000001</v>
      </c>
      <c r="I90" s="10">
        <f t="shared" si="17"/>
        <v>252.476</v>
      </c>
      <c r="J90" s="10">
        <f t="shared" si="11"/>
        <v>277.72360000000003</v>
      </c>
      <c r="K90" s="6"/>
      <c r="L90" s="3" t="s">
        <v>330</v>
      </c>
      <c r="M90" s="6" t="s">
        <v>331</v>
      </c>
      <c r="N90" s="7" t="s">
        <v>335</v>
      </c>
      <c r="O90" s="7" t="s">
        <v>333</v>
      </c>
    </row>
    <row r="91" spans="1:15" ht="195" x14ac:dyDescent="0.2">
      <c r="A91" s="2" t="s">
        <v>60</v>
      </c>
      <c r="B91" s="3" t="s">
        <v>60</v>
      </c>
      <c r="C91" s="3" t="s">
        <v>281</v>
      </c>
      <c r="D91" s="3" t="s">
        <v>446</v>
      </c>
      <c r="E91" s="4">
        <v>5</v>
      </c>
      <c r="F91" s="5">
        <v>200</v>
      </c>
      <c r="G91" s="11">
        <f t="shared" si="15"/>
        <v>30</v>
      </c>
      <c r="H91" s="10">
        <f t="shared" si="16"/>
        <v>50</v>
      </c>
      <c r="I91" s="10">
        <f t="shared" si="17"/>
        <v>280</v>
      </c>
      <c r="J91" s="10">
        <f t="shared" si="11"/>
        <v>308</v>
      </c>
      <c r="K91" s="6"/>
      <c r="L91" s="3" t="s">
        <v>282</v>
      </c>
      <c r="M91" s="6" t="s">
        <v>447</v>
      </c>
      <c r="N91" s="7" t="s">
        <v>283</v>
      </c>
      <c r="O91" s="7" t="s">
        <v>154</v>
      </c>
    </row>
    <row r="92" spans="1:15" ht="195" x14ac:dyDescent="0.2">
      <c r="A92" s="2" t="s">
        <v>60</v>
      </c>
      <c r="B92" s="3" t="s">
        <v>60</v>
      </c>
      <c r="C92" s="3" t="s">
        <v>288</v>
      </c>
      <c r="D92" s="3" t="s">
        <v>446</v>
      </c>
      <c r="E92" s="4">
        <v>5</v>
      </c>
      <c r="F92" s="5">
        <v>220</v>
      </c>
      <c r="G92" s="11">
        <f t="shared" si="15"/>
        <v>33</v>
      </c>
      <c r="H92" s="10">
        <f t="shared" si="16"/>
        <v>55</v>
      </c>
      <c r="I92" s="10">
        <f t="shared" si="17"/>
        <v>308</v>
      </c>
      <c r="J92" s="10">
        <f t="shared" si="11"/>
        <v>338.8</v>
      </c>
      <c r="K92" s="6"/>
      <c r="L92" s="3" t="s">
        <v>282</v>
      </c>
      <c r="M92" s="6" t="s">
        <v>447</v>
      </c>
      <c r="N92" s="7" t="s">
        <v>289</v>
      </c>
      <c r="O92" s="7" t="s">
        <v>154</v>
      </c>
    </row>
    <row r="93" spans="1:15" ht="195" x14ac:dyDescent="0.2">
      <c r="A93" s="2" t="s">
        <v>60</v>
      </c>
      <c r="B93" s="3" t="s">
        <v>60</v>
      </c>
      <c r="C93" s="3" t="s">
        <v>290</v>
      </c>
      <c r="D93" s="3" t="s">
        <v>446</v>
      </c>
      <c r="E93" s="4">
        <v>10</v>
      </c>
      <c r="F93" s="5">
        <v>400</v>
      </c>
      <c r="G93" s="11">
        <f t="shared" si="15"/>
        <v>60</v>
      </c>
      <c r="H93" s="10">
        <f t="shared" si="16"/>
        <v>100</v>
      </c>
      <c r="I93" s="10">
        <f t="shared" si="17"/>
        <v>560</v>
      </c>
      <c r="J93" s="10">
        <f t="shared" si="11"/>
        <v>616</v>
      </c>
      <c r="K93" s="6"/>
      <c r="L93" s="3" t="s">
        <v>282</v>
      </c>
      <c r="M93" s="6" t="s">
        <v>447</v>
      </c>
      <c r="N93" s="7" t="s">
        <v>291</v>
      </c>
      <c r="O93" s="7" t="s">
        <v>154</v>
      </c>
    </row>
    <row r="94" spans="1:15" ht="195" x14ac:dyDescent="0.2">
      <c r="A94" s="2" t="s">
        <v>60</v>
      </c>
      <c r="B94" s="3" t="s">
        <v>60</v>
      </c>
      <c r="C94" s="3" t="s">
        <v>284</v>
      </c>
      <c r="D94" s="3" t="s">
        <v>446</v>
      </c>
      <c r="E94" s="4">
        <v>10</v>
      </c>
      <c r="F94" s="5">
        <v>440</v>
      </c>
      <c r="G94" s="11">
        <f t="shared" si="15"/>
        <v>66</v>
      </c>
      <c r="H94" s="10">
        <f t="shared" si="16"/>
        <v>110</v>
      </c>
      <c r="I94" s="10">
        <f t="shared" si="17"/>
        <v>616</v>
      </c>
      <c r="J94" s="10">
        <f t="shared" si="11"/>
        <v>677.6</v>
      </c>
      <c r="K94" s="6"/>
      <c r="L94" s="3" t="s">
        <v>282</v>
      </c>
      <c r="M94" s="6" t="s">
        <v>447</v>
      </c>
      <c r="N94" s="7" t="s">
        <v>285</v>
      </c>
      <c r="O94" s="7" t="s">
        <v>154</v>
      </c>
    </row>
    <row r="95" spans="1:15" ht="90" x14ac:dyDescent="0.2">
      <c r="A95" s="2" t="s">
        <v>61</v>
      </c>
      <c r="B95" s="3" t="s">
        <v>300</v>
      </c>
      <c r="C95" s="3" t="s">
        <v>301</v>
      </c>
      <c r="D95" s="3" t="s">
        <v>169</v>
      </c>
      <c r="E95" s="4">
        <v>10</v>
      </c>
      <c r="F95" s="5">
        <v>714.89</v>
      </c>
      <c r="G95" s="11">
        <f>F95*0.12</f>
        <v>85.786799999999999</v>
      </c>
      <c r="H95" s="10">
        <f>F95*0.18</f>
        <v>128.68019999999999</v>
      </c>
      <c r="I95" s="10">
        <f>F95+(F95*0.12)+(F95*0.18)</f>
        <v>929.35699999999997</v>
      </c>
      <c r="J95" s="10">
        <f t="shared" si="11"/>
        <v>1022.2927000000001</v>
      </c>
      <c r="K95" s="6"/>
      <c r="L95" s="3" t="s">
        <v>302</v>
      </c>
      <c r="M95" s="6" t="s">
        <v>303</v>
      </c>
      <c r="N95" s="7" t="s">
        <v>304</v>
      </c>
      <c r="O95" s="7" t="s">
        <v>167</v>
      </c>
    </row>
    <row r="96" spans="1:15" ht="90" x14ac:dyDescent="0.2">
      <c r="A96" s="2" t="s">
        <v>62</v>
      </c>
      <c r="B96" s="3" t="s">
        <v>62</v>
      </c>
      <c r="C96" s="3" t="s">
        <v>433</v>
      </c>
      <c r="D96" s="3" t="s">
        <v>275</v>
      </c>
      <c r="E96" s="4">
        <v>10</v>
      </c>
      <c r="F96" s="5">
        <v>5.25</v>
      </c>
      <c r="G96" s="9">
        <f>F96*0.18</f>
        <v>0.94499999999999995</v>
      </c>
      <c r="H96" s="10">
        <f>F96*0.31</f>
        <v>1.6274999999999999</v>
      </c>
      <c r="I96" s="10">
        <f>F96+(F96*0.18)+(F96*0.31)</f>
        <v>7.8224999999999998</v>
      </c>
      <c r="J96" s="10">
        <f t="shared" si="11"/>
        <v>8.604750000000001</v>
      </c>
      <c r="K96" s="6"/>
      <c r="L96" s="3" t="s">
        <v>91</v>
      </c>
      <c r="M96" s="6" t="s">
        <v>428</v>
      </c>
      <c r="N96" s="7" t="s">
        <v>109</v>
      </c>
      <c r="O96" s="7" t="s">
        <v>143</v>
      </c>
    </row>
    <row r="97" spans="1:15" ht="90" x14ac:dyDescent="0.2">
      <c r="A97" s="2" t="s">
        <v>62</v>
      </c>
      <c r="B97" s="3" t="s">
        <v>62</v>
      </c>
      <c r="C97" s="3" t="s">
        <v>434</v>
      </c>
      <c r="D97" s="3" t="s">
        <v>275</v>
      </c>
      <c r="E97" s="4">
        <v>20</v>
      </c>
      <c r="F97" s="5">
        <v>11.32</v>
      </c>
      <c r="G97" s="9">
        <f>F97*0.18</f>
        <v>2.0375999999999999</v>
      </c>
      <c r="H97" s="10">
        <f>F97*0.31</f>
        <v>3.5091999999999999</v>
      </c>
      <c r="I97" s="10">
        <f>F97+(F97*0.18)+(F97*0.31)</f>
        <v>16.866799999999998</v>
      </c>
      <c r="J97" s="10">
        <f t="shared" si="11"/>
        <v>18.55348</v>
      </c>
      <c r="K97" s="6"/>
      <c r="L97" s="3" t="s">
        <v>91</v>
      </c>
      <c r="M97" s="6" t="s">
        <v>428</v>
      </c>
      <c r="N97" s="7" t="s">
        <v>96</v>
      </c>
      <c r="O97" s="7" t="s">
        <v>143</v>
      </c>
    </row>
    <row r="98" spans="1:15" ht="90" x14ac:dyDescent="0.2">
      <c r="A98" s="2" t="s">
        <v>62</v>
      </c>
      <c r="B98" s="3" t="s">
        <v>62</v>
      </c>
      <c r="C98" s="3" t="s">
        <v>178</v>
      </c>
      <c r="D98" s="3" t="s">
        <v>275</v>
      </c>
      <c r="E98" s="4">
        <v>20</v>
      </c>
      <c r="F98" s="5">
        <v>11.32</v>
      </c>
      <c r="G98" s="9">
        <f>F98*0.18</f>
        <v>2.0375999999999999</v>
      </c>
      <c r="H98" s="10">
        <f>F98*0.31</f>
        <v>3.5091999999999999</v>
      </c>
      <c r="I98" s="10">
        <f>F98+(F98*0.18)+(F98*0.31)</f>
        <v>16.866799999999998</v>
      </c>
      <c r="J98" s="10">
        <f t="shared" si="11"/>
        <v>18.55348</v>
      </c>
      <c r="K98" s="6"/>
      <c r="L98" s="3" t="s">
        <v>91</v>
      </c>
      <c r="M98" s="6" t="s">
        <v>428</v>
      </c>
      <c r="N98" s="7" t="s">
        <v>110</v>
      </c>
      <c r="O98" s="7" t="s">
        <v>143</v>
      </c>
    </row>
    <row r="99" spans="1:15" ht="90" x14ac:dyDescent="0.2">
      <c r="A99" s="2" t="s">
        <v>63</v>
      </c>
      <c r="B99" s="3" t="s">
        <v>63</v>
      </c>
      <c r="C99" s="3" t="s">
        <v>429</v>
      </c>
      <c r="D99" s="3" t="s">
        <v>275</v>
      </c>
      <c r="E99" s="4">
        <v>1</v>
      </c>
      <c r="F99" s="5">
        <v>31.45</v>
      </c>
      <c r="G99" s="9">
        <f>F99*0.18</f>
        <v>5.6609999999999996</v>
      </c>
      <c r="H99" s="10">
        <f>F99*0.31</f>
        <v>9.7494999999999994</v>
      </c>
      <c r="I99" s="10">
        <f>F99+(F99*0.18)+(F99*0.31)</f>
        <v>46.860499999999995</v>
      </c>
      <c r="J99" s="10">
        <f t="shared" si="11"/>
        <v>51.546549999999996</v>
      </c>
      <c r="K99" s="6"/>
      <c r="L99" s="3" t="s">
        <v>64</v>
      </c>
      <c r="M99" s="6" t="s">
        <v>428</v>
      </c>
      <c r="N99" s="7" t="s">
        <v>98</v>
      </c>
      <c r="O99" s="7" t="s">
        <v>198</v>
      </c>
    </row>
    <row r="100" spans="1:15" ht="90" x14ac:dyDescent="0.2">
      <c r="A100" s="2" t="s">
        <v>87</v>
      </c>
      <c r="B100" s="3" t="s">
        <v>452</v>
      </c>
      <c r="C100" s="3" t="s">
        <v>453</v>
      </c>
      <c r="D100" s="3" t="s">
        <v>454</v>
      </c>
      <c r="E100" s="4">
        <v>40</v>
      </c>
      <c r="F100" s="5">
        <v>179.57</v>
      </c>
      <c r="G100" s="11">
        <f>F100*0.15</f>
        <v>26.935499999999998</v>
      </c>
      <c r="H100" s="10">
        <f>F100*0.25</f>
        <v>44.892499999999998</v>
      </c>
      <c r="I100" s="10">
        <f>F100+(F100*0.15)+(F100*0.25)</f>
        <v>251.39799999999997</v>
      </c>
      <c r="J100" s="10">
        <f t="shared" ref="J100:J127" si="18">I100*1.1</f>
        <v>276.5378</v>
      </c>
      <c r="K100" s="6"/>
      <c r="L100" s="3" t="s">
        <v>455</v>
      </c>
      <c r="M100" s="6" t="s">
        <v>456</v>
      </c>
      <c r="N100" s="7" t="s">
        <v>457</v>
      </c>
      <c r="O100" s="7" t="s">
        <v>188</v>
      </c>
    </row>
    <row r="101" spans="1:15" ht="90" x14ac:dyDescent="0.2">
      <c r="A101" s="2" t="s">
        <v>87</v>
      </c>
      <c r="B101" s="3" t="s">
        <v>452</v>
      </c>
      <c r="C101" s="3" t="s">
        <v>458</v>
      </c>
      <c r="D101" s="3" t="s">
        <v>454</v>
      </c>
      <c r="E101" s="4">
        <v>60</v>
      </c>
      <c r="F101" s="5">
        <v>397.04</v>
      </c>
      <c r="G101" s="11">
        <f>F101*0.15</f>
        <v>59.555999999999997</v>
      </c>
      <c r="H101" s="10">
        <f>F101*0.25</f>
        <v>99.26</v>
      </c>
      <c r="I101" s="10">
        <f>F101+(F101*0.15)+(F101*0.25)</f>
        <v>555.85599999999999</v>
      </c>
      <c r="J101" s="10">
        <f t="shared" si="18"/>
        <v>611.44159999999999</v>
      </c>
      <c r="K101" s="6"/>
      <c r="L101" s="3" t="s">
        <v>455</v>
      </c>
      <c r="M101" s="6" t="s">
        <v>456</v>
      </c>
      <c r="N101" s="7" t="s">
        <v>459</v>
      </c>
      <c r="O101" s="7" t="s">
        <v>188</v>
      </c>
    </row>
    <row r="102" spans="1:15" ht="150" x14ac:dyDescent="0.2">
      <c r="A102" s="2" t="s">
        <v>155</v>
      </c>
      <c r="B102" s="3" t="s">
        <v>156</v>
      </c>
      <c r="C102" s="3" t="s">
        <v>208</v>
      </c>
      <c r="D102" s="3" t="s">
        <v>424</v>
      </c>
      <c r="E102" s="4">
        <v>1</v>
      </c>
      <c r="F102" s="5">
        <v>2107</v>
      </c>
      <c r="G102" s="11">
        <f t="shared" ref="G102:G108" si="19">F102*0.12</f>
        <v>252.84</v>
      </c>
      <c r="H102" s="10">
        <f t="shared" ref="H102:H108" si="20">F102*0.18</f>
        <v>379.26</v>
      </c>
      <c r="I102" s="10">
        <f t="shared" ref="I102:I108" si="21">F102+(F102*0.12)+(F102*0.18)</f>
        <v>2739.1000000000004</v>
      </c>
      <c r="J102" s="10">
        <f t="shared" si="18"/>
        <v>3013.0100000000007</v>
      </c>
      <c r="K102" s="6"/>
      <c r="L102" s="3" t="s">
        <v>157</v>
      </c>
      <c r="M102" s="6" t="s">
        <v>425</v>
      </c>
      <c r="N102" s="7" t="s">
        <v>219</v>
      </c>
      <c r="O102" s="7" t="s">
        <v>159</v>
      </c>
    </row>
    <row r="103" spans="1:15" ht="135" x14ac:dyDescent="0.2">
      <c r="A103" s="2" t="s">
        <v>155</v>
      </c>
      <c r="B103" s="3" t="s">
        <v>156</v>
      </c>
      <c r="C103" s="3" t="s">
        <v>208</v>
      </c>
      <c r="D103" s="3" t="s">
        <v>215</v>
      </c>
      <c r="E103" s="4">
        <v>1</v>
      </c>
      <c r="F103" s="5">
        <v>2107</v>
      </c>
      <c r="G103" s="11">
        <f t="shared" si="19"/>
        <v>252.84</v>
      </c>
      <c r="H103" s="10">
        <f t="shared" si="20"/>
        <v>379.26</v>
      </c>
      <c r="I103" s="10">
        <f t="shared" si="21"/>
        <v>2739.1000000000004</v>
      </c>
      <c r="J103" s="10">
        <f t="shared" si="18"/>
        <v>3013.0100000000007</v>
      </c>
      <c r="K103" s="6"/>
      <c r="L103" s="3" t="s">
        <v>157</v>
      </c>
      <c r="M103" s="6" t="s">
        <v>426</v>
      </c>
      <c r="N103" s="7" t="s">
        <v>217</v>
      </c>
      <c r="O103" s="7" t="s">
        <v>159</v>
      </c>
    </row>
    <row r="104" spans="1:15" ht="135" x14ac:dyDescent="0.2">
      <c r="A104" s="2" t="s">
        <v>155</v>
      </c>
      <c r="B104" s="3" t="s">
        <v>156</v>
      </c>
      <c r="C104" s="3" t="s">
        <v>208</v>
      </c>
      <c r="D104" s="3" t="s">
        <v>207</v>
      </c>
      <c r="E104" s="4">
        <v>1</v>
      </c>
      <c r="F104" s="5">
        <v>2107</v>
      </c>
      <c r="G104" s="11">
        <f t="shared" si="19"/>
        <v>252.84</v>
      </c>
      <c r="H104" s="10">
        <f t="shared" si="20"/>
        <v>379.26</v>
      </c>
      <c r="I104" s="10">
        <f t="shared" si="21"/>
        <v>2739.1000000000004</v>
      </c>
      <c r="J104" s="10">
        <f t="shared" si="18"/>
        <v>3013.0100000000007</v>
      </c>
      <c r="K104" s="6"/>
      <c r="L104" s="3" t="s">
        <v>157</v>
      </c>
      <c r="M104" s="6" t="s">
        <v>427</v>
      </c>
      <c r="N104" s="7" t="s">
        <v>158</v>
      </c>
      <c r="O104" s="7" t="s">
        <v>159</v>
      </c>
    </row>
    <row r="105" spans="1:15" ht="150" x14ac:dyDescent="0.2">
      <c r="A105" s="2" t="s">
        <v>155</v>
      </c>
      <c r="B105" s="3" t="s">
        <v>156</v>
      </c>
      <c r="C105" s="3" t="s">
        <v>206</v>
      </c>
      <c r="D105" s="3" t="s">
        <v>424</v>
      </c>
      <c r="E105" s="4">
        <v>1</v>
      </c>
      <c r="F105" s="5">
        <v>8414</v>
      </c>
      <c r="G105" s="11">
        <f t="shared" si="19"/>
        <v>1009.68</v>
      </c>
      <c r="H105" s="10">
        <f t="shared" si="20"/>
        <v>1514.52</v>
      </c>
      <c r="I105" s="10">
        <f t="shared" si="21"/>
        <v>10938.2</v>
      </c>
      <c r="J105" s="10">
        <f t="shared" si="18"/>
        <v>12032.020000000002</v>
      </c>
      <c r="K105" s="6"/>
      <c r="L105" s="3" t="s">
        <v>157</v>
      </c>
      <c r="M105" s="6" t="s">
        <v>425</v>
      </c>
      <c r="N105" s="7" t="s">
        <v>218</v>
      </c>
      <c r="O105" s="7" t="s">
        <v>159</v>
      </c>
    </row>
    <row r="106" spans="1:15" ht="135" x14ac:dyDescent="0.2">
      <c r="A106" s="2" t="s">
        <v>155</v>
      </c>
      <c r="B106" s="3" t="s">
        <v>156</v>
      </c>
      <c r="C106" s="3" t="s">
        <v>206</v>
      </c>
      <c r="D106" s="3" t="s">
        <v>215</v>
      </c>
      <c r="E106" s="4">
        <v>1</v>
      </c>
      <c r="F106" s="5">
        <v>8414</v>
      </c>
      <c r="G106" s="11">
        <f t="shared" si="19"/>
        <v>1009.68</v>
      </c>
      <c r="H106" s="10">
        <f t="shared" si="20"/>
        <v>1514.52</v>
      </c>
      <c r="I106" s="10">
        <f t="shared" si="21"/>
        <v>10938.2</v>
      </c>
      <c r="J106" s="10">
        <f t="shared" si="18"/>
        <v>12032.020000000002</v>
      </c>
      <c r="K106" s="6"/>
      <c r="L106" s="3" t="s">
        <v>157</v>
      </c>
      <c r="M106" s="6" t="s">
        <v>426</v>
      </c>
      <c r="N106" s="7" t="s">
        <v>216</v>
      </c>
      <c r="O106" s="7" t="s">
        <v>159</v>
      </c>
    </row>
    <row r="107" spans="1:15" ht="135" x14ac:dyDescent="0.2">
      <c r="A107" s="2" t="s">
        <v>155</v>
      </c>
      <c r="B107" s="3" t="s">
        <v>156</v>
      </c>
      <c r="C107" s="3" t="s">
        <v>206</v>
      </c>
      <c r="D107" s="3" t="s">
        <v>207</v>
      </c>
      <c r="E107" s="4">
        <v>1</v>
      </c>
      <c r="F107" s="5">
        <v>8414</v>
      </c>
      <c r="G107" s="11">
        <f t="shared" si="19"/>
        <v>1009.68</v>
      </c>
      <c r="H107" s="10">
        <f t="shared" si="20"/>
        <v>1514.52</v>
      </c>
      <c r="I107" s="10">
        <f t="shared" si="21"/>
        <v>10938.2</v>
      </c>
      <c r="J107" s="10">
        <f t="shared" si="18"/>
        <v>12032.020000000002</v>
      </c>
      <c r="K107" s="6"/>
      <c r="L107" s="3" t="s">
        <v>157</v>
      </c>
      <c r="M107" s="6" t="s">
        <v>427</v>
      </c>
      <c r="N107" s="7" t="s">
        <v>160</v>
      </c>
      <c r="O107" s="7" t="s">
        <v>159</v>
      </c>
    </row>
    <row r="108" spans="1:15" ht="105" x14ac:dyDescent="0.2">
      <c r="A108" s="2" t="s">
        <v>253</v>
      </c>
      <c r="B108" s="3" t="s">
        <v>254</v>
      </c>
      <c r="C108" s="3" t="s">
        <v>255</v>
      </c>
      <c r="D108" s="3" t="s">
        <v>99</v>
      </c>
      <c r="E108" s="4">
        <v>1</v>
      </c>
      <c r="F108" s="5">
        <v>2379.21</v>
      </c>
      <c r="G108" s="11">
        <f t="shared" si="19"/>
        <v>285.5052</v>
      </c>
      <c r="H108" s="10">
        <f t="shared" si="20"/>
        <v>428.25779999999997</v>
      </c>
      <c r="I108" s="10">
        <f t="shared" si="21"/>
        <v>3092.973</v>
      </c>
      <c r="J108" s="10">
        <f t="shared" si="18"/>
        <v>3402.2703000000001</v>
      </c>
      <c r="K108" s="6"/>
      <c r="L108" s="3" t="s">
        <v>256</v>
      </c>
      <c r="M108" s="6" t="s">
        <v>443</v>
      </c>
      <c r="N108" s="7" t="s">
        <v>257</v>
      </c>
      <c r="O108" s="7" t="s">
        <v>258</v>
      </c>
    </row>
    <row r="109" spans="1:15" ht="120" x14ac:dyDescent="0.2">
      <c r="A109" s="2" t="s">
        <v>95</v>
      </c>
      <c r="B109" s="3" t="s">
        <v>95</v>
      </c>
      <c r="C109" s="3" t="s">
        <v>266</v>
      </c>
      <c r="D109" s="3" t="s">
        <v>371</v>
      </c>
      <c r="E109" s="4">
        <v>30</v>
      </c>
      <c r="F109" s="5">
        <v>211</v>
      </c>
      <c r="G109" s="11">
        <f>F109*0.15</f>
        <v>31.65</v>
      </c>
      <c r="H109" s="10">
        <f>F109*0.25</f>
        <v>52.75</v>
      </c>
      <c r="I109" s="10">
        <f>F109+(F109*0.15)+(F109*0.25)</f>
        <v>295.39999999999998</v>
      </c>
      <c r="J109" s="10">
        <f t="shared" si="18"/>
        <v>324.94</v>
      </c>
      <c r="K109" s="6"/>
      <c r="L109" s="3" t="s">
        <v>145</v>
      </c>
      <c r="M109" s="6" t="s">
        <v>372</v>
      </c>
      <c r="N109" s="7" t="s">
        <v>267</v>
      </c>
      <c r="O109" s="7" t="s">
        <v>146</v>
      </c>
    </row>
    <row r="110" spans="1:15" ht="90" x14ac:dyDescent="0.2">
      <c r="A110" s="2" t="s">
        <v>74</v>
      </c>
      <c r="B110" s="3" t="s">
        <v>74</v>
      </c>
      <c r="C110" s="3" t="s">
        <v>430</v>
      </c>
      <c r="D110" s="3" t="s">
        <v>275</v>
      </c>
      <c r="E110" s="4">
        <v>1</v>
      </c>
      <c r="F110" s="5">
        <v>31.65</v>
      </c>
      <c r="G110" s="9">
        <f>F110*0.18</f>
        <v>5.6969999999999992</v>
      </c>
      <c r="H110" s="10">
        <f>F110*0.31</f>
        <v>9.8114999999999988</v>
      </c>
      <c r="I110" s="10">
        <f>F110+(F110*0.18)+(F110*0.31)</f>
        <v>47.158499999999989</v>
      </c>
      <c r="J110" s="10">
        <f t="shared" si="18"/>
        <v>51.874349999999993</v>
      </c>
      <c r="K110" s="6"/>
      <c r="L110" s="3" t="s">
        <v>75</v>
      </c>
      <c r="M110" s="6" t="s">
        <v>428</v>
      </c>
      <c r="N110" s="7" t="s">
        <v>114</v>
      </c>
      <c r="O110" s="7" t="s">
        <v>189</v>
      </c>
    </row>
    <row r="111" spans="1:15" ht="180" x14ac:dyDescent="0.2">
      <c r="A111" s="2" t="s">
        <v>127</v>
      </c>
      <c r="B111" s="3" t="s">
        <v>363</v>
      </c>
      <c r="C111" s="3" t="s">
        <v>173</v>
      </c>
      <c r="D111" s="3" t="s">
        <v>364</v>
      </c>
      <c r="E111" s="4">
        <v>1</v>
      </c>
      <c r="F111" s="5">
        <v>183.5</v>
      </c>
      <c r="G111" s="11">
        <f>F111*0.15</f>
        <v>27.524999999999999</v>
      </c>
      <c r="H111" s="10">
        <f>F111*0.25</f>
        <v>45.875</v>
      </c>
      <c r="I111" s="10">
        <f>F111+(F111*0.15)+(F111*0.25)</f>
        <v>256.89999999999998</v>
      </c>
      <c r="J111" s="10">
        <f t="shared" si="18"/>
        <v>282.58999999999997</v>
      </c>
      <c r="K111" s="6"/>
      <c r="L111" s="3" t="s">
        <v>365</v>
      </c>
      <c r="M111" s="6" t="s">
        <v>366</v>
      </c>
      <c r="N111" s="7" t="s">
        <v>367</v>
      </c>
      <c r="O111" s="7" t="s">
        <v>138</v>
      </c>
    </row>
    <row r="112" spans="1:15" ht="135" x14ac:dyDescent="0.2">
      <c r="A112" s="2" t="s">
        <v>147</v>
      </c>
      <c r="B112" s="3" t="s">
        <v>148</v>
      </c>
      <c r="C112" s="3" t="s">
        <v>151</v>
      </c>
      <c r="D112" s="3" t="s">
        <v>277</v>
      </c>
      <c r="E112" s="4">
        <v>1</v>
      </c>
      <c r="F112" s="5">
        <v>3800</v>
      </c>
      <c r="G112" s="11">
        <f>F112*0.12</f>
        <v>456</v>
      </c>
      <c r="H112" s="10">
        <f>F112*0.18</f>
        <v>684</v>
      </c>
      <c r="I112" s="10">
        <f>F112+(F112*0.12)+(F112*0.18)</f>
        <v>4940</v>
      </c>
      <c r="J112" s="10">
        <f t="shared" si="18"/>
        <v>5434</v>
      </c>
      <c r="K112" s="6"/>
      <c r="L112" s="3" t="s">
        <v>149</v>
      </c>
      <c r="M112" s="6" t="s">
        <v>448</v>
      </c>
      <c r="N112" s="7" t="s">
        <v>152</v>
      </c>
      <c r="O112" s="7" t="s">
        <v>150</v>
      </c>
    </row>
    <row r="113" spans="1:15" ht="90" x14ac:dyDescent="0.2">
      <c r="A113" s="2" t="s">
        <v>83</v>
      </c>
      <c r="B113" s="3" t="s">
        <v>297</v>
      </c>
      <c r="C113" s="3" t="s">
        <v>355</v>
      </c>
      <c r="D113" s="3" t="s">
        <v>298</v>
      </c>
      <c r="E113" s="4">
        <v>1</v>
      </c>
      <c r="F113" s="5">
        <v>1155</v>
      </c>
      <c r="G113" s="11">
        <f>F113*0.12</f>
        <v>138.6</v>
      </c>
      <c r="H113" s="10">
        <f>F113*0.18</f>
        <v>207.9</v>
      </c>
      <c r="I113" s="10">
        <f>F113+(F113*0.12)+(F113*0.18)</f>
        <v>1501.5</v>
      </c>
      <c r="J113" s="10">
        <f t="shared" si="18"/>
        <v>1651.65</v>
      </c>
      <c r="K113" s="6"/>
      <c r="L113" s="3" t="s">
        <v>299</v>
      </c>
      <c r="M113" s="6" t="s">
        <v>356</v>
      </c>
      <c r="N113" s="7" t="s">
        <v>357</v>
      </c>
      <c r="O113" s="7" t="s">
        <v>190</v>
      </c>
    </row>
    <row r="114" spans="1:15" ht="180" x14ac:dyDescent="0.2">
      <c r="A114" s="2" t="s">
        <v>12</v>
      </c>
      <c r="B114" s="3" t="s">
        <v>55</v>
      </c>
      <c r="C114" s="3" t="s">
        <v>223</v>
      </c>
      <c r="D114" s="3" t="s">
        <v>294</v>
      </c>
      <c r="E114" s="4">
        <v>15</v>
      </c>
      <c r="F114" s="5">
        <v>509.28</v>
      </c>
      <c r="G114" s="11">
        <f>F114*0.12</f>
        <v>61.113599999999991</v>
      </c>
      <c r="H114" s="10">
        <f>F114*0.18</f>
        <v>91.670399999999987</v>
      </c>
      <c r="I114" s="10">
        <f>F114+(F114*0.12)+(F114*0.18)</f>
        <v>662.06399999999996</v>
      </c>
      <c r="J114" s="10">
        <f t="shared" si="18"/>
        <v>728.2704</v>
      </c>
      <c r="K114" s="6"/>
      <c r="L114" s="3" t="s">
        <v>56</v>
      </c>
      <c r="M114" s="6" t="s">
        <v>449</v>
      </c>
      <c r="N114" s="7" t="s">
        <v>58</v>
      </c>
      <c r="O114" s="7" t="s">
        <v>142</v>
      </c>
    </row>
    <row r="115" spans="1:15" ht="180" x14ac:dyDescent="0.2">
      <c r="A115" s="2" t="s">
        <v>12</v>
      </c>
      <c r="B115" s="3" t="s">
        <v>55</v>
      </c>
      <c r="C115" s="3" t="s">
        <v>224</v>
      </c>
      <c r="D115" s="3" t="s">
        <v>294</v>
      </c>
      <c r="E115" s="4">
        <v>28</v>
      </c>
      <c r="F115" s="5">
        <v>717.95</v>
      </c>
      <c r="G115" s="11">
        <f>F115*0.12</f>
        <v>86.153999999999996</v>
      </c>
      <c r="H115" s="10">
        <f>F115*0.18</f>
        <v>129.23099999999999</v>
      </c>
      <c r="I115" s="10">
        <f>F115+(F115*0.12)+(F115*0.18)</f>
        <v>933.33500000000004</v>
      </c>
      <c r="J115" s="10">
        <f t="shared" si="18"/>
        <v>1026.6685000000002</v>
      </c>
      <c r="K115" s="6"/>
      <c r="L115" s="3" t="s">
        <v>56</v>
      </c>
      <c r="M115" s="6" t="s">
        <v>449</v>
      </c>
      <c r="N115" s="7" t="s">
        <v>57</v>
      </c>
      <c r="O115" s="7" t="s">
        <v>142</v>
      </c>
    </row>
    <row r="116" spans="1:15" ht="90" x14ac:dyDescent="0.2">
      <c r="A116" s="2" t="s">
        <v>82</v>
      </c>
      <c r="B116" s="3" t="s">
        <v>82</v>
      </c>
      <c r="C116" s="3" t="s">
        <v>274</v>
      </c>
      <c r="D116" s="3" t="s">
        <v>295</v>
      </c>
      <c r="E116" s="4">
        <v>10</v>
      </c>
      <c r="F116" s="5">
        <v>14.85</v>
      </c>
      <c r="G116" s="9">
        <f>F116*0.18</f>
        <v>2.673</v>
      </c>
      <c r="H116" s="10">
        <f>F116*0.31</f>
        <v>4.6034999999999995</v>
      </c>
      <c r="I116" s="10">
        <f>F116+(F116*0.18)+(F116*0.31)</f>
        <v>22.1265</v>
      </c>
      <c r="J116" s="10">
        <f t="shared" si="18"/>
        <v>24.339150000000004</v>
      </c>
      <c r="K116" s="6"/>
      <c r="L116" s="3" t="s">
        <v>241</v>
      </c>
      <c r="M116" s="6" t="s">
        <v>336</v>
      </c>
      <c r="N116" s="7" t="s">
        <v>242</v>
      </c>
      <c r="O116" s="7" t="s">
        <v>193</v>
      </c>
    </row>
    <row r="117" spans="1:15" ht="90" x14ac:dyDescent="0.2">
      <c r="A117" s="2" t="s">
        <v>81</v>
      </c>
      <c r="B117" s="3" t="s">
        <v>81</v>
      </c>
      <c r="C117" s="3" t="s">
        <v>287</v>
      </c>
      <c r="D117" s="3" t="s">
        <v>275</v>
      </c>
      <c r="E117" s="4">
        <v>1</v>
      </c>
      <c r="F117" s="5">
        <v>13.4</v>
      </c>
      <c r="G117" s="9">
        <f>F117*0.18</f>
        <v>2.4119999999999999</v>
      </c>
      <c r="H117" s="10">
        <f>F117*0.31</f>
        <v>4.1539999999999999</v>
      </c>
      <c r="I117" s="10">
        <f>F117+(F117*0.18)+(F117*0.31)</f>
        <v>19.966000000000001</v>
      </c>
      <c r="J117" s="10">
        <f t="shared" si="18"/>
        <v>21.962600000000002</v>
      </c>
      <c r="K117" s="6"/>
      <c r="L117" s="3" t="s">
        <v>116</v>
      </c>
      <c r="M117" s="6" t="s">
        <v>428</v>
      </c>
      <c r="N117" s="7" t="s">
        <v>117</v>
      </c>
      <c r="O117" s="7" t="s">
        <v>280</v>
      </c>
    </row>
    <row r="118" spans="1:15" ht="90" x14ac:dyDescent="0.2">
      <c r="A118" s="2" t="s">
        <v>81</v>
      </c>
      <c r="B118" s="3" t="s">
        <v>81</v>
      </c>
      <c r="C118" s="3" t="s">
        <v>368</v>
      </c>
      <c r="D118" s="3" t="s">
        <v>273</v>
      </c>
      <c r="E118" s="4">
        <v>1</v>
      </c>
      <c r="F118" s="5">
        <v>25.83</v>
      </c>
      <c r="G118" s="9">
        <f>F118*0.18</f>
        <v>4.6493999999999991</v>
      </c>
      <c r="H118" s="10">
        <f>F118*0.31</f>
        <v>8.007299999999999</v>
      </c>
      <c r="I118" s="10">
        <f>F118+(F118*0.18)+(F118*0.31)</f>
        <v>38.486699999999999</v>
      </c>
      <c r="J118" s="10">
        <f t="shared" si="18"/>
        <v>42.335370000000005</v>
      </c>
      <c r="K118" s="6"/>
      <c r="L118" s="3" t="s">
        <v>135</v>
      </c>
      <c r="M118" s="6" t="s">
        <v>369</v>
      </c>
      <c r="N118" s="7" t="s">
        <v>370</v>
      </c>
      <c r="O118" s="7" t="s">
        <v>141</v>
      </c>
    </row>
    <row r="119" spans="1:15" ht="90" x14ac:dyDescent="0.2">
      <c r="A119" s="2" t="s">
        <v>81</v>
      </c>
      <c r="B119" s="3" t="s">
        <v>81</v>
      </c>
      <c r="C119" s="3" t="s">
        <v>240</v>
      </c>
      <c r="D119" s="3" t="s">
        <v>275</v>
      </c>
      <c r="E119" s="4">
        <v>1</v>
      </c>
      <c r="F119" s="5">
        <v>26.85</v>
      </c>
      <c r="G119" s="9">
        <f>F119*0.18</f>
        <v>4.8330000000000002</v>
      </c>
      <c r="H119" s="10">
        <f>F119*0.31</f>
        <v>8.323500000000001</v>
      </c>
      <c r="I119" s="10">
        <f>F119+(F119*0.18)+(F119*0.31)</f>
        <v>40.006500000000003</v>
      </c>
      <c r="J119" s="10">
        <f t="shared" si="18"/>
        <v>44.00715000000001</v>
      </c>
      <c r="K119" s="6"/>
      <c r="L119" s="3" t="s">
        <v>116</v>
      </c>
      <c r="M119" s="6" t="s">
        <v>428</v>
      </c>
      <c r="N119" s="7" t="s">
        <v>118</v>
      </c>
      <c r="O119" s="7" t="s">
        <v>280</v>
      </c>
    </row>
    <row r="120" spans="1:15" ht="120" x14ac:dyDescent="0.2">
      <c r="A120" s="2" t="s">
        <v>127</v>
      </c>
      <c r="B120" s="3" t="s">
        <v>131</v>
      </c>
      <c r="C120" s="3" t="s">
        <v>380</v>
      </c>
      <c r="D120" s="3" t="s">
        <v>199</v>
      </c>
      <c r="E120" s="4">
        <v>30</v>
      </c>
      <c r="F120" s="5">
        <v>249</v>
      </c>
      <c r="G120" s="11">
        <f t="shared" ref="G120:G125" si="22">F120*0.15</f>
        <v>37.35</v>
      </c>
      <c r="H120" s="10">
        <f t="shared" ref="H120:H125" si="23">F120*0.25</f>
        <v>62.25</v>
      </c>
      <c r="I120" s="10">
        <f t="shared" ref="I120:I125" si="24">F120+(F120*0.15)+(F120*0.25)</f>
        <v>348.6</v>
      </c>
      <c r="J120" s="10">
        <f t="shared" si="18"/>
        <v>383.46000000000004</v>
      </c>
      <c r="K120" s="6"/>
      <c r="L120" s="3" t="s">
        <v>132</v>
      </c>
      <c r="M120" s="6" t="s">
        <v>381</v>
      </c>
      <c r="N120" s="7" t="s">
        <v>134</v>
      </c>
      <c r="O120" s="7" t="s">
        <v>138</v>
      </c>
    </row>
    <row r="121" spans="1:15" ht="120" x14ac:dyDescent="0.2">
      <c r="A121" s="2" t="s">
        <v>127</v>
      </c>
      <c r="B121" s="3" t="s">
        <v>131</v>
      </c>
      <c r="C121" s="3" t="s">
        <v>382</v>
      </c>
      <c r="D121" s="3" t="s">
        <v>199</v>
      </c>
      <c r="E121" s="4">
        <v>60</v>
      </c>
      <c r="F121" s="5">
        <v>490</v>
      </c>
      <c r="G121" s="11">
        <f t="shared" si="22"/>
        <v>73.5</v>
      </c>
      <c r="H121" s="10">
        <f t="shared" si="23"/>
        <v>122.5</v>
      </c>
      <c r="I121" s="10">
        <f t="shared" si="24"/>
        <v>686</v>
      </c>
      <c r="J121" s="10">
        <f t="shared" si="18"/>
        <v>754.6</v>
      </c>
      <c r="K121" s="6"/>
      <c r="L121" s="3" t="s">
        <v>132</v>
      </c>
      <c r="M121" s="6" t="s">
        <v>381</v>
      </c>
      <c r="N121" s="7" t="s">
        <v>133</v>
      </c>
      <c r="O121" s="7" t="s">
        <v>138</v>
      </c>
    </row>
    <row r="122" spans="1:15" ht="90" x14ac:dyDescent="0.2">
      <c r="A122" s="2" t="s">
        <v>129</v>
      </c>
      <c r="B122" s="3" t="s">
        <v>412</v>
      </c>
      <c r="C122" s="3" t="s">
        <v>270</v>
      </c>
      <c r="D122" s="3" t="s">
        <v>252</v>
      </c>
      <c r="E122" s="4">
        <v>30</v>
      </c>
      <c r="F122" s="5">
        <v>99.05</v>
      </c>
      <c r="G122" s="11">
        <f t="shared" si="22"/>
        <v>14.857499999999998</v>
      </c>
      <c r="H122" s="10">
        <f t="shared" si="23"/>
        <v>24.762499999999999</v>
      </c>
      <c r="I122" s="10">
        <f t="shared" si="24"/>
        <v>138.66999999999999</v>
      </c>
      <c r="J122" s="10">
        <f t="shared" si="18"/>
        <v>152.53700000000001</v>
      </c>
      <c r="K122" s="6"/>
      <c r="L122" s="3" t="s">
        <v>414</v>
      </c>
      <c r="M122" s="6" t="s">
        <v>415</v>
      </c>
      <c r="N122" s="7" t="s">
        <v>420</v>
      </c>
      <c r="O122" s="7" t="s">
        <v>237</v>
      </c>
    </row>
    <row r="123" spans="1:15" ht="90" x14ac:dyDescent="0.2">
      <c r="A123" s="2" t="s">
        <v>129</v>
      </c>
      <c r="B123" s="3" t="s">
        <v>412</v>
      </c>
      <c r="C123" s="3" t="s">
        <v>296</v>
      </c>
      <c r="D123" s="3" t="s">
        <v>252</v>
      </c>
      <c r="E123" s="4">
        <v>30</v>
      </c>
      <c r="F123" s="5">
        <v>198.1</v>
      </c>
      <c r="G123" s="11">
        <f t="shared" si="22"/>
        <v>29.714999999999996</v>
      </c>
      <c r="H123" s="10">
        <f t="shared" si="23"/>
        <v>49.524999999999999</v>
      </c>
      <c r="I123" s="10">
        <f t="shared" si="24"/>
        <v>277.33999999999997</v>
      </c>
      <c r="J123" s="10">
        <f t="shared" si="18"/>
        <v>305.07400000000001</v>
      </c>
      <c r="K123" s="6"/>
      <c r="L123" s="3" t="s">
        <v>414</v>
      </c>
      <c r="M123" s="6" t="s">
        <v>415</v>
      </c>
      <c r="N123" s="7" t="s">
        <v>421</v>
      </c>
      <c r="O123" s="7" t="s">
        <v>237</v>
      </c>
    </row>
    <row r="124" spans="1:15" ht="90" x14ac:dyDescent="0.2">
      <c r="A124" s="2" t="s">
        <v>129</v>
      </c>
      <c r="B124" s="3" t="s">
        <v>412</v>
      </c>
      <c r="C124" s="3" t="s">
        <v>422</v>
      </c>
      <c r="D124" s="3" t="s">
        <v>252</v>
      </c>
      <c r="E124" s="4">
        <v>60</v>
      </c>
      <c r="F124" s="5">
        <v>198.1</v>
      </c>
      <c r="G124" s="11">
        <f t="shared" si="22"/>
        <v>29.714999999999996</v>
      </c>
      <c r="H124" s="10">
        <f t="shared" si="23"/>
        <v>49.524999999999999</v>
      </c>
      <c r="I124" s="10">
        <f t="shared" si="24"/>
        <v>277.33999999999997</v>
      </c>
      <c r="J124" s="10">
        <f t="shared" si="18"/>
        <v>305.07400000000001</v>
      </c>
      <c r="K124" s="6"/>
      <c r="L124" s="3" t="s">
        <v>414</v>
      </c>
      <c r="M124" s="6" t="s">
        <v>415</v>
      </c>
      <c r="N124" s="7" t="s">
        <v>423</v>
      </c>
      <c r="O124" s="7" t="s">
        <v>237</v>
      </c>
    </row>
    <row r="125" spans="1:15" ht="90" x14ac:dyDescent="0.2">
      <c r="A125" s="2" t="s">
        <v>129</v>
      </c>
      <c r="B125" s="3" t="s">
        <v>412</v>
      </c>
      <c r="C125" s="3" t="s">
        <v>417</v>
      </c>
      <c r="D125" s="3" t="s">
        <v>252</v>
      </c>
      <c r="E125" s="4">
        <v>30</v>
      </c>
      <c r="F125" s="5">
        <v>396.2</v>
      </c>
      <c r="G125" s="11">
        <f t="shared" si="22"/>
        <v>59.429999999999993</v>
      </c>
      <c r="H125" s="10">
        <f t="shared" si="23"/>
        <v>99.05</v>
      </c>
      <c r="I125" s="10">
        <f t="shared" si="24"/>
        <v>554.67999999999995</v>
      </c>
      <c r="J125" s="10">
        <f t="shared" si="18"/>
        <v>610.14800000000002</v>
      </c>
      <c r="K125" s="6"/>
      <c r="L125" s="3" t="s">
        <v>414</v>
      </c>
      <c r="M125" s="6" t="s">
        <v>415</v>
      </c>
      <c r="N125" s="7" t="s">
        <v>418</v>
      </c>
      <c r="O125" s="7" t="s">
        <v>237</v>
      </c>
    </row>
    <row r="126" spans="1:15" ht="90" x14ac:dyDescent="0.2">
      <c r="A126" s="2" t="s">
        <v>129</v>
      </c>
      <c r="B126" s="3" t="s">
        <v>412</v>
      </c>
      <c r="C126" s="3" t="s">
        <v>413</v>
      </c>
      <c r="D126" s="3" t="s">
        <v>252</v>
      </c>
      <c r="E126" s="4">
        <v>90</v>
      </c>
      <c r="F126" s="5">
        <v>594.29999999999995</v>
      </c>
      <c r="G126" s="11">
        <f>F126*0.12</f>
        <v>71.315999999999988</v>
      </c>
      <c r="H126" s="10">
        <f>F126*0.18</f>
        <v>106.97399999999999</v>
      </c>
      <c r="I126" s="10">
        <f>F126+(F126*0.12)+(F126*0.18)</f>
        <v>772.58999999999992</v>
      </c>
      <c r="J126" s="10">
        <f t="shared" si="18"/>
        <v>849.84899999999993</v>
      </c>
      <c r="K126" s="6"/>
      <c r="L126" s="3" t="s">
        <v>414</v>
      </c>
      <c r="M126" s="6" t="s">
        <v>415</v>
      </c>
      <c r="N126" s="7" t="s">
        <v>416</v>
      </c>
      <c r="O126" s="7" t="s">
        <v>237</v>
      </c>
    </row>
    <row r="127" spans="1:15" ht="90" x14ac:dyDescent="0.2">
      <c r="A127" s="2" t="s">
        <v>129</v>
      </c>
      <c r="B127" s="3" t="s">
        <v>412</v>
      </c>
      <c r="C127" s="3" t="s">
        <v>286</v>
      </c>
      <c r="D127" s="3" t="s">
        <v>252</v>
      </c>
      <c r="E127" s="4">
        <v>30</v>
      </c>
      <c r="F127" s="5">
        <v>594.29999999999995</v>
      </c>
      <c r="G127" s="11">
        <f>F127*0.12</f>
        <v>71.315999999999988</v>
      </c>
      <c r="H127" s="10">
        <f>F127*0.18</f>
        <v>106.97399999999999</v>
      </c>
      <c r="I127" s="10">
        <f>F127+(F127*0.12)+(F127*0.18)</f>
        <v>772.58999999999992</v>
      </c>
      <c r="J127" s="10">
        <f t="shared" si="18"/>
        <v>849.84899999999993</v>
      </c>
      <c r="K127" s="6"/>
      <c r="L127" s="3" t="s">
        <v>414</v>
      </c>
      <c r="M127" s="6" t="s">
        <v>415</v>
      </c>
      <c r="N127" s="7" t="s">
        <v>419</v>
      </c>
      <c r="O127" s="7" t="s">
        <v>237</v>
      </c>
    </row>
  </sheetData>
  <autoFilter ref="A3:O127"/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Foglio1</vt:lpstr>
      <vt:lpstr>Foglio1!Область_печати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2019-01-21T13:24:44Z</dcterms:created>
  <dcterms:modified xsi:type="dcterms:W3CDTF">2019-01-22T06:49:53Z</dcterms:modified>
</cp:coreProperties>
</file>