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gorbacheva\Desktop\государственная программа\отчетность по госпрограмме\отчет 2021\2 квартал\здравоохранение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7" i="1" l="1"/>
  <c r="L546" i="1"/>
  <c r="L545" i="1" l="1"/>
  <c r="L544" i="1" s="1"/>
  <c r="L328" i="1"/>
  <c r="L35" i="1"/>
  <c r="L33" i="1"/>
  <c r="L258" i="1"/>
  <c r="F613" i="1"/>
  <c r="F612" i="1"/>
  <c r="F389" i="1" l="1"/>
  <c r="F847" i="1"/>
  <c r="F846" i="1" s="1"/>
  <c r="F841" i="1"/>
  <c r="F840" i="1" s="1"/>
  <c r="F835" i="1"/>
  <c r="F834" i="1" s="1"/>
  <c r="F817" i="1"/>
  <c r="F816" i="1" s="1"/>
  <c r="F812" i="1"/>
  <c r="F813" i="1"/>
  <c r="F811" i="1" s="1"/>
  <c r="F810" i="1" s="1"/>
  <c r="F794" i="1"/>
  <c r="F795" i="1"/>
  <c r="F793" i="1" s="1"/>
  <c r="F792" i="1" s="1"/>
  <c r="F787" i="1"/>
  <c r="F786" i="1" s="1"/>
  <c r="F781" i="1"/>
  <c r="F780" i="1" s="1"/>
  <c r="F775" i="1"/>
  <c r="F774" i="1" s="1"/>
  <c r="F770" i="1"/>
  <c r="F771" i="1"/>
  <c r="F769" i="1" s="1"/>
  <c r="F768" i="1" s="1"/>
  <c r="F760" i="1"/>
  <c r="F757" i="1"/>
  <c r="F752" i="1" s="1"/>
  <c r="F749" i="1"/>
  <c r="F750" i="1"/>
  <c r="F744" i="1"/>
  <c r="F738" i="1"/>
  <c r="F739" i="1"/>
  <c r="F727" i="1"/>
  <c r="F726" i="1" s="1"/>
  <c r="F728" i="1"/>
  <c r="F719" i="1"/>
  <c r="F718" i="1" s="1"/>
  <c r="F713" i="1"/>
  <c r="F712" i="1" s="1"/>
  <c r="F708" i="1"/>
  <c r="F709" i="1"/>
  <c r="F679" i="1" s="1"/>
  <c r="F677" i="1" s="1"/>
  <c r="F676" i="1" s="1"/>
  <c r="F701" i="1"/>
  <c r="F700" i="1" s="1"/>
  <c r="F695" i="1"/>
  <c r="F694" i="1" s="1"/>
  <c r="F689" i="1"/>
  <c r="F688" i="1" s="1"/>
  <c r="F684" i="1"/>
  <c r="F685" i="1"/>
  <c r="F683" i="1" s="1"/>
  <c r="F682" i="1" s="1"/>
  <c r="F678" i="1"/>
  <c r="F671" i="1"/>
  <c r="F670" i="1" s="1"/>
  <c r="F665" i="1"/>
  <c r="F664" i="1" s="1"/>
  <c r="F659" i="1"/>
  <c r="F658" i="1" s="1"/>
  <c r="F654" i="1"/>
  <c r="F655" i="1"/>
  <c r="F653" i="1" s="1"/>
  <c r="F652" i="1" s="1"/>
  <c r="F647" i="1"/>
  <c r="F646" i="1" s="1"/>
  <c r="F642" i="1"/>
  <c r="F643" i="1"/>
  <c r="F641" i="1" s="1"/>
  <c r="F640" i="1" s="1"/>
  <c r="F635" i="1"/>
  <c r="F634" i="1" s="1"/>
  <c r="F630" i="1"/>
  <c r="F631" i="1"/>
  <c r="F623" i="1"/>
  <c r="F622" i="1" s="1"/>
  <c r="F617" i="1"/>
  <c r="F616" i="1" s="1"/>
  <c r="F611" i="1"/>
  <c r="F610" i="1" s="1"/>
  <c r="F605" i="1"/>
  <c r="F604" i="1" s="1"/>
  <c r="F599" i="1"/>
  <c r="F598" i="1" s="1"/>
  <c r="F594" i="1"/>
  <c r="F587" i="1"/>
  <c r="F586" i="1" s="1"/>
  <c r="F581" i="1"/>
  <c r="F580" i="1" s="1"/>
  <c r="F575" i="1"/>
  <c r="F574" i="1" s="1"/>
  <c r="F569" i="1"/>
  <c r="F568" i="1" s="1"/>
  <c r="F563" i="1"/>
  <c r="F562" i="1" s="1"/>
  <c r="F557" i="1"/>
  <c r="F556" i="1" s="1"/>
  <c r="F551" i="1"/>
  <c r="F550" i="1" s="1"/>
  <c r="F546" i="1"/>
  <c r="F547" i="1"/>
  <c r="F545" i="1" s="1"/>
  <c r="F544" i="1" s="1"/>
  <c r="F540" i="1"/>
  <c r="F541" i="1"/>
  <c r="F539" i="1" s="1"/>
  <c r="F538" i="1" s="1"/>
  <c r="F533" i="1"/>
  <c r="F532" i="1" s="1"/>
  <c r="F528" i="1"/>
  <c r="F529" i="1"/>
  <c r="F527" i="1" s="1"/>
  <c r="F526" i="1" s="1"/>
  <c r="F521" i="1"/>
  <c r="F520" i="1" s="1"/>
  <c r="F515" i="1"/>
  <c r="F514" i="1" s="1"/>
  <c r="F510" i="1"/>
  <c r="F511" i="1"/>
  <c r="F509" i="1" s="1"/>
  <c r="F508" i="1" s="1"/>
  <c r="F491" i="1"/>
  <c r="F490" i="1" s="1"/>
  <c r="F485" i="1"/>
  <c r="F484" i="1" s="1"/>
  <c r="F480" i="1"/>
  <c r="F481" i="1"/>
  <c r="F479" i="1" s="1"/>
  <c r="F478" i="1" s="1"/>
  <c r="F473" i="1"/>
  <c r="F472" i="1" s="1"/>
  <c r="F467" i="1"/>
  <c r="F466" i="1" s="1"/>
  <c r="F461" i="1"/>
  <c r="F460" i="1" s="1"/>
  <c r="F456" i="1"/>
  <c r="F457" i="1"/>
  <c r="F455" i="1" s="1"/>
  <c r="F454" i="1" s="1"/>
  <c r="F449" i="1"/>
  <c r="F448" i="1" s="1"/>
  <c r="F444" i="1"/>
  <c r="F445" i="1"/>
  <c r="F437" i="1"/>
  <c r="F436" i="1" s="1"/>
  <c r="F431" i="1"/>
  <c r="F430" i="1" s="1"/>
  <c r="F423" i="1"/>
  <c r="F422" i="1" s="1"/>
  <c r="F417" i="1"/>
  <c r="F416" i="1" s="1"/>
  <c r="F411" i="1"/>
  <c r="F410" i="1" s="1"/>
  <c r="F405" i="1"/>
  <c r="F404" i="1" s="1"/>
  <c r="F398" i="1"/>
  <c r="F397" i="1" s="1"/>
  <c r="F393" i="1"/>
  <c r="F394" i="1"/>
  <c r="F392" i="1" s="1"/>
  <c r="F391" i="1" s="1"/>
  <c r="F387" i="1"/>
  <c r="F380" i="1"/>
  <c r="F379" i="1" s="1"/>
  <c r="F374" i="1"/>
  <c r="F373" i="1" s="1"/>
  <c r="F369" i="1"/>
  <c r="F370" i="1"/>
  <c r="F368" i="1" s="1"/>
  <c r="F367" i="1" s="1"/>
  <c r="F343" i="1"/>
  <c r="F344" i="1"/>
  <c r="F339" i="1"/>
  <c r="F340" i="1"/>
  <c r="F338" i="1" s="1"/>
  <c r="F337" i="1" s="1"/>
  <c r="F332" i="1"/>
  <c r="F331" i="1" s="1"/>
  <c r="F326" i="1"/>
  <c r="F325" i="1" s="1"/>
  <c r="F320" i="1"/>
  <c r="F319" i="1" s="1"/>
  <c r="F315" i="1"/>
  <c r="F316" i="1"/>
  <c r="F308" i="1"/>
  <c r="F307" i="1" s="1"/>
  <c r="F303" i="1"/>
  <c r="F304" i="1"/>
  <c r="F302" i="1" s="1"/>
  <c r="F301" i="1" s="1"/>
  <c r="F295" i="1"/>
  <c r="F296" i="1"/>
  <c r="F290" i="1"/>
  <c r="F289" i="1" s="1"/>
  <c r="F262" i="1"/>
  <c r="F261" i="1" s="1"/>
  <c r="F257" i="1"/>
  <c r="F258" i="1"/>
  <c r="F256" i="1" s="1"/>
  <c r="F255" i="1" s="1"/>
  <c r="F251" i="1"/>
  <c r="F244" i="1"/>
  <c r="F243" i="1" s="1"/>
  <c r="F238" i="1"/>
  <c r="F237" i="1" s="1"/>
  <c r="F233" i="1"/>
  <c r="F234" i="1"/>
  <c r="F232" i="1" s="1"/>
  <c r="F231" i="1" s="1"/>
  <c r="F221" i="1"/>
  <c r="F222" i="1"/>
  <c r="F214" i="1"/>
  <c r="F213" i="1" s="1"/>
  <c r="F205" i="1"/>
  <c r="F206" i="1"/>
  <c r="F188" i="1"/>
  <c r="F189" i="1"/>
  <c r="F181" i="1"/>
  <c r="F180" i="1" s="1"/>
  <c r="F173" i="1"/>
  <c r="F172" i="1" s="1"/>
  <c r="F35" i="1"/>
  <c r="F144" i="1"/>
  <c r="F145" i="1"/>
  <c r="F168" i="1"/>
  <c r="F169" i="1"/>
  <c r="F161" i="1"/>
  <c r="F160" i="1" s="1"/>
  <c r="F155" i="1"/>
  <c r="F154" i="1" s="1"/>
  <c r="F149" i="1"/>
  <c r="F148" i="1" s="1"/>
  <c r="F137" i="1"/>
  <c r="F136" i="1" s="1"/>
  <c r="F131" i="1"/>
  <c r="F130" i="1" s="1"/>
  <c r="F125" i="1"/>
  <c r="F124" i="1" s="1"/>
  <c r="F119" i="1"/>
  <c r="F118" i="1" s="1"/>
  <c r="F113" i="1"/>
  <c r="F112" i="1" s="1"/>
  <c r="F107" i="1"/>
  <c r="F106" i="1" s="1"/>
  <c r="F93" i="1"/>
  <c r="F92" i="1" s="1"/>
  <c r="F87" i="1"/>
  <c r="F86" i="1" s="1"/>
  <c r="F81" i="1"/>
  <c r="F80" i="1" s="1"/>
  <c r="F69" i="1"/>
  <c r="F68" i="1" s="1"/>
  <c r="F63" i="1"/>
  <c r="F62" i="1" s="1"/>
  <c r="F51" i="1"/>
  <c r="F50" i="1" s="1"/>
  <c r="F39" i="1"/>
  <c r="F38" i="1" s="1"/>
  <c r="F696" i="1"/>
  <c r="F46" i="1"/>
  <c r="F45" i="1" s="1"/>
  <c r="F44" i="1" s="1"/>
  <c r="F58" i="1"/>
  <c r="F57" i="1" s="1"/>
  <c r="F56" i="1" s="1"/>
  <c r="F707" i="1" l="1"/>
  <c r="F706" i="1" s="1"/>
  <c r="F595" i="1"/>
  <c r="F593" i="1" s="1"/>
  <c r="F592" i="1" s="1"/>
  <c r="F629" i="1"/>
  <c r="F628" i="1" s="1"/>
  <c r="F388" i="1"/>
  <c r="F386" i="1" s="1"/>
  <c r="F385" i="1" s="1"/>
  <c r="F443" i="1"/>
  <c r="F442" i="1" s="1"/>
  <c r="F252" i="1"/>
  <c r="F250" i="1" s="1"/>
  <c r="F249" i="1" s="1"/>
  <c r="F314" i="1"/>
  <c r="F313" i="1" s="1"/>
  <c r="F33" i="1"/>
  <c r="K688" i="1"/>
  <c r="K282" i="1" l="1"/>
  <c r="J282" i="1"/>
  <c r="K277" i="1"/>
  <c r="J277" i="1"/>
  <c r="K268" i="1"/>
  <c r="J268" i="1"/>
  <c r="K261" i="1"/>
  <c r="J261" i="1"/>
  <c r="K397" i="1"/>
  <c r="J397" i="1"/>
  <c r="K410" i="1"/>
  <c r="J410" i="1"/>
  <c r="K422" i="1"/>
  <c r="J422" i="1"/>
  <c r="K430" i="1"/>
  <c r="J430" i="1"/>
  <c r="E613" i="1" l="1"/>
  <c r="E612" i="1"/>
  <c r="L623" i="1"/>
  <c r="E623" i="1"/>
  <c r="L622" i="1"/>
  <c r="E622" i="1"/>
  <c r="E546" i="1" l="1"/>
  <c r="L587" i="1" l="1"/>
  <c r="E587" i="1"/>
  <c r="L586" i="1"/>
  <c r="E586" i="1"/>
  <c r="E173" i="1" l="1"/>
  <c r="E172" i="1" s="1"/>
  <c r="L173" i="1"/>
  <c r="L172" i="1" s="1"/>
  <c r="E35" i="1"/>
  <c r="E33" i="1"/>
  <c r="L137" i="1"/>
  <c r="L136" i="1" s="1"/>
  <c r="E137" i="1"/>
  <c r="E136" i="1" s="1"/>
  <c r="L131" i="1"/>
  <c r="L130" i="1" s="1"/>
  <c r="E131" i="1"/>
  <c r="E130" i="1" s="1"/>
  <c r="L125" i="1"/>
  <c r="L124" i="1" s="1"/>
  <c r="E125" i="1"/>
  <c r="E124" i="1" s="1"/>
  <c r="L119" i="1"/>
  <c r="L118" i="1" s="1"/>
  <c r="E119" i="1"/>
  <c r="E118" i="1" s="1"/>
  <c r="L113" i="1"/>
  <c r="L112" i="1" s="1"/>
  <c r="E113" i="1"/>
  <c r="E112" i="1" s="1"/>
  <c r="L93" i="1"/>
  <c r="L92" i="1" s="1"/>
  <c r="E93" i="1"/>
  <c r="E92" i="1" s="1"/>
  <c r="L847" i="1" l="1"/>
  <c r="L846" i="1" s="1"/>
  <c r="E847" i="1"/>
  <c r="E846" i="1" s="1"/>
  <c r="L841" i="1"/>
  <c r="L840" i="1" s="1"/>
  <c r="E841" i="1"/>
  <c r="E840" i="1" s="1"/>
  <c r="L839" i="1"/>
  <c r="F839" i="1"/>
  <c r="E839" i="1"/>
  <c r="L838" i="1"/>
  <c r="F838" i="1"/>
  <c r="E838" i="1"/>
  <c r="L837" i="1"/>
  <c r="F837" i="1"/>
  <c r="E837" i="1"/>
  <c r="L836" i="1"/>
  <c r="F836" i="1"/>
  <c r="E836" i="1"/>
  <c r="L829" i="1"/>
  <c r="L828" i="1" s="1"/>
  <c r="F829" i="1"/>
  <c r="F828" i="1" s="1"/>
  <c r="E829" i="1"/>
  <c r="E828" i="1" s="1"/>
  <c r="L827" i="1"/>
  <c r="E827" i="1"/>
  <c r="L826" i="1"/>
  <c r="E826" i="1"/>
  <c r="L825" i="1"/>
  <c r="E825" i="1"/>
  <c r="L824" i="1"/>
  <c r="E824" i="1"/>
  <c r="E823" i="1" s="1"/>
  <c r="L823" i="1"/>
  <c r="F823" i="1"/>
  <c r="F822" i="1" s="1"/>
  <c r="L822" i="1"/>
  <c r="E822" i="1"/>
  <c r="L817" i="1"/>
  <c r="L816" i="1" s="1"/>
  <c r="E817" i="1"/>
  <c r="E816" i="1" s="1"/>
  <c r="L815" i="1"/>
  <c r="F815" i="1"/>
  <c r="E815" i="1"/>
  <c r="L814" i="1"/>
  <c r="F814" i="1"/>
  <c r="E814" i="1"/>
  <c r="L813" i="1"/>
  <c r="E813" i="1"/>
  <c r="L812" i="1"/>
  <c r="E812" i="1"/>
  <c r="L799" i="1"/>
  <c r="L798" i="1" s="1"/>
  <c r="F799" i="1"/>
  <c r="E799" i="1"/>
  <c r="E798" i="1" s="1"/>
  <c r="F798" i="1"/>
  <c r="L787" i="1"/>
  <c r="L786" i="1" s="1"/>
  <c r="E787" i="1"/>
  <c r="E786" i="1" s="1"/>
  <c r="L781" i="1"/>
  <c r="L780" i="1" s="1"/>
  <c r="E781" i="1"/>
  <c r="E780" i="1" s="1"/>
  <c r="L779" i="1"/>
  <c r="L773" i="1" s="1"/>
  <c r="F779" i="1"/>
  <c r="F773" i="1" s="1"/>
  <c r="E779" i="1"/>
  <c r="E773" i="1" s="1"/>
  <c r="L778" i="1"/>
  <c r="L772" i="1" s="1"/>
  <c r="F778" i="1"/>
  <c r="F772" i="1" s="1"/>
  <c r="E778" i="1"/>
  <c r="E772" i="1" s="1"/>
  <c r="L777" i="1"/>
  <c r="L771" i="1" s="1"/>
  <c r="F777" i="1"/>
  <c r="E777" i="1"/>
  <c r="L776" i="1"/>
  <c r="L770" i="1" s="1"/>
  <c r="F776" i="1"/>
  <c r="E776" i="1"/>
  <c r="E770" i="1" s="1"/>
  <c r="L765" i="1"/>
  <c r="F765" i="1"/>
  <c r="E765" i="1"/>
  <c r="L762" i="1"/>
  <c r="F762" i="1"/>
  <c r="E762" i="1"/>
  <c r="L761" i="1"/>
  <c r="F761" i="1"/>
  <c r="E761" i="1"/>
  <c r="L757" i="1"/>
  <c r="E757" i="1"/>
  <c r="L754" i="1"/>
  <c r="F754" i="1"/>
  <c r="E754" i="1"/>
  <c r="L753" i="1"/>
  <c r="F753" i="1"/>
  <c r="E753" i="1"/>
  <c r="L751" i="1"/>
  <c r="F751" i="1"/>
  <c r="F745" i="1" s="1"/>
  <c r="E751" i="1"/>
  <c r="L750" i="1"/>
  <c r="L730" i="1" s="1"/>
  <c r="F730" i="1"/>
  <c r="F729" i="1" s="1"/>
  <c r="F724" i="1" s="1"/>
  <c r="E750" i="1"/>
  <c r="L748" i="1"/>
  <c r="F748" i="1"/>
  <c r="E748" i="1"/>
  <c r="L747" i="1"/>
  <c r="F747" i="1"/>
  <c r="E747" i="1"/>
  <c r="L742" i="1"/>
  <c r="L736" i="1" s="1"/>
  <c r="F742" i="1"/>
  <c r="F736" i="1" s="1"/>
  <c r="E742" i="1"/>
  <c r="L739" i="1"/>
  <c r="E739" i="1"/>
  <c r="L737" i="1"/>
  <c r="F737" i="1"/>
  <c r="E737" i="1"/>
  <c r="L735" i="1"/>
  <c r="F735" i="1"/>
  <c r="E735" i="1"/>
  <c r="L734" i="1"/>
  <c r="F734" i="1"/>
  <c r="E734" i="1"/>
  <c r="E730" i="1"/>
  <c r="E729" i="1" s="1"/>
  <c r="L719" i="1"/>
  <c r="L718" i="1" s="1"/>
  <c r="E719" i="1"/>
  <c r="E718" i="1" s="1"/>
  <c r="L713" i="1"/>
  <c r="L712" i="1" s="1"/>
  <c r="E713" i="1"/>
  <c r="E712" i="1" s="1"/>
  <c r="L711" i="1"/>
  <c r="F711" i="1"/>
  <c r="E711" i="1"/>
  <c r="L710" i="1"/>
  <c r="F710" i="1"/>
  <c r="E710" i="1"/>
  <c r="L709" i="1"/>
  <c r="E709" i="1"/>
  <c r="L708" i="1"/>
  <c r="E708" i="1"/>
  <c r="L701" i="1"/>
  <c r="L700" i="1" s="1"/>
  <c r="E701" i="1"/>
  <c r="E700" i="1" s="1"/>
  <c r="L695" i="1"/>
  <c r="L694" i="1" s="1"/>
  <c r="E695" i="1"/>
  <c r="E694" i="1" s="1"/>
  <c r="L689" i="1"/>
  <c r="L688" i="1" s="1"/>
  <c r="E689" i="1"/>
  <c r="E688" i="1" s="1"/>
  <c r="L687" i="1"/>
  <c r="F687" i="1"/>
  <c r="E687" i="1"/>
  <c r="L686" i="1"/>
  <c r="F686" i="1"/>
  <c r="E686" i="1"/>
  <c r="L685" i="1"/>
  <c r="E685" i="1"/>
  <c r="L684" i="1"/>
  <c r="E684" i="1"/>
  <c r="E681" i="1"/>
  <c r="L671" i="1"/>
  <c r="L670" i="1" s="1"/>
  <c r="E671" i="1"/>
  <c r="E670" i="1" s="1"/>
  <c r="L669" i="1"/>
  <c r="F669" i="1"/>
  <c r="E669" i="1"/>
  <c r="L668" i="1"/>
  <c r="F668" i="1"/>
  <c r="E668" i="1"/>
  <c r="L667" i="1"/>
  <c r="F667" i="1"/>
  <c r="E667" i="1"/>
  <c r="L666" i="1"/>
  <c r="F666" i="1"/>
  <c r="E666" i="1"/>
  <c r="L659" i="1"/>
  <c r="L658" i="1" s="1"/>
  <c r="E659" i="1"/>
  <c r="E658" i="1" s="1"/>
  <c r="L657" i="1"/>
  <c r="F657" i="1"/>
  <c r="E657" i="1"/>
  <c r="L656" i="1"/>
  <c r="F656" i="1"/>
  <c r="E656" i="1"/>
  <c r="L655" i="1"/>
  <c r="E655" i="1"/>
  <c r="L654" i="1"/>
  <c r="E654" i="1"/>
  <c r="L647" i="1"/>
  <c r="L646" i="1" s="1"/>
  <c r="E647" i="1"/>
  <c r="E646" i="1" s="1"/>
  <c r="L645" i="1"/>
  <c r="F645" i="1"/>
  <c r="E645" i="1"/>
  <c r="L644" i="1"/>
  <c r="F644" i="1"/>
  <c r="E644" i="1"/>
  <c r="L643" i="1"/>
  <c r="E643" i="1"/>
  <c r="L642" i="1"/>
  <c r="E642" i="1"/>
  <c r="L635" i="1"/>
  <c r="L634" i="1" s="1"/>
  <c r="E635" i="1"/>
  <c r="E634" i="1" s="1"/>
  <c r="L633" i="1"/>
  <c r="F633" i="1"/>
  <c r="E633" i="1"/>
  <c r="L632" i="1"/>
  <c r="F632" i="1"/>
  <c r="E632" i="1"/>
  <c r="L631" i="1"/>
  <c r="E631" i="1"/>
  <c r="L630" i="1"/>
  <c r="E630" i="1"/>
  <c r="L617" i="1"/>
  <c r="L616" i="1" s="1"/>
  <c r="E617" i="1"/>
  <c r="E616" i="1" s="1"/>
  <c r="L615" i="1"/>
  <c r="F615" i="1"/>
  <c r="E615" i="1"/>
  <c r="L614" i="1"/>
  <c r="F614" i="1"/>
  <c r="E614" i="1"/>
  <c r="L613" i="1"/>
  <c r="L612" i="1"/>
  <c r="L605" i="1"/>
  <c r="L604" i="1" s="1"/>
  <c r="E605" i="1"/>
  <c r="E604" i="1" s="1"/>
  <c r="L603" i="1"/>
  <c r="F603" i="1"/>
  <c r="E603" i="1"/>
  <c r="L602" i="1"/>
  <c r="F602" i="1"/>
  <c r="E602" i="1"/>
  <c r="L601" i="1"/>
  <c r="F601" i="1"/>
  <c r="E601" i="1"/>
  <c r="L600" i="1"/>
  <c r="F600" i="1"/>
  <c r="E600" i="1"/>
  <c r="L581" i="1"/>
  <c r="L580" i="1" s="1"/>
  <c r="E581" i="1"/>
  <c r="E580" i="1" s="1"/>
  <c r="L575" i="1"/>
  <c r="L574" i="1" s="1"/>
  <c r="E575" i="1"/>
  <c r="E574" i="1" s="1"/>
  <c r="L569" i="1"/>
  <c r="L568" i="1" s="1"/>
  <c r="E569" i="1"/>
  <c r="E568" i="1" s="1"/>
  <c r="L563" i="1"/>
  <c r="L562" i="1" s="1"/>
  <c r="E563" i="1"/>
  <c r="E562" i="1" s="1"/>
  <c r="L557" i="1"/>
  <c r="L556" i="1" s="1"/>
  <c r="E557" i="1"/>
  <c r="E556" i="1" s="1"/>
  <c r="L551" i="1"/>
  <c r="L550" i="1" s="1"/>
  <c r="E551" i="1"/>
  <c r="E550" i="1" s="1"/>
  <c r="L549" i="1"/>
  <c r="L543" i="1" s="1"/>
  <c r="F549" i="1"/>
  <c r="F543" i="1" s="1"/>
  <c r="E549" i="1"/>
  <c r="E543" i="1" s="1"/>
  <c r="L548" i="1"/>
  <c r="L542" i="1" s="1"/>
  <c r="F548" i="1"/>
  <c r="F542" i="1" s="1"/>
  <c r="E548" i="1"/>
  <c r="E542" i="1" s="1"/>
  <c r="L541" i="1"/>
  <c r="E547" i="1"/>
  <c r="E541" i="1" s="1"/>
  <c r="L540" i="1"/>
  <c r="L11" i="1" s="1"/>
  <c r="E540" i="1"/>
  <c r="L533" i="1"/>
  <c r="L532" i="1" s="1"/>
  <c r="E533" i="1"/>
  <c r="E532" i="1" s="1"/>
  <c r="L531" i="1"/>
  <c r="F531" i="1"/>
  <c r="E531" i="1"/>
  <c r="L530" i="1"/>
  <c r="E530" i="1"/>
  <c r="L529" i="1"/>
  <c r="E529" i="1"/>
  <c r="L528" i="1"/>
  <c r="E528" i="1"/>
  <c r="L521" i="1"/>
  <c r="L520" i="1" s="1"/>
  <c r="E521" i="1"/>
  <c r="E520" i="1" s="1"/>
  <c r="L515" i="1"/>
  <c r="L514" i="1" s="1"/>
  <c r="E515" i="1"/>
  <c r="E514" i="1" s="1"/>
  <c r="L513" i="1"/>
  <c r="F513" i="1"/>
  <c r="E513" i="1"/>
  <c r="L512" i="1"/>
  <c r="F512" i="1"/>
  <c r="E512" i="1"/>
  <c r="L511" i="1"/>
  <c r="E511" i="1"/>
  <c r="L510" i="1"/>
  <c r="E510" i="1"/>
  <c r="L503" i="1"/>
  <c r="L502" i="1" s="1"/>
  <c r="F503" i="1"/>
  <c r="F502" i="1" s="1"/>
  <c r="E503" i="1"/>
  <c r="E502" i="1" s="1"/>
  <c r="L501" i="1"/>
  <c r="F501" i="1"/>
  <c r="E501" i="1"/>
  <c r="L500" i="1"/>
  <c r="F500" i="1"/>
  <c r="E500" i="1"/>
  <c r="L499" i="1"/>
  <c r="F499" i="1"/>
  <c r="E499" i="1"/>
  <c r="L498" i="1"/>
  <c r="F498" i="1"/>
  <c r="E498" i="1"/>
  <c r="L491" i="1"/>
  <c r="L490" i="1" s="1"/>
  <c r="E491" i="1"/>
  <c r="E490" i="1" s="1"/>
  <c r="L485" i="1"/>
  <c r="L484" i="1" s="1"/>
  <c r="E485" i="1"/>
  <c r="E484" i="1"/>
  <c r="L483" i="1"/>
  <c r="L459" i="1" s="1"/>
  <c r="F483" i="1"/>
  <c r="F459" i="1" s="1"/>
  <c r="E483" i="1"/>
  <c r="E459" i="1" s="1"/>
  <c r="L482" i="1"/>
  <c r="L458" i="1" s="1"/>
  <c r="F482" i="1"/>
  <c r="F458" i="1" s="1"/>
  <c r="E482" i="1"/>
  <c r="E458" i="1" s="1"/>
  <c r="L481" i="1"/>
  <c r="E481" i="1"/>
  <c r="L480" i="1"/>
  <c r="E480" i="1"/>
  <c r="L473" i="1"/>
  <c r="L472" i="1" s="1"/>
  <c r="E473" i="1"/>
  <c r="E472" i="1" s="1"/>
  <c r="L467" i="1"/>
  <c r="L466" i="1" s="1"/>
  <c r="E467" i="1"/>
  <c r="E466" i="1" s="1"/>
  <c r="L461" i="1"/>
  <c r="L460" i="1" s="1"/>
  <c r="E461" i="1"/>
  <c r="E460" i="1" s="1"/>
  <c r="L457" i="1"/>
  <c r="E457" i="1"/>
  <c r="L456" i="1"/>
  <c r="E456" i="1"/>
  <c r="L449" i="1"/>
  <c r="L448" i="1" s="1"/>
  <c r="E449" i="1"/>
  <c r="E448" i="1" s="1"/>
  <c r="L447" i="1"/>
  <c r="F447" i="1"/>
  <c r="E447" i="1"/>
  <c r="L446" i="1"/>
  <c r="F446" i="1"/>
  <c r="E446" i="1"/>
  <c r="L445" i="1"/>
  <c r="E445" i="1"/>
  <c r="L444" i="1"/>
  <c r="E444" i="1"/>
  <c r="L437" i="1"/>
  <c r="L436" i="1" s="1"/>
  <c r="E437" i="1"/>
  <c r="E436" i="1" s="1"/>
  <c r="L431" i="1"/>
  <c r="L430" i="1" s="1"/>
  <c r="E431" i="1"/>
  <c r="E430" i="1" s="1"/>
  <c r="L423" i="1"/>
  <c r="L422" i="1" s="1"/>
  <c r="E423" i="1"/>
  <c r="E422" i="1" s="1"/>
  <c r="L417" i="1"/>
  <c r="L416" i="1" s="1"/>
  <c r="E417" i="1"/>
  <c r="E416" i="1" s="1"/>
  <c r="L411" i="1"/>
  <c r="L410" i="1" s="1"/>
  <c r="E411" i="1"/>
  <c r="E410" i="1" s="1"/>
  <c r="L405" i="1"/>
  <c r="L404" i="1" s="1"/>
  <c r="E405" i="1"/>
  <c r="E404" i="1" s="1"/>
  <c r="L398" i="1"/>
  <c r="L397" i="1" s="1"/>
  <c r="E398" i="1"/>
  <c r="E397" i="1" s="1"/>
  <c r="L396" i="1"/>
  <c r="F396" i="1"/>
  <c r="E396" i="1"/>
  <c r="L395" i="1"/>
  <c r="F395" i="1"/>
  <c r="E395" i="1"/>
  <c r="L394" i="1"/>
  <c r="E394" i="1"/>
  <c r="L393" i="1"/>
  <c r="E393" i="1"/>
  <c r="L380" i="1"/>
  <c r="L379" i="1" s="1"/>
  <c r="E380" i="1"/>
  <c r="E379" i="1" s="1"/>
  <c r="L374" i="1"/>
  <c r="L373" i="1" s="1"/>
  <c r="E374" i="1"/>
  <c r="E373" i="1" s="1"/>
  <c r="L372" i="1"/>
  <c r="F372" i="1"/>
  <c r="E372" i="1"/>
  <c r="L371" i="1"/>
  <c r="F371" i="1"/>
  <c r="E371" i="1"/>
  <c r="L370" i="1"/>
  <c r="E370" i="1"/>
  <c r="L369" i="1"/>
  <c r="E369" i="1"/>
  <c r="L362" i="1"/>
  <c r="L361" i="1" s="1"/>
  <c r="F362" i="1"/>
  <c r="F361" i="1" s="1"/>
  <c r="E362" i="1"/>
  <c r="E361" i="1" s="1"/>
  <c r="L360" i="1"/>
  <c r="F360" i="1"/>
  <c r="E360" i="1"/>
  <c r="L359" i="1"/>
  <c r="F359" i="1"/>
  <c r="E359" i="1"/>
  <c r="L358" i="1"/>
  <c r="F358" i="1"/>
  <c r="E358" i="1"/>
  <c r="L357" i="1"/>
  <c r="F357" i="1"/>
  <c r="E357" i="1"/>
  <c r="L350" i="1"/>
  <c r="L349" i="1" s="1"/>
  <c r="F350" i="1"/>
  <c r="F349" i="1" s="1"/>
  <c r="E350" i="1"/>
  <c r="E349" i="1" s="1"/>
  <c r="L344" i="1"/>
  <c r="L343" i="1" s="1"/>
  <c r="E344" i="1"/>
  <c r="E343" i="1" s="1"/>
  <c r="L342" i="1"/>
  <c r="F342" i="1"/>
  <c r="E342" i="1"/>
  <c r="L341" i="1"/>
  <c r="F341" i="1"/>
  <c r="E341" i="1"/>
  <c r="L340" i="1"/>
  <c r="E340" i="1"/>
  <c r="L339" i="1"/>
  <c r="E339" i="1"/>
  <c r="L332" i="1"/>
  <c r="L331" i="1" s="1"/>
  <c r="E332" i="1"/>
  <c r="E331" i="1" s="1"/>
  <c r="L326" i="1"/>
  <c r="L325" i="1" s="1"/>
  <c r="E326" i="1"/>
  <c r="E325" i="1" s="1"/>
  <c r="L320" i="1"/>
  <c r="L319" i="1" s="1"/>
  <c r="E320" i="1"/>
  <c r="E319" i="1" s="1"/>
  <c r="L318" i="1"/>
  <c r="F318" i="1"/>
  <c r="E318" i="1"/>
  <c r="L317" i="1"/>
  <c r="F317" i="1"/>
  <c r="E317" i="1"/>
  <c r="L316" i="1"/>
  <c r="L252" i="1" s="1"/>
  <c r="E316" i="1"/>
  <c r="L315" i="1"/>
  <c r="E315" i="1"/>
  <c r="L308" i="1"/>
  <c r="L307" i="1" s="1"/>
  <c r="E308" i="1"/>
  <c r="E307" i="1" s="1"/>
  <c r="L306" i="1"/>
  <c r="F306" i="1"/>
  <c r="E306" i="1"/>
  <c r="L305" i="1"/>
  <c r="F305" i="1"/>
  <c r="E305" i="1"/>
  <c r="L304" i="1"/>
  <c r="E304" i="1"/>
  <c r="L303" i="1"/>
  <c r="E303" i="1"/>
  <c r="L296" i="1"/>
  <c r="L295" i="1" s="1"/>
  <c r="E296" i="1"/>
  <c r="E295" i="1" s="1"/>
  <c r="L290" i="1"/>
  <c r="L289" i="1" s="1"/>
  <c r="E290" i="1"/>
  <c r="E289" i="1" s="1"/>
  <c r="L262" i="1"/>
  <c r="L261" i="1" s="1"/>
  <c r="E262" i="1"/>
  <c r="E261" i="1" s="1"/>
  <c r="L260" i="1"/>
  <c r="F260" i="1"/>
  <c r="F248" i="1" s="1"/>
  <c r="E260" i="1"/>
  <c r="E248" i="1" s="1"/>
  <c r="L259" i="1"/>
  <c r="F259" i="1"/>
  <c r="F247" i="1" s="1"/>
  <c r="E259" i="1"/>
  <c r="E247" i="1" s="1"/>
  <c r="E244" i="1" s="1"/>
  <c r="E258" i="1"/>
  <c r="L257" i="1"/>
  <c r="E257" i="1"/>
  <c r="L248" i="1"/>
  <c r="L234" i="1"/>
  <c r="E234" i="1"/>
  <c r="L233" i="1"/>
  <c r="E233" i="1"/>
  <c r="L226" i="1"/>
  <c r="L225" i="1" s="1"/>
  <c r="F226" i="1"/>
  <c r="F225" i="1" s="1"/>
  <c r="E226" i="1"/>
  <c r="E225" i="1" s="1"/>
  <c r="L224" i="1"/>
  <c r="F224" i="1"/>
  <c r="E224" i="1"/>
  <c r="L223" i="1"/>
  <c r="F223" i="1"/>
  <c r="F220" i="1" s="1"/>
  <c r="F219" i="1" s="1"/>
  <c r="E223" i="1"/>
  <c r="L222" i="1"/>
  <c r="E222" i="1"/>
  <c r="L221" i="1"/>
  <c r="E221" i="1"/>
  <c r="L214" i="1"/>
  <c r="L213" i="1" s="1"/>
  <c r="E214" i="1"/>
  <c r="E213" i="1" s="1"/>
  <c r="L208" i="1"/>
  <c r="F208" i="1"/>
  <c r="E208" i="1"/>
  <c r="L207" i="1"/>
  <c r="F207" i="1"/>
  <c r="F204" i="1" s="1"/>
  <c r="F203" i="1" s="1"/>
  <c r="E207" i="1"/>
  <c r="L206" i="1"/>
  <c r="E206" i="1"/>
  <c r="L205" i="1"/>
  <c r="E205" i="1"/>
  <c r="L193" i="1"/>
  <c r="L192" i="1" s="1"/>
  <c r="F193" i="1"/>
  <c r="F192" i="1" s="1"/>
  <c r="E193" i="1"/>
  <c r="E192" i="1" s="1"/>
  <c r="L191" i="1"/>
  <c r="F191" i="1"/>
  <c r="E191" i="1"/>
  <c r="L190" i="1"/>
  <c r="F190" i="1"/>
  <c r="F187" i="1" s="1"/>
  <c r="E190" i="1"/>
  <c r="L189" i="1"/>
  <c r="E189" i="1"/>
  <c r="L188" i="1"/>
  <c r="E188" i="1"/>
  <c r="L181" i="1"/>
  <c r="L180" i="1" s="1"/>
  <c r="E181" i="1"/>
  <c r="E180" i="1" s="1"/>
  <c r="L171" i="1"/>
  <c r="F171" i="1"/>
  <c r="E171" i="1"/>
  <c r="L170" i="1"/>
  <c r="F170" i="1"/>
  <c r="F167" i="1" s="1"/>
  <c r="E170" i="1"/>
  <c r="L169" i="1"/>
  <c r="E169" i="1"/>
  <c r="L168" i="1"/>
  <c r="E168" i="1"/>
  <c r="L161" i="1"/>
  <c r="L160" i="1" s="1"/>
  <c r="E161" i="1"/>
  <c r="E160" i="1" s="1"/>
  <c r="L155" i="1"/>
  <c r="L154" i="1" s="1"/>
  <c r="E155" i="1"/>
  <c r="E154" i="1" s="1"/>
  <c r="L149" i="1"/>
  <c r="L148" i="1" s="1"/>
  <c r="E149" i="1"/>
  <c r="E148" i="1" s="1"/>
  <c r="L147" i="1"/>
  <c r="F147" i="1"/>
  <c r="E147" i="1"/>
  <c r="L146" i="1"/>
  <c r="F146" i="1"/>
  <c r="E146" i="1"/>
  <c r="L145" i="1"/>
  <c r="F27" i="1"/>
  <c r="E145" i="1"/>
  <c r="L144" i="1"/>
  <c r="E144" i="1"/>
  <c r="L107" i="1"/>
  <c r="L106" i="1" s="1"/>
  <c r="E107" i="1"/>
  <c r="E106" i="1" s="1"/>
  <c r="L101" i="1"/>
  <c r="L100" i="1" s="1"/>
  <c r="F101" i="1"/>
  <c r="E101" i="1"/>
  <c r="E100" i="1" s="1"/>
  <c r="F100" i="1"/>
  <c r="L87" i="1"/>
  <c r="L86" i="1" s="1"/>
  <c r="E87" i="1"/>
  <c r="E86" i="1" s="1"/>
  <c r="L81" i="1"/>
  <c r="L80" i="1" s="1"/>
  <c r="E81" i="1"/>
  <c r="E80" i="1" s="1"/>
  <c r="L75" i="1"/>
  <c r="L74" i="1" s="1"/>
  <c r="F75" i="1"/>
  <c r="F74" i="1" s="1"/>
  <c r="E75" i="1"/>
  <c r="E74" i="1" s="1"/>
  <c r="L69" i="1"/>
  <c r="L68" i="1" s="1"/>
  <c r="E69" i="1"/>
  <c r="E68" i="1" s="1"/>
  <c r="L63" i="1"/>
  <c r="L62" i="1" s="1"/>
  <c r="E63" i="1"/>
  <c r="E62" i="1" s="1"/>
  <c r="L57" i="1"/>
  <c r="L56" i="1" s="1"/>
  <c r="E57" i="1"/>
  <c r="E56" i="1" s="1"/>
  <c r="L51" i="1"/>
  <c r="L50" i="1" s="1"/>
  <c r="E51" i="1"/>
  <c r="E50" i="1" s="1"/>
  <c r="L45" i="1"/>
  <c r="L44" i="1" s="1"/>
  <c r="E45" i="1"/>
  <c r="E44" i="1" s="1"/>
  <c r="L39" i="1"/>
  <c r="L38" i="1" s="1"/>
  <c r="E39" i="1"/>
  <c r="E38" i="1" s="1"/>
  <c r="L37" i="1"/>
  <c r="F37" i="1"/>
  <c r="E37" i="1"/>
  <c r="L36" i="1"/>
  <c r="F36" i="1"/>
  <c r="F31" i="1" s="1"/>
  <c r="E36" i="1"/>
  <c r="E31" i="1" s="1"/>
  <c r="F12" i="1"/>
  <c r="F10" i="1" s="1"/>
  <c r="L13" i="1" l="1"/>
  <c r="L9" i="1" s="1"/>
  <c r="L729" i="1"/>
  <c r="F30" i="1"/>
  <c r="F166" i="1"/>
  <c r="F186" i="1"/>
  <c r="F143" i="1"/>
  <c r="F142" i="1" s="1"/>
  <c r="F25" i="1"/>
  <c r="L479" i="1"/>
  <c r="L478" i="1" s="1"/>
  <c r="E30" i="1"/>
  <c r="E27" i="1"/>
  <c r="E728" i="1"/>
  <c r="L728" i="1"/>
  <c r="F746" i="1"/>
  <c r="E15" i="1"/>
  <c r="L167" i="1"/>
  <c r="L166" i="1" s="1"/>
  <c r="L302" i="1"/>
  <c r="L301" i="1" s="1"/>
  <c r="E368" i="1"/>
  <c r="E367" i="1" s="1"/>
  <c r="L368" i="1"/>
  <c r="L367" i="1" s="1"/>
  <c r="E443" i="1"/>
  <c r="E442" i="1" s="1"/>
  <c r="E389" i="1"/>
  <c r="L653" i="1"/>
  <c r="L652" i="1" s="1"/>
  <c r="F796" i="1"/>
  <c r="F390" i="1"/>
  <c r="E302" i="1"/>
  <c r="E301" i="1" s="1"/>
  <c r="E539" i="1"/>
  <c r="E538" i="1" s="1"/>
  <c r="E599" i="1"/>
  <c r="E598" i="1" s="1"/>
  <c r="L599" i="1"/>
  <c r="L598" i="1" s="1"/>
  <c r="E596" i="1"/>
  <c r="L596" i="1"/>
  <c r="F597" i="1"/>
  <c r="L629" i="1"/>
  <c r="L628" i="1" s="1"/>
  <c r="E653" i="1"/>
  <c r="E652" i="1" s="1"/>
  <c r="L665" i="1"/>
  <c r="L664" i="1" s="1"/>
  <c r="E683" i="1"/>
  <c r="E682" i="1" s="1"/>
  <c r="L679" i="1"/>
  <c r="F731" i="1"/>
  <c r="F725" i="1" s="1"/>
  <c r="L738" i="1"/>
  <c r="L389" i="1"/>
  <c r="L797" i="1"/>
  <c r="F15" i="1"/>
  <c r="F8" i="1"/>
  <c r="L27" i="1"/>
  <c r="L314" i="1"/>
  <c r="L313" i="1" s="1"/>
  <c r="E253" i="1"/>
  <c r="E241" i="1" s="1"/>
  <c r="E238" i="1" s="1"/>
  <c r="E338" i="1"/>
  <c r="E337" i="1" s="1"/>
  <c r="L338" i="1"/>
  <c r="L337" i="1" s="1"/>
  <c r="E479" i="1"/>
  <c r="E478" i="1" s="1"/>
  <c r="F497" i="1"/>
  <c r="F496" i="1" s="1"/>
  <c r="L527" i="1"/>
  <c r="L526" i="1" s="1"/>
  <c r="E679" i="1"/>
  <c r="F680" i="1"/>
  <c r="L681" i="1"/>
  <c r="F254" i="1"/>
  <c r="F242" i="1" s="1"/>
  <c r="F236" i="1" s="1"/>
  <c r="F29" i="1" s="1"/>
  <c r="L31" i="1"/>
  <c r="L30" i="1" s="1"/>
  <c r="E187" i="1"/>
  <c r="E186" i="1" s="1"/>
  <c r="L187" i="1"/>
  <c r="L186" i="1" s="1"/>
  <c r="L256" i="1"/>
  <c r="L255" i="1" s="1"/>
  <c r="E314" i="1"/>
  <c r="E313" i="1" s="1"/>
  <c r="E356" i="1"/>
  <c r="E355" i="1" s="1"/>
  <c r="L356" i="1"/>
  <c r="L355" i="1" s="1"/>
  <c r="F356" i="1"/>
  <c r="F355" i="1" s="1"/>
  <c r="E527" i="1"/>
  <c r="E526" i="1" s="1"/>
  <c r="E665" i="1"/>
  <c r="E664" i="1" s="1"/>
  <c r="L683" i="1"/>
  <c r="L682" i="1" s="1"/>
  <c r="E752" i="1"/>
  <c r="L752" i="1"/>
  <c r="L749" i="1"/>
  <c r="L775" i="1"/>
  <c r="L774" i="1" s="1"/>
  <c r="L795" i="1"/>
  <c r="E797" i="1"/>
  <c r="E835" i="1"/>
  <c r="E834" i="1" s="1"/>
  <c r="L835" i="1"/>
  <c r="L834" i="1" s="1"/>
  <c r="E167" i="1"/>
  <c r="E166" i="1" s="1"/>
  <c r="E12" i="1"/>
  <c r="L443" i="1"/>
  <c r="L442" i="1" s="1"/>
  <c r="L387" i="1"/>
  <c r="L251" i="1"/>
  <c r="E256" i="1"/>
  <c r="E255" i="1" s="1"/>
  <c r="E251" i="1"/>
  <c r="E243" i="1"/>
  <c r="L253" i="1"/>
  <c r="L241" i="1" s="1"/>
  <c r="L247" i="1"/>
  <c r="L244" i="1" s="1"/>
  <c r="L243" i="1" s="1"/>
  <c r="E387" i="1"/>
  <c r="L455" i="1"/>
  <c r="L454" i="1" s="1"/>
  <c r="L594" i="1"/>
  <c r="E143" i="1"/>
  <c r="E142" i="1" s="1"/>
  <c r="L143" i="1"/>
  <c r="L142" i="1" s="1"/>
  <c r="E204" i="1"/>
  <c r="E203" i="1" s="1"/>
  <c r="L204" i="1"/>
  <c r="L203" i="1" s="1"/>
  <c r="E220" i="1"/>
  <c r="E219" i="1" s="1"/>
  <c r="L220" i="1"/>
  <c r="L219" i="1" s="1"/>
  <c r="E392" i="1"/>
  <c r="E391" i="1" s="1"/>
  <c r="L392" i="1"/>
  <c r="L391" i="1" s="1"/>
  <c r="E455" i="1"/>
  <c r="E454" i="1" s="1"/>
  <c r="L539" i="1"/>
  <c r="L538" i="1" s="1"/>
  <c r="E680" i="1"/>
  <c r="L680" i="1"/>
  <c r="F681" i="1"/>
  <c r="E738" i="1"/>
  <c r="E736" i="1"/>
  <c r="E497" i="1"/>
  <c r="E496" i="1" s="1"/>
  <c r="L497" i="1"/>
  <c r="L496" i="1" s="1"/>
  <c r="E509" i="1"/>
  <c r="E508" i="1" s="1"/>
  <c r="L509" i="1"/>
  <c r="L508" i="1" s="1"/>
  <c r="E545" i="1"/>
  <c r="E544" i="1" s="1"/>
  <c r="E611" i="1"/>
  <c r="E610" i="1" s="1"/>
  <c r="L611" i="1"/>
  <c r="L610" i="1" s="1"/>
  <c r="E595" i="1"/>
  <c r="L595" i="1"/>
  <c r="F596" i="1"/>
  <c r="E597" i="1"/>
  <c r="L597" i="1"/>
  <c r="E641" i="1"/>
  <c r="E640" i="1" s="1"/>
  <c r="L641" i="1"/>
  <c r="L640" i="1" s="1"/>
  <c r="E746" i="1"/>
  <c r="L746" i="1"/>
  <c r="E749" i="1"/>
  <c r="E760" i="1"/>
  <c r="L760" i="1"/>
  <c r="L769" i="1"/>
  <c r="L768" i="1" s="1"/>
  <c r="E796" i="1"/>
  <c r="L796" i="1"/>
  <c r="F797" i="1"/>
  <c r="E795" i="1"/>
  <c r="E733" i="1"/>
  <c r="E727" i="1"/>
  <c r="L733" i="1"/>
  <c r="L732" i="1" s="1"/>
  <c r="L727" i="1"/>
  <c r="F733" i="1"/>
  <c r="F732" i="1" s="1"/>
  <c r="E775" i="1"/>
  <c r="E774" i="1" s="1"/>
  <c r="E771" i="1"/>
  <c r="E769" i="1" s="1"/>
  <c r="E768" i="1" s="1"/>
  <c r="E811" i="1"/>
  <c r="E810" i="1" s="1"/>
  <c r="E794" i="1"/>
  <c r="L811" i="1"/>
  <c r="L810" i="1" s="1"/>
  <c r="L794" i="1"/>
  <c r="E25" i="1"/>
  <c r="L25" i="1"/>
  <c r="E252" i="1"/>
  <c r="F253" i="1"/>
  <c r="F241" i="1" s="1"/>
  <c r="E254" i="1"/>
  <c r="E242" i="1" s="1"/>
  <c r="L254" i="1"/>
  <c r="L242" i="1" s="1"/>
  <c r="E388" i="1"/>
  <c r="L388" i="1"/>
  <c r="E390" i="1"/>
  <c r="L390" i="1"/>
  <c r="E594" i="1"/>
  <c r="E629" i="1"/>
  <c r="E628" i="1" s="1"/>
  <c r="E707" i="1"/>
  <c r="E706" i="1" s="1"/>
  <c r="E678" i="1"/>
  <c r="L707" i="1"/>
  <c r="L706" i="1" s="1"/>
  <c r="L678" i="1"/>
  <c r="E731" i="1"/>
  <c r="E745" i="1"/>
  <c r="L731" i="1"/>
  <c r="L745" i="1"/>
  <c r="L7" i="1" l="1"/>
  <c r="F13" i="1"/>
  <c r="F11" i="1"/>
  <c r="L744" i="1"/>
  <c r="L793" i="1"/>
  <c r="E726" i="1"/>
  <c r="E724" i="1" s="1"/>
  <c r="E677" i="1"/>
  <c r="E676" i="1" s="1"/>
  <c r="E250" i="1"/>
  <c r="E249" i="1" s="1"/>
  <c r="L726" i="1"/>
  <c r="L724" i="1" s="1"/>
  <c r="E235" i="1"/>
  <c r="E732" i="1"/>
  <c r="L677" i="1"/>
  <c r="L676" i="1" s="1"/>
  <c r="E593" i="1"/>
  <c r="E592" i="1" s="1"/>
  <c r="L386" i="1"/>
  <c r="L385" i="1" s="1"/>
  <c r="L792" i="1"/>
  <c r="E744" i="1"/>
  <c r="L593" i="1"/>
  <c r="L592" i="1" s="1"/>
  <c r="L235" i="1"/>
  <c r="L238" i="1"/>
  <c r="L237" i="1" s="1"/>
  <c r="E386" i="1"/>
  <c r="E385" i="1" s="1"/>
  <c r="E13" i="1"/>
  <c r="E793" i="1"/>
  <c r="E792" i="1" s="1"/>
  <c r="E236" i="1"/>
  <c r="E237" i="1"/>
  <c r="L250" i="1"/>
  <c r="L249" i="1" s="1"/>
  <c r="L725" i="1"/>
  <c r="E725" i="1"/>
  <c r="E8" i="1"/>
  <c r="L236" i="1"/>
  <c r="F235" i="1"/>
  <c r="E11" i="1"/>
  <c r="F9" i="1" l="1"/>
  <c r="E9" i="1"/>
  <c r="E232" i="1"/>
  <c r="E231" i="1" s="1"/>
  <c r="E28" i="1"/>
  <c r="L232" i="1"/>
  <c r="L231" i="1" s="1"/>
  <c r="L28" i="1"/>
  <c r="F28" i="1"/>
  <c r="E29" i="1"/>
  <c r="L29" i="1"/>
  <c r="F14" i="1" l="1"/>
  <c r="F23" i="1"/>
  <c r="F21" i="1" s="1"/>
  <c r="E14" i="1"/>
  <c r="E7" i="1" s="1"/>
  <c r="E23" i="1"/>
  <c r="E21" i="1" s="1"/>
  <c r="L23" i="1"/>
  <c r="L21" i="1" s="1"/>
  <c r="F7" i="1"/>
</calcChain>
</file>

<file path=xl/comments1.xml><?xml version="1.0" encoding="utf-8"?>
<comments xmlns="http://schemas.openxmlformats.org/spreadsheetml/2006/main">
  <authors>
    <author>Елена Горбачева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Елена Горбачева:</t>
        </r>
        <r>
          <rPr>
            <sz val="9"/>
            <color indexed="81"/>
            <rFont val="Tahoma"/>
            <family val="2"/>
            <charset val="204"/>
          </rPr>
          <t xml:space="preserve">
годовой показатель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204"/>
          </rPr>
          <t>Елена Горбачева:</t>
        </r>
        <r>
          <rPr>
            <sz val="9"/>
            <color indexed="81"/>
            <rFont val="Tahoma"/>
            <family val="2"/>
            <charset val="204"/>
          </rPr>
          <t xml:space="preserve">
годовой показатель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204"/>
          </rPr>
          <t>Елена Горбачева:</t>
        </r>
        <r>
          <rPr>
            <sz val="9"/>
            <color indexed="81"/>
            <rFont val="Tahoma"/>
            <family val="2"/>
            <charset val="204"/>
          </rPr>
          <t xml:space="preserve">
годовой показатель</t>
        </r>
      </text>
    </comment>
  </commentList>
</comments>
</file>

<file path=xl/sharedStrings.xml><?xml version="1.0" encoding="utf-8"?>
<sst xmlns="http://schemas.openxmlformats.org/spreadsheetml/2006/main" count="1604" uniqueCount="537">
  <si>
    <t>руб.</t>
  </si>
  <si>
    <t>№
п/п</t>
  </si>
  <si>
    <t>Наименование Программы/подпрограммы/основного мероприятия/мероприятия</t>
  </si>
  <si>
    <t>Администратор/Исполнитель</t>
  </si>
  <si>
    <t>Источник финансирования</t>
  </si>
  <si>
    <t>Объем ресурсного обеспечения, утвержденный Программой</t>
  </si>
  <si>
    <t>Кассовые расходы</t>
  </si>
  <si>
    <t>Краткое описание текущего состояния процесса реализации основного мероприятия, мероприятия</t>
  </si>
  <si>
    <t>Наименование целевого индикатора (показателя)</t>
  </si>
  <si>
    <t xml:space="preserve">единиц измерения </t>
  </si>
  <si>
    <t>План</t>
  </si>
  <si>
    <t>Факт</t>
  </si>
  <si>
    <t>Справочно: Объем бюджетных ассигнований, утвержденный Законом о бюджете</t>
  </si>
  <si>
    <t>4.</t>
  </si>
  <si>
    <t>Государственная программа Ивановской области "Развитие здравоохранения Ивановской области"</t>
  </si>
  <si>
    <t>Департамент здравоохранения Ивановской области</t>
  </si>
  <si>
    <t>Всего:</t>
  </si>
  <si>
    <t xml:space="preserve">Смертность населения от всех причин
</t>
  </si>
  <si>
    <t>на 1000 населения</t>
  </si>
  <si>
    <t>кроме того, остаток средств 2019 года</t>
  </si>
  <si>
    <t>бюджетные ассигнования всего, в т.ч.:</t>
  </si>
  <si>
    <t xml:space="preserve">Младенческая смертность
</t>
  </si>
  <si>
    <t>на 1000 родившихся живыми</t>
  </si>
  <si>
    <t xml:space="preserve"> - областной бюджет</t>
  </si>
  <si>
    <t xml:space="preserve">Обеспеченность населения врачами
</t>
  </si>
  <si>
    <t>на 10 тыс.населения</t>
  </si>
  <si>
    <t xml:space="preserve"> - федеральный бюджет</t>
  </si>
  <si>
    <t xml:space="preserve">Количество среднего медицинского персонала, приходящегося на 1 врача
</t>
  </si>
  <si>
    <t>человек</t>
  </si>
  <si>
    <t>бюджеты государственных внебюджетных фондов</t>
  </si>
  <si>
    <t xml:space="preserve">Общая продолжительность жизни
</t>
  </si>
  <si>
    <t>лет</t>
  </si>
  <si>
    <t>-</t>
  </si>
  <si>
    <t xml:space="preserve">бюджет территориального фонда обязательного медицинского страхования Ивановской области
</t>
  </si>
  <si>
    <t>Суммарный коэффициент рождаемости</t>
  </si>
  <si>
    <t>единиц</t>
  </si>
  <si>
    <t>Естественный прирост населения</t>
  </si>
  <si>
    <t>Смертность населения в трудоспособном возрасте</t>
  </si>
  <si>
    <t>на 100 тыс. населения</t>
  </si>
  <si>
    <t>Смертность от болезней системы кровообращения</t>
  </si>
  <si>
    <t>Смертность от новообразований (в том числе злокачественных)</t>
  </si>
  <si>
    <t>Среднемесячная начисленная заработная плата по виду экономической деятельности "Деятельность в области здравоохранения и социальных услуг"</t>
  </si>
  <si>
    <t>рублей</t>
  </si>
  <si>
    <t>1.</t>
  </si>
  <si>
    <t>Подпрограмма "Модернизация системы здравоохранения Ивановской области"</t>
  </si>
  <si>
    <t xml:space="preserve"> - бюджеты государственных внебюджетных фондов</t>
  </si>
  <si>
    <t>внебюджетное финансирование</t>
  </si>
  <si>
    <t>1.1.</t>
  </si>
  <si>
    <t>Основное мероприятие "Укрепление материально-технической базы областных учреждений здравоохранения"</t>
  </si>
  <si>
    <t>1.1.1.</t>
  </si>
  <si>
    <t>Капитальный ремонт областных учреждений здравоохранения</t>
  </si>
  <si>
    <t>Удельный вес медицинских организаций, в которых проведены работы по капитальному ремонту, по отношению к общему количеству медицинских организаций</t>
  </si>
  <si>
    <t>%</t>
  </si>
  <si>
    <t>1.1.2.</t>
  </si>
  <si>
    <t>Приобретение оборудования областными учреждениями здравоохранения</t>
  </si>
  <si>
    <t xml:space="preserve">Доля учреждений здравоохранения, которые дооснащены в соответствующем году оборудованием, в общем количестве приоритетных медицинских организаций, в которых оказываются медицинские услуги
</t>
  </si>
  <si>
    <t>1.1.3.</t>
  </si>
  <si>
    <t xml:space="preserve">Закупка реактивов и расходных материалов, необходимых для функционирования комплекса генетического оборудования ОБУЗ "Бюро судебно-медицинской экспертизы Ивановской области"
</t>
  </si>
  <si>
    <t xml:space="preserve">Обеспеченность учреждения здравоохранения реактивами и расходными материалами в целях функционирования генетического комплекса
</t>
  </si>
  <si>
    <t>1.1.4.</t>
  </si>
  <si>
    <t xml:space="preserve">Разработка (корректировка) проектно-сметной документации на капитальный ремонт областных учреждений здравоохранения
</t>
  </si>
  <si>
    <t xml:space="preserve">Удельный вес медицинских организаций, которым необходимо разработать проектно-сметную документацию с целью проведения работ по капитальному ремонту в текущем году, по отношению к общему количеству медицинских организаций
</t>
  </si>
  <si>
    <t>1.1.5.</t>
  </si>
  <si>
    <t xml:space="preserve">Приобретение автотранспорта областным учреждениям здравоохранения
</t>
  </si>
  <si>
    <t xml:space="preserve">Количество приобретенного автотранспорта
</t>
  </si>
  <si>
    <t>1.1.6.</t>
  </si>
  <si>
    <t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t>
  </si>
  <si>
    <t xml:space="preserve">Количество областных учреждений здравоохранения, осуществляющих деятельность в сфере обязательного медицинского страхования, оснащенных производственным и хозяйственным инвентарем, включая медицинскую мебель
</t>
  </si>
  <si>
    <t>1.1.7.</t>
  </si>
  <si>
    <t xml:space="preserve">Приобретение мобильного пункта для прохождения диспансеризации
</t>
  </si>
  <si>
    <t xml:space="preserve">Приобретение мобильного пункта для прохождения диспансеризации
</t>
  </si>
  <si>
    <t>штука</t>
  </si>
  <si>
    <t>1.1.8.</t>
  </si>
  <si>
    <t xml:space="preserve">Проектирование и создание сети радиосвязи службы скорой медицинской помощи Ивановской области
</t>
  </si>
  <si>
    <t xml:space="preserve">Разработанный проект по созданию сети радиосвязи службы скорой медицинской помощи
</t>
  </si>
  <si>
    <t>шт.</t>
  </si>
  <si>
    <t>1.1.9.</t>
  </si>
  <si>
    <t xml:space="preserve">Благоустройство территории областных учреждений здравоохранения
</t>
  </si>
  <si>
    <t xml:space="preserve">Удельный вес медицинских организаций, в которых проведены работы по благоустройству территории, к общему количеству медицинских организаций
</t>
  </si>
  <si>
    <t>1.1.10.</t>
  </si>
  <si>
    <t>Исполнение судебных актов о взыскании задолженности по заключенным контрактам</t>
  </si>
  <si>
    <t>1.1.11.</t>
  </si>
  <si>
    <t>1.2.</t>
  </si>
  <si>
    <t xml:space="preserve">Региональный проект "Борьба с онкологическими заболеваниями"
</t>
  </si>
  <si>
    <t>1.2.1.</t>
  </si>
  <si>
    <t xml:space="preserve">Переоснащение медицинских организаций, оказывающих медицинскую помощь больным с онкологическими заболеваниями
</t>
  </si>
  <si>
    <t xml:space="preserve">Переоснащение медицинским оборудованием региональных медицинских организаций, оказывающих помощь больным онкологическими заболеваниями (диспансеров/больниц)
</t>
  </si>
  <si>
    <t>Удельный вес больных со злокачественными новообразованиями, состоящих на учете 5 лет и более, %</t>
  </si>
  <si>
    <t xml:space="preserve"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
</t>
  </si>
  <si>
    <t xml:space="preserve">Доля злокачественных новообразований, выявленных на ранних стадиях
</t>
  </si>
  <si>
    <t>1.2.2.</t>
  </si>
  <si>
    <t>1.2.3.</t>
  </si>
  <si>
    <t xml:space="preserve">Капитальный ремонт областных учреждений здравоохранения
</t>
  </si>
  <si>
    <t>1.3.</t>
  </si>
  <si>
    <t xml:space="preserve">Региональный проект "Борьба с сердечно-сосудистыми заболеваниями"
</t>
  </si>
  <si>
    <t>1.3.1.</t>
  </si>
  <si>
    <t xml:space="preserve">Оснащение оборудованием региональных сосудистых центров и первичных сосудистых отделений
</t>
  </si>
  <si>
    <t xml:space="preserve">Переоснащение/дооснащение медицинским оборудованием региональных сосудистых центров и первичных сосудистых отделений
</t>
  </si>
  <si>
    <t>чел.</t>
  </si>
  <si>
    <t xml:space="preserve">Больничная летальность от инфаркта миокарда, %
</t>
  </si>
  <si>
    <t xml:space="preserve">Больничная летальность от острого нарушения мозгового кровообращения, %
</t>
  </si>
  <si>
    <t xml:space="preserve">Количество рентгенэндоваскулярных вмешательств в лечебных целях, тыс. ед.
</t>
  </si>
  <si>
    <t>тыс. единиц</t>
  </si>
  <si>
    <t>1.3.2.</t>
  </si>
  <si>
    <t>1.4.</t>
  </si>
  <si>
    <t xml:space="preserve">Региональный проект "Развитие детского здравоохранения, включая создание современной инфраструктуры оказания медицинской помощи детям"
</t>
  </si>
  <si>
    <t>1.4.1.</t>
  </si>
  <si>
    <t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
</t>
  </si>
  <si>
    <t xml:space="preserve">Снижение младенческой смертности (до 4,5 случая на 1 тыс. родившихся детей)
</t>
  </si>
  <si>
    <t xml:space="preserve">промилле (0,1 процента)
</t>
  </si>
  <si>
    <t>Доля преждевременных родов (22 - 37 недель) в перинатальных центрах (%)</t>
  </si>
  <si>
    <t>Смертность детей в возрасте 0 - 4 года на 1000 родившихся живыми</t>
  </si>
  <si>
    <t>Смертность детей в возрасте 0 - 17 лет на 100000 детей соответствующего возраста</t>
  </si>
  <si>
    <t>число случаев на 100 тысяч детей соответствующего возраста</t>
  </si>
  <si>
    <t>Доля посещений детьми медицинских организаций с профилактическими целями</t>
  </si>
  <si>
    <t>Доля взятых под диспансерное наблюдение детей в возрасте 0 - 17 лет с впервые в жизни установленными диагнозами болезней костно-мышечной системы и соединительной ткани</t>
  </si>
  <si>
    <t>Доля взятых под диспансерное наблюдение детей в возрасте 0 - 17 лет с впервые в жизни установленными диагнозами болезней глаза и его придаточного аппарата</t>
  </si>
  <si>
    <t>Доля взятых под диспансерное наблюдение детей в возрасте 0 - 17 лет с впервые в жизни установленными диагнозами болезней органов пищеварения</t>
  </si>
  <si>
    <t>Доля взятых под диспансерное наблюдение детей в возрасте 0 - 17 лет с впервые в жизни установленными диагнозами болезней органов кровообращения</t>
  </si>
  <si>
    <t>Доля взятых под диспансерное наблюдение детей в возрасте 0 - 17 лет с впервые в жизни установленными диагнозами болезней эндокринной системы, расстройств питания и нарушения обмена веществ</t>
  </si>
  <si>
    <t>Доля детских поликлиник и детских поликлинических отделений медицинских организаций, реализовавших организационно-планировочные решения внутренних пространств, обеспечивающих комфортность пребывания детей, в соответствии с требованиями приказа Минздрава России от 07.03.2018 N 92н</t>
  </si>
  <si>
    <t>1.5.</t>
  </si>
  <si>
    <t xml:space="preserve">Региональный проект "Развитие системы оказания первичной медико-санитарной помощи"
</t>
  </si>
  <si>
    <t>Число граждан, прошедших профилактические осмотры</t>
  </si>
  <si>
    <t xml:space="preserve">миллионов человек
</t>
  </si>
  <si>
    <t>1.5.1.</t>
  </si>
  <si>
    <t xml:space="preserve">Приобретение и установка модульных конструкций фельдшерско-акушерских пунктов и врачебных амбулаторий для населенных пунктов
</t>
  </si>
  <si>
    <t xml:space="preserve">Приобретение и установка новых фельдшерских, фельдшерско-акушерских пунктов, врачебных амбулаторий
</t>
  </si>
  <si>
    <t>1.6.</t>
  </si>
  <si>
    <t xml:space="preserve"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
</t>
  </si>
  <si>
    <t>1.6.1.</t>
  </si>
  <si>
    <t xml:space="preserve">Создание единого цифрового контура в здравоохранении на основе единой государственной информационной системы здравоохранения (ЕГИСЗ)
</t>
  </si>
  <si>
    <t>В результате неисполнения обязательств поставщиком по заключенному контракту</t>
  </si>
  <si>
    <t xml:space="preserve">Число граждан, воспользовавшихся услугами (сервисами) в Личном кабинете пациента "Мое здоровье" на Едином портале государственных услуг и функций в отчетном году
</t>
  </si>
  <si>
    <t xml:space="preserve">тыс. человек </t>
  </si>
  <si>
    <t>Доля медицинских организаций государственной и муниципальной систем здравоохранения,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</t>
  </si>
  <si>
    <t>Доля медицинских организаций государственной и муниципальной систем здравоохранения, обеспечивающих доступ граждан к электронным медицинским документам в Личном кабинете пациента "Мое здоровье" на Едином портале государственных услуг и функций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</si>
  <si>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</si>
  <si>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>1.7.</t>
  </si>
  <si>
    <t xml:space="preserve">Строительство учреждений здравоохранения
</t>
  </si>
  <si>
    <t>1.7.1.</t>
  </si>
  <si>
    <t xml:space="preserve">Содержание и обеспечение сохранности имущества инфекционного госпиталя до начала оказания на его базе медицинской помощи за счет средств обязательного медицинского страхования
</t>
  </si>
  <si>
    <t xml:space="preserve"> Департамент строительства и архитектуры Ивановской области
</t>
  </si>
  <si>
    <t>1.7.2.</t>
  </si>
  <si>
    <t>Разработка проектной документации на строительство поликлиник и врачебных амбулаторий</t>
  </si>
  <si>
    <t>2.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</si>
  <si>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</si>
  <si>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2.1.</t>
  </si>
  <si>
    <t>Основное мероприятие "Оказание первичной медико-санитарной помощи"</t>
  </si>
  <si>
    <t>2.1.1.</t>
  </si>
  <si>
    <t>Оказание первичной медико-санитарной помощи в амбулаторных условиях</t>
  </si>
  <si>
    <t>Число посещений, в т.ч. по профилям:</t>
  </si>
  <si>
    <t>условных единиц</t>
  </si>
  <si>
    <t>Число посещений. Психиатрия</t>
  </si>
  <si>
    <t>Число посещений. Фтизиатрия</t>
  </si>
  <si>
    <t>Число посещений. Наркология</t>
  </si>
  <si>
    <t>Число посещений. Венерология</t>
  </si>
  <si>
    <t>Число посещений. Профпатология</t>
  </si>
  <si>
    <t>Число посещений с профилактической и иными целями, в т.ч. по профилям:</t>
  </si>
  <si>
    <t xml:space="preserve">Число посещений с профилактической и иными целями. Психиатрия </t>
  </si>
  <si>
    <t>Число посещений с профилактической и иными целями. Фтизиатрия</t>
  </si>
  <si>
    <t>Число посещений с профилактической и иными целями. Наркология</t>
  </si>
  <si>
    <t>Число посещений с профилактической и иными целями. Венерология</t>
  </si>
  <si>
    <t>Число посещений с профилактической и иными целями. Профпатология</t>
  </si>
  <si>
    <t>Число посещений для проведения углубленных медицинских обследований спортсменов</t>
  </si>
  <si>
    <t>Число осмотров для проведения углубленных медицинских обследований спортсменов сборных команд Ивановской области</t>
  </si>
  <si>
    <t>Число посещений к физиотерапевту</t>
  </si>
  <si>
    <t>Число посещений по поводу заболевания, в том числе по профилям:</t>
  </si>
  <si>
    <t>Число посещений по поводу заболевания. Психиатрия</t>
  </si>
  <si>
    <t>Число посещений по поводу заболевания. Фтизиатрия</t>
  </si>
  <si>
    <t>Число посещений по поводу заболевания. Наркология</t>
  </si>
  <si>
    <t>Число посещений по поводу заболевания. Венерология</t>
  </si>
  <si>
    <t>Число обращений по поводу заболевания, в т.ч. по профилям:</t>
  </si>
  <si>
    <t>Число обращений по поводу заболевания. Психиатрия</t>
  </si>
  <si>
    <t>Число обращений по поводу заболевания. Фтизиатрия</t>
  </si>
  <si>
    <t>Число обращений по поводу заболевания. Наркология</t>
  </si>
  <si>
    <t>Число обращений по поводу заболевания. Венерология</t>
  </si>
  <si>
    <t>Соответствие порядкам оказания медицинской помощи и на основе стандартов медицинской помощи</t>
  </si>
  <si>
    <t>Удовлетворенность потребителей в оказанной государственной услуге</t>
  </si>
  <si>
    <t>2.1.2.</t>
  </si>
  <si>
    <t>Закупка аллергена туберкулезного для проведения иммунодиагностики</t>
  </si>
  <si>
    <t>Охват туберкулинодиагностикой детского населения Ивановской области от 1 года до 17 лет включительно</t>
  </si>
  <si>
    <t>2.1.3.</t>
  </si>
  <si>
    <t xml:space="preserve">Финансовое обеспечение мероприятий по приобретению лекарственных препаратов для лечения пациентов с новой коронавирусной инфекцией (COVID-19), получающих медицинскую помощь в амбулаторных условиях, за счет средств резервного фонда Правительства Российской Федерации
</t>
  </si>
  <si>
    <t xml:space="preserve">Число пациентов в субъекте Российской Федерации, больных новой коронавирусной инфекцией (COVID-19), обеспеченных необходимыми лекарственными препаратами в амбулаторных условиях
</t>
  </si>
  <si>
    <t>2.2.</t>
  </si>
  <si>
    <t>Основное мероприятие "Профилактика инфекционных заболеваний, включая иммунопрофилактику"</t>
  </si>
  <si>
    <t>2.2.1.</t>
  </si>
  <si>
    <t xml:space="preserve"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
</t>
  </si>
  <si>
    <t>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прививок, включенных в календарь профилактических прививок по эпидемическим показаниям</t>
  </si>
  <si>
    <t>доз</t>
  </si>
  <si>
    <t>2.3.</t>
  </si>
  <si>
    <t>Основное мероприятие "Обеспечение лекарственными препаратами, медицинскими изделиями и лечебным питанием отдельных групп населения Ивановской области"</t>
  </si>
  <si>
    <t>2.3.1.</t>
  </si>
  <si>
    <t>Реализация отдельных полномочий в области лекарственного обеспечения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</si>
  <si>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</si>
  <si>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>2.3.2.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</si>
  <si>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</si>
  <si>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</si>
  <si>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2.3.3.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</si>
  <si>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 - Прауэра), а также после трансплантации органов и (или) тканей</t>
  </si>
  <si>
    <t xml:space="preserve">Доля рецептов, находящихся на отсроченном обеспечении
</t>
  </si>
  <si>
    <t>2.4.</t>
  </si>
  <si>
    <t xml:space="preserve">"Региональный проект "Старшее поколение
</t>
  </si>
  <si>
    <t>2.4.1.</t>
  </si>
  <si>
    <t xml:space="preserve">Проведение вакцинации против пневмококковой инфекции граждан старше трудоспособного возраста из группы риска, проживающих в организациях социального обслуживания
</t>
  </si>
  <si>
    <t xml:space="preserve">Не менее 95% лиц старше трудоспособного возраста из групп риска, проживающих в организациях социального обслуживания, прошли к концу 2024 года вакцинацию против пневмококковой инфекции
</t>
  </si>
  <si>
    <t xml:space="preserve">95,0
</t>
  </si>
  <si>
    <t xml:space="preserve">Охват граждан старше трудоспособного возраста
профилактическими осмотрами, включая диспансеризацию
</t>
  </si>
  <si>
    <t xml:space="preserve">Уровень госпитализации на геронтологические койки лиц старше 60 лет на 10 тыс. населения соответствующего возраста
</t>
  </si>
  <si>
    <t xml:space="preserve">условных единиц
</t>
  </si>
  <si>
    <t>2.4.2.</t>
  </si>
  <si>
    <t xml:space="preserve">Проведение дополнительных скринингов лицам старше 65 лет, проживающим в сельской местности, на выявление отдельных социально значимых неинфекционных заболеваний, оказывающих вклад в структуру смертности населения, с возможностью доставки данных лиц в медицинские организации.
</t>
  </si>
  <si>
    <t xml:space="preserve">Доля лиц старше трудоспособного возраста, у которых выявлены заболевания и патологические состояния, находящихся под диспансерным наблюдением
</t>
  </si>
  <si>
    <t>2.5.</t>
  </si>
  <si>
    <t xml:space="preserve">Региональный проект "Формирование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здоровья)"
</t>
  </si>
  <si>
    <t>2.5.1.</t>
  </si>
  <si>
    <t xml:space="preserve">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здоровья).
</t>
  </si>
  <si>
    <t xml:space="preserve">Смертность женщин в возрасте 16 - 54 лет
</t>
  </si>
  <si>
    <t xml:space="preserve">на 100 тысяч человек
</t>
  </si>
  <si>
    <t xml:space="preserve">Смертность мужчин в возрасте 16 - 59 лет
</t>
  </si>
  <si>
    <t>2.6.</t>
  </si>
  <si>
    <t xml:space="preserve">Региональный проект "Борьба с сердечно-сосудистыми заболеваниями"
</t>
  </si>
  <si>
    <t>2.6.1.</t>
  </si>
  <si>
    <t xml:space="preserve">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наблюдении.
</t>
  </si>
  <si>
    <t xml:space="preserve">Объем лекарственных препаратов в соответствии с перечнем, утверждаемым Министерством здравоохранения Российской Федерации, лиц, лекарственными препаратами для медицинского применения в соответствии с Федеральным законом от 17.07.1999 N 178-ФЗ "О государственной социальной помощи"
</t>
  </si>
  <si>
    <t>упаковок</t>
  </si>
  <si>
    <t xml:space="preserve">387122
</t>
  </si>
  <si>
    <t>2.6.2.</t>
  </si>
  <si>
    <t xml:space="preserve">Финансовое обеспечение расходов на организационные мероприятия, связанные с обеспечением лекарственными препаратами в амбулаторных условиях лиц, перенесших острое нарушение мозгового кровообращения, инфаркт миокарда и другие острые сердечно-сосудистые заболевания
</t>
  </si>
  <si>
    <t>Доля лиц, обеспеченных лекарственными препаратами в амбулаторных условиях, в общем числе лиц, перенесших острое нарушение мозгового кровообращения, инфаркт миокарда и другие острые сердечно-сосудистые заболевания и находящихся под диспансерным наблюдением</t>
  </si>
  <si>
    <t xml:space="preserve">процентов </t>
  </si>
  <si>
    <t>3.</t>
  </si>
  <si>
    <t xml:space="preserve">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</t>
  </si>
  <si>
    <t>3.1.</t>
  </si>
  <si>
    <t>Основное мероприятие "Специализированная медицинская помощь"</t>
  </si>
  <si>
    <t>3.1.1.</t>
  </si>
  <si>
    <t>Оказание специализированной медицинской помощи в стационарных условиях</t>
  </si>
  <si>
    <t>Случаев госпитализации, в т.ч. по профилям:</t>
  </si>
  <si>
    <t>Случаев госпитализации. Психиатрия</t>
  </si>
  <si>
    <t>Случаев госпитализации. Фтизиатрия</t>
  </si>
  <si>
    <t>Случаев госпитализации. Психиатрия-наркология (в части наркологии)</t>
  </si>
  <si>
    <t>Случаев госпитализации. Дерматовенерология (в части венерологии)</t>
  </si>
  <si>
    <t>3.1.2.</t>
  </si>
  <si>
    <t>Проведение патологоанатомических вскрытий</t>
  </si>
  <si>
    <t>Количество вскрытий</t>
  </si>
  <si>
    <t>Соответствие порядку оказания медицинской помощи по профилю "Патологическая анатомия"</t>
  </si>
  <si>
    <t>3.1.3.</t>
  </si>
  <si>
    <t>Оказание специализированной медицинской помощи в условиях дневного стационара</t>
  </si>
  <si>
    <t>Случаев лечения, в т.ч. по профилям:</t>
  </si>
  <si>
    <t>Случаев лечения. Психиатрия</t>
  </si>
  <si>
    <t>Случаев лечения. Фтизиатрия</t>
  </si>
  <si>
    <t>Случаев лечения. Психиатрия-наркология (в части наркологии)</t>
  </si>
  <si>
    <t>3.1.4.</t>
  </si>
  <si>
    <t>Закупка лекарственных препаратов, необходимых для лечения больных с туберкулезом с широкой лекарственной устойчивостью</t>
  </si>
  <si>
    <t>Смертность от туберкулеза</t>
  </si>
  <si>
    <t>3.1.5.</t>
  </si>
  <si>
    <t xml:space="preserve">Оказание гражданам Российской Федерации высокотехнологичной медицинской помощи, не включенной в базовую программу обязательного медицинского страхования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</si>
  <si>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</t>
  </si>
  <si>
    <t xml:space="preserve">Число пациентов. Нейрохирургия
</t>
  </si>
  <si>
    <t xml:space="preserve">Число пациентов. Сердечно-сосудистая хирургия
</t>
  </si>
  <si>
    <t xml:space="preserve">Число пациентов. Травматология и ортопедия
</t>
  </si>
  <si>
    <t xml:space="preserve">Число пациентов. Офтальмология
</t>
  </si>
  <si>
    <t xml:space="preserve">Число пациентов. Урология
</t>
  </si>
  <si>
    <t xml:space="preserve">Число пациентов. Педиатрия
</t>
  </si>
  <si>
    <t xml:space="preserve">Число пациентов. Онкология
</t>
  </si>
  <si>
    <t>3.1.6.</t>
  </si>
  <si>
    <t xml:space="preserve">Оказание жителям Ивановской области высокотехнологичной медицинской помощи, включенной в базовую программу обязательного медицинского страхования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</si>
  <si>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профилям:</t>
  </si>
  <si>
    <t>Число пациентов. Нейрохирургия</t>
  </si>
  <si>
    <t>Число пациентов. Сердечно-сосудистая хирургия</t>
  </si>
  <si>
    <t>Число пациентов. Травматология и ортопедия</t>
  </si>
  <si>
    <t>Число пациентов. Офтальмология</t>
  </si>
  <si>
    <t>Число пациентов. Онкология</t>
  </si>
  <si>
    <t>3.1.7.</t>
  </si>
  <si>
    <t xml:space="preserve">Оказание медицинской помощи в экстренной форме не застрахованным и не идентифицированным в системе обязательного медицинского страхования гражданам при заболеваниях и состояниях, входящих в базовую программу обязательного медицинского страхования
</t>
  </si>
  <si>
    <t>Число пациентов</t>
  </si>
  <si>
    <t>3.2.</t>
  </si>
  <si>
    <t>Основное мероприятие "Совершенствование оказания медицинской помощи лицам, инфицированным вирусом иммунодефицита человека, гепатитами В и С"</t>
  </si>
  <si>
    <t>3.2.1.</t>
  </si>
  <si>
    <t>Оказание медицинской помощи лицам, инфицированным вирусом иммунодефицита человека, гепатитами В и С</t>
  </si>
  <si>
    <t>Число посещений. ВИЧ-инфекция</t>
  </si>
  <si>
    <t>Число посещений с профилактической и иными целями</t>
  </si>
  <si>
    <t>Число посещений по поводу заболевания</t>
  </si>
  <si>
    <t>Число обращений по поводу заболевания</t>
  </si>
  <si>
    <t>3.3.</t>
  </si>
  <si>
    <t xml:space="preserve">Основное мероприятие "Предупреждение и борьба с социально значимыми инфекционными заболеваниями"
</t>
  </si>
  <si>
    <t>3.3.1.</t>
  </si>
  <si>
    <t xml:space="preserve">Реализация мероприятий по предупреждению и борьбе с социально значимыми инфекционными заболеваниями (Закупка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C, в соответствии с перечнем, утвержденным Министерством здравоохранения Российской Федерации)
</t>
  </si>
  <si>
    <t xml:space="preserve">Охват медицинским освидетельствованием на ВИЧ-инфекцию населения субъекта Российской Федерации
</t>
  </si>
  <si>
    <t xml:space="preserve">Доля лиц, инфицированных вирусом иммунодефицита человека, состоящих под диспансерным наблюдением на конец отчетного года, охваченных обследованием на количественное определение РНК вируса иммунодефицита человека
</t>
  </si>
  <si>
    <t>3.3.2.</t>
  </si>
  <si>
    <t xml:space="preserve">Реализация мероприятий по предупреждению и борьбе с социально значимыми инфекционными заболеваниями (Повышение информированности граждан по вопросам профилактики ВИЧ-инфекции, а также заболеваний, ассоциированных с ВИЧ-инфекцией, в том числе с привлечением к реализации указанных мероприятий социально ориентированных некоммерческих организаций)
</t>
  </si>
  <si>
    <t xml:space="preserve">Уровень информированности населения в возрасте 18 - 49 лет по вопросам ВИЧ-инфекции
</t>
  </si>
  <si>
    <t>3.3.3.</t>
  </si>
  <si>
    <t>Реализация мероприятий по предупреждению и борьбе с социально значимыми инфекционными заболеваниями (Закупка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туберкулезом)</t>
  </si>
  <si>
    <t>Охват населения профилактическими осмотрами на туберкулез</t>
  </si>
  <si>
    <t>3.4.</t>
  </si>
  <si>
    <t xml:space="preserve">Основное мероприятие "Осуществление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области"
</t>
  </si>
  <si>
    <t>3.4.1.</t>
  </si>
  <si>
    <t xml:space="preserve">Осуществление заготовки, хранения, транспортировки и обеспечения безопасности донорской крови и (или) ее компонентов
</t>
  </si>
  <si>
    <t xml:space="preserve">Соответствие техническому регламенту о безопасности крови, ее продуктов, кровезамещающих растворов и технических средств, используемых в трансфузионно-инфузионной терапии
</t>
  </si>
  <si>
    <t xml:space="preserve">Условная единиц продукта переработки (в перерасчете на 1 литр цельной крови)
</t>
  </si>
  <si>
    <t>3.4.2.</t>
  </si>
  <si>
    <t xml:space="preserve">Обеспечение доноров, безвозмездно сдавших кровь и (или) ее компоненты, бесплатным питанием
</t>
  </si>
  <si>
    <t xml:space="preserve">Число доноров крови и ее компонентов
</t>
  </si>
  <si>
    <t>на 1000 человек населения</t>
  </si>
  <si>
    <t>3.5.</t>
  </si>
  <si>
    <t xml:space="preserve">Региональный проект "Развитие экспорта медицинских услуг"
</t>
  </si>
  <si>
    <t>3.5.1.</t>
  </si>
  <si>
    <t xml:space="preserve">Развитие экспорта медицинских услуг
</t>
  </si>
  <si>
    <t xml:space="preserve">Количество пролеченных иностранных граждан
</t>
  </si>
  <si>
    <t xml:space="preserve">тысяча человек
</t>
  </si>
  <si>
    <t>3.6.</t>
  </si>
  <si>
    <t xml:space="preserve">Основное мероприятие "Совершенствование оказания скорой, в том числе скорой специализированной, медицинской помощи
</t>
  </si>
  <si>
    <t>3.6.1.</t>
  </si>
  <si>
    <t xml:space="preserve">Оказание скорой, в том числе скорой специализированной, медицинской помощи, не включенной в территориальную программу обязательного медицинского страхования
</t>
  </si>
  <si>
    <t xml:space="preserve">Число пациентов
</t>
  </si>
  <si>
    <t>3.6.2.</t>
  </si>
  <si>
    <t xml:space="preserve">Оказание медицинской помощи авиамедицинскими выездными бригадами скорой медицинской помощи при санитарно-авиационной эвакуации, осуществляемой воздушными судами
</t>
  </si>
  <si>
    <t xml:space="preserve">Количество выполненных вызовов
</t>
  </si>
  <si>
    <t>3.7.</t>
  </si>
  <si>
    <t>Региональный проект "Развитие системы оказания первичной медико-санитарной помощи"</t>
  </si>
  <si>
    <t>3.7.1.</t>
  </si>
  <si>
    <t xml:space="preserve">Обеспечение закупки авиационных работ в целях оказания медицинской помощи
</t>
  </si>
  <si>
    <t xml:space="preserve">Число лиц (пациентов), дополнительно эвакуированных с использованием санитарной авиации (ежегодно, человек), не менее
</t>
  </si>
  <si>
    <t xml:space="preserve">Подпрограмма "Паллиативная медицинская помощь" </t>
  </si>
  <si>
    <t>4.1.</t>
  </si>
  <si>
    <t>Основное мероприятие "Оказание паллиативной помощи"</t>
  </si>
  <si>
    <t>4.1.1.</t>
  </si>
  <si>
    <t>Финансовое обеспечение паллиативной медицинской помощи</t>
  </si>
  <si>
    <t xml:space="preserve">Департамент здравоохранения Ивановской области, территориальный фонд обязательного медицинского страхования Ивановской области
</t>
  </si>
  <si>
    <t>Объем оказания паллиативной медицинской помощи в стационарных условиях</t>
  </si>
  <si>
    <t>койко-дней</t>
  </si>
  <si>
    <t>Объем оказания паллиативной медицинской помощи в амбулаторных условиях</t>
  </si>
  <si>
    <t>посещений</t>
  </si>
  <si>
    <t>4.1.2.</t>
  </si>
  <si>
    <t xml:space="preserve">Развитие паллиативной медицинской помощи (Обеспечение медицинских организаций, оказывающих паллиативную медицинскую помощь, медицинскими изделиями, в том числе для использования на дому)
</t>
  </si>
  <si>
    <t>Уровень обеспеченности койками для оказания паллиативной медицинской помощи</t>
  </si>
  <si>
    <t xml:space="preserve">тысяч коек
</t>
  </si>
  <si>
    <t>Число амбулаторных посещений с паллиативной целью к врачам-специалистам и среднему медицинскому персоналу любых специальностей</t>
  </si>
  <si>
    <t xml:space="preserve">тысяч посещений
</t>
  </si>
  <si>
    <t>Доля посещений выездной патронажной службой на дому для оказания паллиативной медицинской помощи в общем количестве посещений по паллиативной медицинской помощи</t>
  </si>
  <si>
    <t>4.1.3.</t>
  </si>
  <si>
    <t xml:space="preserve">Развитие паллиативной медицинской помощи Развитие паллиативной медицинской помощи (Обеспечение лекарственными препаратами, в том числе для обезболивания)
</t>
  </si>
  <si>
    <t xml:space="preserve">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
</t>
  </si>
  <si>
    <t>процент</t>
  </si>
  <si>
    <t>4.1.4.</t>
  </si>
  <si>
    <t xml:space="preserve">Финансовое обеспечение расходов на организационные мероприятия, связанные с обеспечением лекарственными препаратами, в том числе для обезболивания, лиц, нуждающихся в паллиативной медицинской помощи"
</t>
  </si>
  <si>
    <t xml:space="preserve">Полнота выборки наркотических и психотропных лекарственных препаратов в рамках заявленных потребностей в соответствии с планом распределения наркотических лекарственных препаратов и психотропных веществ
</t>
  </si>
  <si>
    <t>4.1.5.</t>
  </si>
  <si>
    <t xml:space="preserve">Развитие паллиативной медицинской помощи (Обеспечение медицинских организаций, подведомственных органам исполнительной власти Ивановской области, оказывающих паллиативную медицинскую помощь,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детям, предусмотренными положением об организации оказания паллиативной медицинской помощи, утвержденным в порядке, установленном частью 5 статьи 36 Федерального закона "Об основах охраны здоровья граждан в Российской Федерации")
</t>
  </si>
  <si>
    <t>Доля посещений, осуществляемых выездными патронажными бригадами для оказания паллиативной медицинской помощи, в общем количестве посещений по паллиативной медицинской помощи в амбулаторных условиях</t>
  </si>
  <si>
    <t>4.1.6.</t>
  </si>
  <si>
    <t>5.</t>
  </si>
  <si>
    <t xml:space="preserve">Подпрограмма "Другие вопросы в сфере здравоохранения" </t>
  </si>
  <si>
    <t>5.1.</t>
  </si>
  <si>
    <t>Основное мероприятие "Выхаживание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включительно"</t>
  </si>
  <si>
    <t>5.1.1.</t>
  </si>
  <si>
    <t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</t>
  </si>
  <si>
    <t>Число детей-сирот и детей, оставшихся без попечения родителей, детей, находящихся в трудной жизненной ситуации, находящихся на круглосуточном содержании</t>
  </si>
  <si>
    <t>Степень загрузки мощностей государственных учреждений здравоохранения, оказывающих государственную услугу</t>
  </si>
  <si>
    <t>Соответствие порядкам оказания медицинской помощи детям на основе стандартов медицинской помощи</t>
  </si>
  <si>
    <t xml:space="preserve">Количество койко-дней
</t>
  </si>
  <si>
    <t>5.2.</t>
  </si>
  <si>
    <t>Основное мероприятие "Выполнение мероприятий, направленных на спасение жизни людей и защиту их здоровья при чрезвычайных ситуациях"</t>
  </si>
  <si>
    <t>5.2.1.</t>
  </si>
  <si>
    <t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</t>
  </si>
  <si>
    <t>Отчет</t>
  </si>
  <si>
    <t>5.3.</t>
  </si>
  <si>
    <t>Основное мероприятие "Формирование и сопровождение единой информационно-аналитической системы здравоохранения Ивановской области"</t>
  </si>
  <si>
    <t>5.3.1.</t>
  </si>
  <si>
    <t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</t>
  </si>
  <si>
    <t>Количество информационных ресурсов и баз данных</t>
  </si>
  <si>
    <t>5.4.</t>
  </si>
  <si>
    <t>Основное мероприятие "Выполнение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назначения"</t>
  </si>
  <si>
    <t>5.4.1.</t>
  </si>
  <si>
    <t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</t>
  </si>
  <si>
    <t>Количественная и качественная сохранность материалов, принятых на ответственное хранение</t>
  </si>
  <si>
    <t>Пригодность к длительному хранению</t>
  </si>
  <si>
    <t>5.5.</t>
  </si>
  <si>
    <t>Основное мероприятие "Судебно-медицинская экспертиза"</t>
  </si>
  <si>
    <t>5.5.1.</t>
  </si>
  <si>
    <t>Проведение судебно-медицинской экспертизы</t>
  </si>
  <si>
    <t xml:space="preserve">Количество экспертиз
</t>
  </si>
  <si>
    <t xml:space="preserve">Соответствие порядку организации и производства судебно-медицинских экспертиз
</t>
  </si>
  <si>
    <t>5.6.</t>
  </si>
  <si>
    <t>Основное мероприятие "Осуществление полномочий Российской Федерации, переданных органам государственной власти субъектов Российской Федерации, в сфере охраны здоровья"</t>
  </si>
  <si>
    <t>5.6.1.</t>
  </si>
  <si>
    <t xml:space="preserve">Осуществление переданных полномочий Российской Федерации в сфере охраны здоровья
</t>
  </si>
  <si>
    <t xml:space="preserve">Количество предоставленных и переоформленных лицензий на осуществление медицинской, фармацевтической деятельности, деятельности по обороту наркотических средств, психотропных веществ и их прекурсоров, культивированию наркосодержащих растений
</t>
  </si>
  <si>
    <t>6.</t>
  </si>
  <si>
    <t xml:space="preserve">Подпрограмма "Меры социальной поддержки в сфере здравоохранения" </t>
  </si>
  <si>
    <t>6.1.</t>
  </si>
  <si>
    <t>Основное мероприятие "Меры социальной поддержки отдельных групп населения при оказании медицинской помощи"</t>
  </si>
  <si>
    <t>6.1.1.</t>
  </si>
  <si>
    <t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t>
  </si>
  <si>
    <t>Среднегодовое число больных, получающих процедуру диализа на аппарате "искусственная почка"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страхования,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</t>
  </si>
  <si>
    <t>6.1.2.</t>
  </si>
  <si>
    <t>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междугороднего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N 93-ОЗ "Об отдельных вопросах организации охраны здоровья граждан в Ивановской области</t>
  </si>
  <si>
    <t xml:space="preserve">Численность лиц, установленных в части 1 статьи 3 Закона Ивановской области от 12.11.2012 N 93-ОЗ "Об отдельных вопросах организации охраны здоровья граждан в Ивановской области", имеющих право на получение мер социальной поддержки
</t>
  </si>
  <si>
    <t>6.1.3.</t>
  </si>
  <si>
    <t xml:space="preserve">Обеспечение лиц, состоящих на диспансерном учете в ОБУЗ "Областной противотуберкулезный диспансер имени М.Б. Стоюнина", ежемесячным продуктовым набором на весь период курса противотуберкулезной терапии в амбулаторных условиях и в условиях дневных стационаров
</t>
  </si>
  <si>
    <t xml:space="preserve"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амбулаторных условиях
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</si>
  <si>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условиях дневных стационаров</t>
  </si>
  <si>
    <t>6.2.</t>
  </si>
  <si>
    <t>Основное мероприятие "Меры социальной поддержки по обеспечению отдельных групп населения лекарственными препаратами и изделиями медицинского назначения"</t>
  </si>
  <si>
    <t>6.2.1.</t>
  </si>
  <si>
    <t xml:space="preserve">Обеспечение отдельных групп населения лекарственными препаратами, специализированными продуктами лечебного питания и медицинскими изделиями по рецептам врачей для лечения в амбулаторных условиях в учреждениях здравоохранения Ивановской области в соответствии с перечнем, установленным территориальной программой государственных гарантий бесплатного оказания гражданам медицинской помощи на территории Ивановской области
</t>
  </si>
  <si>
    <t xml:space="preserve">Численность детей с рождения до 18 лет, больных сахарным диабетом
</t>
  </si>
  <si>
    <t xml:space="preserve">Численность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
</t>
  </si>
  <si>
    <t xml:space="preserve">Численность граждан, обеспечиваемых лекарственными препаратами и медицинскими изделиями в соответствии с частью 1 статьи 4 Закона Ивановской области от 12.11.2012 N 93-ОЗ "Об отдельных вопросах организации охраны здоровья граждан в Ивановской области"
</t>
  </si>
  <si>
    <t>6.2.2.</t>
  </si>
  <si>
    <t xml:space="preserve">Обеспечение граждан лекарственными препаратами по рецептам врачей с 50-процентной скидкой в соответствии с группами населения, указанными в Перечне, утвержденном приложением 2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лечения заболеваний, по которым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
</t>
  </si>
  <si>
    <t>Оплата произведена в соответствии с фактически представленными документами, необходимыми для проведения оплаты.</t>
  </si>
  <si>
    <t xml:space="preserve">Численность граждан, обеспечиваемых лекарственными препаратами по рецептам врачей с 50-процентной скидкой в соответствии с частью 1.1 статьи 4 Закона Ивановской области от 12.11.2012 N 93-ОЗ "Об отдельных вопросах организации охраны здоровья граждан в Ивановской области"
</t>
  </si>
  <si>
    <t>7.</t>
  </si>
  <si>
    <t xml:space="preserve">Подпрограмма "Организация обязательного медицинского страхования на территории Ивановской области" </t>
  </si>
  <si>
    <t>7.1.</t>
  </si>
  <si>
    <t>Основное мероприятие "Уплата страховых взносов на обязательное медицинское страхование неработающего населения в Федеральный фонд обязательного медицинского страхования"</t>
  </si>
  <si>
    <t>7.1.1.</t>
  </si>
  <si>
    <t xml:space="preserve">Обязательное медицинское страхование неработающего населения
</t>
  </si>
  <si>
    <t>Численность неработающих лиц, застрахованных в системе обязательного медицинского страхования (по состоянию на 1 апреля предшествующего года)</t>
  </si>
  <si>
    <t xml:space="preserve"> бюджеты государственных внебюджетных фондов</t>
  </si>
  <si>
    <t>7.2.</t>
  </si>
  <si>
    <t>Основное мероприятие "Организация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
"</t>
  </si>
  <si>
    <t xml:space="preserve"> бюджеты государственных внебюджетных фондов внебюджетное финансирование</t>
  </si>
  <si>
    <t>7.2.1.</t>
  </si>
  <si>
    <t xml:space="preserve">Финансовое обеспечение организации обязательного медицинского страхования на территориях субъектов Российской Федерации
</t>
  </si>
  <si>
    <t>Территориальный фонд обязательного медицинского страхования Ивановской области</t>
  </si>
  <si>
    <t xml:space="preserve"> Объем оказания медицинской помощи в стационарных условиях за счет средств ОМС
</t>
  </si>
  <si>
    <t>случаев госпитализации</t>
  </si>
  <si>
    <t xml:space="preserve"> Объем оказания медицинской помощи в условиях дневного стационара за счет средств ОМС</t>
  </si>
  <si>
    <t>случаев лечения</t>
  </si>
  <si>
    <t>7.2.2.</t>
  </si>
  <si>
    <t xml:space="preserve">Дополнительное финансовое обеспечение организации обязательного медицинского страхования на территории Ивановской области
</t>
  </si>
  <si>
    <t xml:space="preserve">Объем посещений с профилактическими и иными целями
</t>
  </si>
  <si>
    <t>Объем посещений в неотложной форме</t>
  </si>
  <si>
    <t xml:space="preserve">Объем обращений по заболеванию
</t>
  </si>
  <si>
    <t>обращений</t>
  </si>
  <si>
    <t xml:space="preserve">Количество вызовов для оказания скорой медицинской помощи (за исключением специализированной (санитарно-авиационной) скорой медицинской помощи)
</t>
  </si>
  <si>
    <t>число вызовов</t>
  </si>
  <si>
    <t>8.</t>
  </si>
  <si>
    <t xml:space="preserve">Подпрограмма "Охрана здоровья матери и ребенка" </t>
  </si>
  <si>
    <t>8.1.</t>
  </si>
  <si>
    <t>Основное мероприятие "Создание системы раннего выявления и коррекции нарушений развития ребенка"</t>
  </si>
  <si>
    <t>8.1.1.</t>
  </si>
  <si>
    <t xml:space="preserve">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
</t>
  </si>
  <si>
    <t>Доля обследованных новорожденных при проведении неонатального скрининга в общем числе родившихся в Субъекте в текущем году</t>
  </si>
  <si>
    <t>8.1.2.</t>
  </si>
  <si>
    <t xml:space="preserve">Финансовое обеспечение мероприятий, направленных на проведение пренатальной (дородовой) диагностики нарушений развития ребенка у беременных женщин
</t>
  </si>
  <si>
    <t>Доля беременных женщин, которым проведена пренатальная (дородовая) диагностика в первом триместре беременности, в общем числе беременных, вставших на учет в учреждении здравоохранения в первом триместре беременности</t>
  </si>
  <si>
    <t>9.</t>
  </si>
  <si>
    <t xml:space="preserve">Подпрограмма "Кадровое обеспечение системы здравоохранения" </t>
  </si>
  <si>
    <t>9.1.</t>
  </si>
  <si>
    <t xml:space="preserve">Основное мероприятие "Повышение квалификации и профессиональная переподготовка врачей организаций здравоохранения Ивановской области"
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</si>
  <si>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</si>
  <si>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</si>
  <si>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</si>
  <si>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
</t>
  </si>
  <si>
    <t xml:space="preserve">Доля специалистов из числа административно-управленческого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
</t>
  </si>
  <si>
    <t xml:space="preserve">Доля медицинских и фармацевтических специалистов, обучавшихся в рамках целевой подготовки для нужд Ивановской области, трудоустроившихся после завершения обучения в учреждения здравоохранения, подведомственные Департаменту здравоохранения Ивановской области
</t>
  </si>
  <si>
    <t>Доля аккредитованных специалистов</t>
  </si>
  <si>
    <t>9.2.</t>
  </si>
  <si>
    <t xml:space="preserve">Основное мероприятие "Единовременные компенсационные выплаты медицинским работникам"
</t>
  </si>
  <si>
    <t>9.2.1.</t>
  </si>
  <si>
    <t xml:space="preserve">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
</t>
  </si>
  <si>
    <t xml:space="preserve">Количество медицинских работников, привлеченных для работы в сельских населенных пунктах, либо рабочих поселках, либо поселках городского типа Ивановской области
</t>
  </si>
  <si>
    <t xml:space="preserve">Доля медицинских работников, которым фактически предоставлены единовременные компенсационные выплаты, в общей численности медицинских работников, которым запланировано предоставить указанные выплаты
</t>
  </si>
  <si>
    <t>9.3.</t>
  </si>
  <si>
    <t xml:space="preserve">Региональный проект "Обеспечение медицинских организаций системы здравоохранения Ивановской области квалифицированными кадрами"
</t>
  </si>
  <si>
    <t>9.3.1.</t>
  </si>
  <si>
    <t xml:space="preserve">Обеспечение медицинских организаций системы здравоохранения Ивановской области квалифицированными кадрами
</t>
  </si>
  <si>
    <t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</t>
  </si>
  <si>
    <t xml:space="preserve"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
</t>
  </si>
  <si>
    <t>9.4.</t>
  </si>
  <si>
    <t xml:space="preserve">Основное мероприятие "Социальная поддержка отдельных категорий медицинских работников"
</t>
  </si>
  <si>
    <t>9.4.1.</t>
  </si>
  <si>
    <t>Единовременная выплата врачам, принятым на работу в государственные учреждения здравоохранения Ивановской области</t>
  </si>
  <si>
    <t xml:space="preserve">Число медицинских работников, которым предоставляется выплата
</t>
  </si>
  <si>
    <t>9.4.2.</t>
  </si>
  <si>
    <t xml:space="preserve">Единовременная социальная выплата врачам на оплату первоначального взноса (части первоначального взноса) по ипотечным жилищным кредитам
</t>
  </si>
  <si>
    <t xml:space="preserve">Обеспечение работников областных учреждений здравоохранения, в которых оказывается медицинская помощь, направленная на лечение больных новой коронавирусной инфекцией, средствами индивидуальной защиты
</t>
  </si>
  <si>
    <t>кроме того, остаток 2020 года</t>
  </si>
  <si>
    <t xml:space="preserve">Реализация региональной программы модернизации первичного звена здравоохранения (Капитальный ремонт объектов недвижимого имущества медицинских организаций)
</t>
  </si>
  <si>
    <t xml:space="preserve">Реализация региональной программы модернизации первичного звена здравоохранения (Оснащение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районов)
</t>
  </si>
  <si>
    <t xml:space="preserve">Реализация региональной программы модернизации первичного звена здравоохранения (Оснащение и переоснащение медицинских организаций оборудованием)
</t>
  </si>
  <si>
    <t xml:space="preserve">Реализация региональной программы модернизации первичного звена здравоохранения (Строительство (реконструкция) объектов капитального строительства медицинских организаций)
</t>
  </si>
  <si>
    <t xml:space="preserve">Исполнение судебных актов о взыскании задолженности по заключенным контрактам
</t>
  </si>
  <si>
    <t xml:space="preserve">Приобретение мобильного комплекса для прохождения диспансеризации
бюджетные ассигнования
</t>
  </si>
  <si>
    <t>1.1.12.</t>
  </si>
  <si>
    <t>1.1.13.</t>
  </si>
  <si>
    <t>1.1.14.</t>
  </si>
  <si>
    <t>1.1.15.</t>
  </si>
  <si>
    <t>1.1.16.</t>
  </si>
  <si>
    <t>1.1.17.</t>
  </si>
  <si>
    <t>Количество объектов недвижимого имущества медицинских организаций, на которых проведен капитальный ремонт</t>
  </si>
  <si>
    <t>объект</t>
  </si>
  <si>
    <t>Количество автомобильного транспорта, приобретенного для оснащения и переоснащения медицинских организаций с целью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</t>
  </si>
  <si>
    <t xml:space="preserve">Количество медицинского оборудования, приобретенного для оснащения и переоснащения медицинских организаций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
</t>
  </si>
  <si>
    <t xml:space="preserve">Количество построенных (реконструированных) объектов капитального строительства медицинских организаций
</t>
  </si>
  <si>
    <t xml:space="preserve">Количество приобретенных мобильных комплексов для прохождения диспансеризации
</t>
  </si>
  <si>
    <t xml:space="preserve">Объем просроченной кредиторской задолженности у учреждения (за исключением кредиторской задолженности, образовавшейся за счет средств обязательного медицинского страхования)
</t>
  </si>
  <si>
    <t>тыс. руб.</t>
  </si>
  <si>
    <t xml:space="preserve"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</si>
  <si>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</si>
  <si>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Смертность населения от ишемической болезни сердца, на 100 тыс. населения
</t>
  </si>
  <si>
    <t xml:space="preserve">Смертность населения от цереброваскулярных болезней, на 100 тыс. населения
</t>
  </si>
  <si>
    <t xml:space="preserve">Доля лиц с болезнями системы кровообращения, состоящих под диспансерным наблюдением, получивших в текущем году медицинские услуги в рамках диспансерного наблюдения от всех пациентов с болезнями системы кровообращения, состоящих под диспансерным наблюдением
</t>
  </si>
  <si>
    <t xml:space="preserve">Доля лиц, которые перенесли острое нарушение мозгового кровообращения, инфаркт миокарда, а также которым были выполнены аортокоронарное шунтирование, ангиопластика коронарных артерий со стентированием и катетерная абляция по поводу сердечно-сосудистых заболеваний, бесплатно получавших в отчетном году необходимые лекарственные препараты в амбулаторных условиях
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</si>
  <si>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сердечно-сосудистыми заболеваниями"
</t>
  </si>
  <si>
    <t xml:space="preserve">Доля граждан из числа прошедших профилактический медицинский осмотр и (или) диспансеризацию, получивших возможность доступа к данным о прохождении профилактического медицинского осмотра и (или) диспансеризации в Личном кабинете пациента "Мое здоровье" на Едином портале государственных услуг и функций в отчетном году
</t>
  </si>
  <si>
    <t xml:space="preserve">Доля обоснованных жалоб (от общего количества поступивших жалоб), урегулированных в досудебном порядке страховыми медицинскими организациями
</t>
  </si>
  <si>
    <t xml:space="preserve">Количество посещений при выездах мобильных медицинских бригад, оснащенных мобильными медицинскими комплексами, на 1 мобильную медицинскую бригаду
</t>
  </si>
  <si>
    <t xml:space="preserve">Доля лиц, госпитализированных по экстренным показаниям в течение первых суток, от общего числа больных, к которым совершались вылеты
</t>
  </si>
  <si>
    <t xml:space="preserve">Доля поликлиник и поликлинических подразделений, участвующих в создании и тиражировании "Новой модели организации оказания медицинской помощи", от общего количества таких организаций
</t>
  </si>
  <si>
    <t xml:space="preserve">Число выполненных посещений гражданами поликлиник и поликлинических подразделений, участвующих в создании и тиражировании "Новой модели организации оказания медицинской помощи"
</t>
  </si>
  <si>
    <t>тыяч посещений</t>
  </si>
  <si>
    <t xml:space="preserve">Число посещений сельскими жителями ФП, ФАПов и ВА в расчете на 1 сельского жителя
</t>
  </si>
  <si>
    <t xml:space="preserve">Доля населенных пунктов с числом жителей до 2000 человек, населению которых доступна первичная медико-санитарная помощь по месту их проживания
</t>
  </si>
  <si>
    <t xml:space="preserve">Доля граждан, ежегодно проходящих профилактический медицинский осмотр и (или) диспансеризацию, от общего числа населения
</t>
  </si>
  <si>
    <t xml:space="preserve">Количество объектов здравоохранения, для которых обеспечены содержание и сохранность имущества до начала оказания на их базе медицинской помощи
</t>
  </si>
  <si>
    <t xml:space="preserve">Количество разработанной проектной документации на строительство поликлиник
</t>
  </si>
  <si>
    <t xml:space="preserve">Оказание паллиативной медицинской помощи в амбулаторных условиях </t>
  </si>
  <si>
    <t xml:space="preserve">Финансовое обеспечение паллиативной медицинской помощи, оказываемой в стационарных условиях
</t>
  </si>
  <si>
    <t xml:space="preserve">Объем оказания паллиативной медицинской помощи в амбулаторных условиях
</t>
  </si>
  <si>
    <t xml:space="preserve">Объем оказания паллиативной медицинской помощи в стационарных условиях
</t>
  </si>
  <si>
    <t>5.2.2.</t>
  </si>
  <si>
    <t xml:space="preserve">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
</t>
  </si>
  <si>
    <t>Количество оплаченных случаев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инфекцией, по результатам контроля объемов, сроков, качества и условий предоставления медицинской помощи</t>
  </si>
  <si>
    <t>случаев</t>
  </si>
  <si>
    <t xml:space="preserve">&lt;= 35920
</t>
  </si>
  <si>
    <t>кроме того, остаток средств 2020 года</t>
  </si>
  <si>
    <t xml:space="preserve">Доля медицинских организаций, осуществляющих медицинскую деятельность, направленную на профилактику, диагностику и лечение новой коронавирусной инфекции, имеющих дефицит средств индивидуальной защиты, к общему количеству медицинских организаций, оказывающих эту помощь
</t>
  </si>
  <si>
    <t xml:space="preserve">Объем просроченной кредиторской задолженности у учреждения (за исключением кредиторской задолженности, образовавшейся за счет средств обязательного медицинского страхования)
</t>
  </si>
  <si>
    <t>Отчет о ходе реализации государственной программы Ивановской области "Развитие здравоохранения Ивановской области" за 1 полугодие  2021 год</t>
  </si>
  <si>
    <t>4.1.7.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</si>
</sst>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7"/>
      <name val="Arial"/>
      <family val="2"/>
      <charset val="204"/>
    </font>
    <font>
      <sz val="7"/>
      <name val="Arial Cyr"/>
      <charset val="204"/>
    </font>
    <font>
      <b/>
      <sz val="5"/>
      <name val="Arial"/>
      <family val="2"/>
      <charset val="204"/>
    </font>
    <font>
      <sz val="7"/>
      <name val="Arial"/>
      <family val="2"/>
      <charset val="204"/>
    </font>
    <font>
      <sz val="10"/>
      <color rgb="FF7030A0"/>
      <name val="Arial"/>
      <family val="2"/>
      <charset val="204"/>
    </font>
    <font>
      <sz val="7"/>
      <name val="Times New Roman"/>
      <family val="1"/>
      <charset val="204"/>
    </font>
    <font>
      <sz val="6"/>
      <name val="Arial"/>
      <family val="2"/>
      <charset val="204"/>
    </font>
    <font>
      <sz val="10"/>
      <name val="Times New Roman"/>
      <family val="1"/>
      <charset val="204"/>
    </font>
    <font>
      <sz val="7"/>
      <color rgb="FFFF0000"/>
      <name val="Arial"/>
      <family val="2"/>
      <charset val="204"/>
    </font>
    <font>
      <sz val="10"/>
      <color rgb="FF7030A0"/>
      <name val="Arial Cyr"/>
      <charset val="204"/>
    </font>
    <font>
      <sz val="10"/>
      <name val="Arial Cyr"/>
      <charset val="204"/>
    </font>
    <font>
      <sz val="7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/>
    <xf numFmtId="0" fontId="6" fillId="0" borderId="6" xfId="0" applyNumberFormat="1" applyFont="1" applyFill="1" applyBorder="1" applyAlignment="1">
      <alignment horizontal="left" vertical="top" wrapText="1"/>
    </xf>
    <xf numFmtId="4" fontId="4" fillId="0" borderId="7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/>
    <xf numFmtId="0" fontId="7" fillId="0" borderId="0" xfId="0" applyFont="1" applyFill="1"/>
    <xf numFmtId="0" fontId="6" fillId="0" borderId="7" xfId="0" applyNumberFormat="1" applyFont="1" applyFill="1" applyBorder="1" applyAlignment="1">
      <alignment horizontal="left" vertical="top" wrapText="1" indent="2"/>
    </xf>
    <xf numFmtId="2" fontId="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top"/>
    </xf>
    <xf numFmtId="0" fontId="6" fillId="0" borderId="7" xfId="0" applyNumberFormat="1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4" fontId="6" fillId="0" borderId="7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/>
    </xf>
    <xf numFmtId="0" fontId="6" fillId="3" borderId="7" xfId="0" applyNumberFormat="1" applyFont="1" applyFill="1" applyBorder="1" applyAlignment="1">
      <alignment horizontal="left" vertical="top" wrapText="1"/>
    </xf>
    <xf numFmtId="4" fontId="4" fillId="3" borderId="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4" borderId="0" xfId="0" applyFont="1" applyFill="1"/>
    <xf numFmtId="0" fontId="6" fillId="3" borderId="7" xfId="0" applyNumberFormat="1" applyFont="1" applyFill="1" applyBorder="1" applyAlignment="1">
      <alignment horizontal="left" vertical="top" wrapText="1" indent="2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left" vertical="top" wrapText="1"/>
    </xf>
    <xf numFmtId="4" fontId="4" fillId="5" borderId="7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/>
    </xf>
    <xf numFmtId="0" fontId="6" fillId="5" borderId="7" xfId="0" applyNumberFormat="1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horizontal="left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vertical="top" wrapText="1"/>
    </xf>
    <xf numFmtId="0" fontId="0" fillId="0" borderId="0" xfId="0" applyFont="1"/>
    <xf numFmtId="4" fontId="8" fillId="0" borderId="7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top" wrapText="1"/>
    </xf>
    <xf numFmtId="4" fontId="4" fillId="5" borderId="8" xfId="0" applyNumberFormat="1" applyFont="1" applyFill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6" fillId="0" borderId="6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0" fontId="0" fillId="0" borderId="2" xfId="0" applyFont="1" applyBorder="1" applyAlignment="1"/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4" fontId="4" fillId="0" borderId="7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wrapText="1"/>
    </xf>
    <xf numFmtId="4" fontId="4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5" borderId="8" xfId="0" applyFont="1" applyFill="1" applyBorder="1" applyAlignment="1">
      <alignment vertical="top" wrapText="1"/>
    </xf>
    <xf numFmtId="4" fontId="4" fillId="5" borderId="8" xfId="0" applyNumberFormat="1" applyFont="1" applyFill="1" applyBorder="1" applyAlignment="1">
      <alignment horizontal="center" vertical="top" wrapText="1"/>
    </xf>
    <xf numFmtId="165" fontId="4" fillId="5" borderId="8" xfId="0" applyNumberFormat="1" applyFont="1" applyFill="1" applyBorder="1" applyAlignment="1">
      <alignment horizontal="center" vertical="top"/>
    </xf>
    <xf numFmtId="4" fontId="4" fillId="5" borderId="8" xfId="0" applyNumberFormat="1" applyFont="1" applyFill="1" applyBorder="1" applyAlignment="1">
      <alignment horizontal="center" vertical="top"/>
    </xf>
    <xf numFmtId="0" fontId="6" fillId="5" borderId="2" xfId="0" applyNumberFormat="1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center" vertical="top" wrapText="1"/>
    </xf>
    <xf numFmtId="0" fontId="0" fillId="5" borderId="6" xfId="0" applyFont="1" applyFill="1" applyBorder="1" applyAlignment="1"/>
    <xf numFmtId="0" fontId="6" fillId="5" borderId="6" xfId="0" applyFont="1" applyFill="1" applyBorder="1" applyAlignment="1">
      <alignment horizontal="center" vertical="top" wrapText="1"/>
    </xf>
    <xf numFmtId="4" fontId="4" fillId="5" borderId="6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top" wrapText="1"/>
    </xf>
    <xf numFmtId="4" fontId="4" fillId="5" borderId="8" xfId="0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left" vertical="top" wrapText="1"/>
    </xf>
    <xf numFmtId="0" fontId="0" fillId="5" borderId="8" xfId="0" applyFont="1" applyFill="1" applyBorder="1"/>
    <xf numFmtId="0" fontId="0" fillId="5" borderId="2" xfId="0" applyFont="1" applyFill="1" applyBorder="1"/>
    <xf numFmtId="0" fontId="0" fillId="5" borderId="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6" fillId="5" borderId="8" xfId="0" applyNumberFormat="1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8" fillId="0" borderId="8" xfId="0" applyNumberFormat="1" applyFont="1" applyFill="1" applyBorder="1" applyAlignment="1">
      <alignment horizontal="left" vertical="top" wrapText="1"/>
    </xf>
    <xf numFmtId="4" fontId="8" fillId="0" borderId="8" xfId="0" applyNumberFormat="1" applyFont="1" applyFill="1" applyBorder="1" applyAlignment="1">
      <alignment horizontal="center" vertical="top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5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top" wrapText="1"/>
    </xf>
    <xf numFmtId="4" fontId="6" fillId="5" borderId="7" xfId="0" applyNumberFormat="1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top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4" fontId="6" fillId="0" borderId="8" xfId="0" applyNumberFormat="1" applyFont="1" applyFill="1" applyBorder="1" applyAlignment="1">
      <alignment horizontal="center" vertical="top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0" fontId="6" fillId="5" borderId="7" xfId="0" applyNumberFormat="1" applyFont="1" applyFill="1" applyBorder="1" applyAlignment="1">
      <alignment horizontal="left" vertical="top" wrapText="1" indent="2"/>
    </xf>
    <xf numFmtId="4" fontId="6" fillId="0" borderId="7" xfId="0" applyNumberFormat="1" applyFont="1" applyFill="1" applyBorder="1" applyAlignment="1">
      <alignment horizontal="center" vertical="center" wrapText="1"/>
    </xf>
    <xf numFmtId="16" fontId="6" fillId="5" borderId="2" xfId="0" applyNumberFormat="1" applyFont="1" applyFill="1" applyBorder="1" applyAlignment="1">
      <alignment horizontal="center" vertical="top" wrapText="1"/>
    </xf>
    <xf numFmtId="0" fontId="6" fillId="5" borderId="2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4" fontId="6" fillId="5" borderId="8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/>
    <xf numFmtId="4" fontId="4" fillId="5" borderId="2" xfId="0" applyNumberFormat="1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left" vertical="top" wrapText="1"/>
    </xf>
    <xf numFmtId="1" fontId="4" fillId="5" borderId="6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center" vertical="top" wrapText="1"/>
    </xf>
    <xf numFmtId="1" fontId="4" fillId="5" borderId="7" xfId="0" applyNumberFormat="1" applyFont="1" applyFill="1" applyBorder="1" applyAlignment="1">
      <alignment horizontal="center" vertical="top" wrapText="1"/>
    </xf>
    <xf numFmtId="164" fontId="4" fillId="5" borderId="7" xfId="0" applyNumberFormat="1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left" vertical="top" wrapText="1"/>
    </xf>
    <xf numFmtId="164" fontId="4" fillId="5" borderId="8" xfId="0" applyNumberFormat="1" applyFont="1" applyFill="1" applyBorder="1" applyAlignment="1">
      <alignment horizontal="center" vertical="top" wrapText="1"/>
    </xf>
    <xf numFmtId="0" fontId="0" fillId="5" borderId="8" xfId="0" applyFont="1" applyFill="1" applyBorder="1" applyAlignment="1">
      <alignment horizontal="left"/>
    </xf>
    <xf numFmtId="0" fontId="4" fillId="0" borderId="0" xfId="0" applyFont="1"/>
    <xf numFmtId="0" fontId="13" fillId="5" borderId="8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top"/>
    </xf>
    <xf numFmtId="0" fontId="13" fillId="0" borderId="10" xfId="0" applyFont="1" applyFill="1" applyBorder="1"/>
    <xf numFmtId="0" fontId="6" fillId="0" borderId="9" xfId="0" applyNumberFormat="1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vertical="top" wrapText="1"/>
    </xf>
    <xf numFmtId="0" fontId="0" fillId="5" borderId="2" xfId="0" applyFont="1" applyFill="1" applyBorder="1" applyAlignment="1"/>
    <xf numFmtId="0" fontId="6" fillId="5" borderId="2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/>
    </xf>
    <xf numFmtId="0" fontId="6" fillId="5" borderId="8" xfId="0" applyNumberFormat="1" applyFont="1" applyFill="1" applyBorder="1" applyAlignment="1">
      <alignment horizontal="left" vertical="top" wrapText="1"/>
    </xf>
    <xf numFmtId="0" fontId="6" fillId="5" borderId="2" xfId="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5" borderId="6" xfId="0" applyNumberFormat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left"/>
    </xf>
    <xf numFmtId="4" fontId="4" fillId="0" borderId="8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/>
    <xf numFmtId="4" fontId="4" fillId="0" borderId="8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4" fontId="4" fillId="5" borderId="8" xfId="0" applyNumberFormat="1" applyFont="1" applyFill="1" applyBorder="1" applyAlignment="1">
      <alignment horizontal="center" vertical="top" wrapText="1"/>
    </xf>
    <xf numFmtId="4" fontId="4" fillId="5" borderId="8" xfId="0" applyNumberFormat="1" applyFont="1" applyFill="1" applyBorder="1" applyAlignment="1">
      <alignment horizontal="center" vertical="top"/>
    </xf>
    <xf numFmtId="4" fontId="4" fillId="5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center" vertical="top" wrapText="1"/>
    </xf>
    <xf numFmtId="164" fontId="6" fillId="0" borderId="8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4" fontId="8" fillId="5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left"/>
    </xf>
    <xf numFmtId="4" fontId="8" fillId="0" borderId="7" xfId="0" applyNumberFormat="1" applyFont="1" applyFill="1" applyBorder="1" applyAlignment="1">
      <alignment horizontal="center" vertical="top"/>
    </xf>
    <xf numFmtId="164" fontId="4" fillId="0" borderId="7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5" xfId="0" applyFont="1" applyFill="1" applyBorder="1"/>
    <xf numFmtId="0" fontId="12" fillId="0" borderId="0" xfId="0" applyFont="1" applyFill="1"/>
    <xf numFmtId="0" fontId="4" fillId="0" borderId="0" xfId="0" applyFont="1" applyFill="1"/>
    <xf numFmtId="0" fontId="1" fillId="0" borderId="12" xfId="0" applyFont="1" applyFill="1" applyBorder="1"/>
    <xf numFmtId="0" fontId="1" fillId="0" borderId="13" xfId="0" applyFont="1" applyFill="1" applyBorder="1"/>
    <xf numFmtId="4" fontId="4" fillId="0" borderId="8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0" fillId="0" borderId="2" xfId="0" applyFont="1" applyFill="1" applyBorder="1" applyAlignment="1"/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6" fillId="5" borderId="8" xfId="0" applyFont="1" applyFill="1" applyBorder="1" applyAlignment="1">
      <alignment vertical="top" wrapText="1"/>
    </xf>
    <xf numFmtId="0" fontId="0" fillId="5" borderId="2" xfId="0" applyFont="1" applyFill="1" applyBorder="1" applyAlignment="1"/>
    <xf numFmtId="0" fontId="6" fillId="5" borderId="2" xfId="0" applyFont="1" applyFill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6" fillId="5" borderId="8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/>
    </xf>
    <xf numFmtId="0" fontId="0" fillId="5" borderId="6" xfId="0" applyFont="1" applyFill="1" applyBorder="1" applyAlignment="1">
      <alignment horizontal="left" vertical="top"/>
    </xf>
    <xf numFmtId="0" fontId="6" fillId="5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/>
    </xf>
    <xf numFmtId="0" fontId="0" fillId="5" borderId="6" xfId="0" applyFont="1" applyFill="1" applyBorder="1" applyAlignment="1">
      <alignment horizontal="center" vertical="top" wrapText="1"/>
    </xf>
    <xf numFmtId="16" fontId="6" fillId="5" borderId="8" xfId="0" applyNumberFormat="1" applyFont="1" applyFill="1" applyBorder="1" applyAlignment="1">
      <alignment horizontal="center" vertical="top" wrapText="1"/>
    </xf>
    <xf numFmtId="0" fontId="6" fillId="5" borderId="8" xfId="0" applyNumberFormat="1" applyFont="1" applyFill="1" applyBorder="1" applyAlignment="1">
      <alignment horizontal="left" vertical="top" wrapText="1"/>
    </xf>
    <xf numFmtId="0" fontId="6" fillId="5" borderId="2" xfId="0" applyNumberFormat="1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vertical="top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/>
    <xf numFmtId="0" fontId="0" fillId="0" borderId="6" xfId="0" applyFont="1" applyFill="1" applyBorder="1" applyAlignment="1">
      <alignment horizontal="left" vertical="top"/>
    </xf>
    <xf numFmtId="1" fontId="6" fillId="0" borderId="8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" fontId="0" fillId="0" borderId="2" xfId="0" applyNumberFormat="1" applyFont="1" applyFill="1" applyBorder="1" applyAlignment="1">
      <alignment horizontal="center" vertical="top" wrapText="1"/>
    </xf>
    <xf numFmtId="1" fontId="0" fillId="0" borderId="6" xfId="0" applyNumberFormat="1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" fontId="6" fillId="3" borderId="8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6" fillId="3" borderId="8" xfId="0" applyNumberFormat="1" applyFont="1" applyFill="1" applyBorder="1" applyAlignment="1">
      <alignment horizontal="left" vertical="top" wrapText="1"/>
    </xf>
    <xf numFmtId="0" fontId="6" fillId="3" borderId="2" xfId="0" applyNumberFormat="1" applyFont="1" applyFill="1" applyBorder="1" applyAlignment="1">
      <alignment horizontal="left" vertical="top" wrapText="1"/>
    </xf>
    <xf numFmtId="0" fontId="6" fillId="3" borderId="6" xfId="0" applyNumberFormat="1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5" borderId="6" xfId="0" applyNumberFormat="1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top" wrapText="1"/>
    </xf>
    <xf numFmtId="16" fontId="6" fillId="0" borderId="8" xfId="0" applyNumberFormat="1" applyFont="1" applyFill="1" applyBorder="1" applyAlignment="1">
      <alignment horizontal="center" vertical="top" wrapText="1"/>
    </xf>
    <xf numFmtId="16" fontId="6" fillId="0" borderId="2" xfId="0" applyNumberFormat="1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16" fontId="6" fillId="5" borderId="2" xfId="0" applyNumberFormat="1" applyFont="1" applyFill="1" applyBorder="1" applyAlignment="1">
      <alignment horizontal="center" vertical="top" wrapText="1"/>
    </xf>
    <xf numFmtId="0" fontId="6" fillId="5" borderId="8" xfId="0" applyNumberFormat="1" applyFont="1" applyFill="1" applyBorder="1" applyAlignment="1">
      <alignment horizontal="center" vertical="top" wrapText="1"/>
    </xf>
    <xf numFmtId="0" fontId="6" fillId="5" borderId="2" xfId="0" applyNumberFormat="1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8" xfId="0" applyNumberFormat="1" applyFont="1" applyFill="1" applyBorder="1" applyAlignment="1">
      <alignment horizontal="center" vertical="top" wrapText="1"/>
    </xf>
    <xf numFmtId="0" fontId="6" fillId="3" borderId="2" xfId="0" applyNumberFormat="1" applyFont="1" applyFill="1" applyBorder="1" applyAlignment="1">
      <alignment horizontal="center" vertical="top" wrapText="1"/>
    </xf>
    <xf numFmtId="14" fontId="8" fillId="0" borderId="8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14" fontId="4" fillId="0" borderId="8" xfId="0" applyNumberFormat="1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 vertical="top" wrapText="1"/>
    </xf>
    <xf numFmtId="1" fontId="14" fillId="0" borderId="2" xfId="0" applyNumberFormat="1" applyFont="1" applyFill="1" applyBorder="1" applyAlignment="1">
      <alignment horizontal="center" vertical="top" wrapText="1"/>
    </xf>
    <xf numFmtId="1" fontId="14" fillId="0" borderId="6" xfId="0" applyNumberFormat="1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vertical="top" wrapText="1"/>
    </xf>
    <xf numFmtId="0" fontId="0" fillId="5" borderId="6" xfId="0" applyFont="1" applyFill="1" applyBorder="1" applyAlignment="1"/>
    <xf numFmtId="0" fontId="6" fillId="5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5" borderId="6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4" fontId="4" fillId="5" borderId="8" xfId="0" applyNumberFormat="1" applyFont="1" applyFill="1" applyBorder="1" applyAlignment="1">
      <alignment horizontal="center" vertical="top" wrapText="1"/>
    </xf>
    <xf numFmtId="4" fontId="4" fillId="5" borderId="2" xfId="0" applyNumberFormat="1" applyFont="1" applyFill="1" applyBorder="1" applyAlignment="1">
      <alignment horizontal="center" vertical="top" wrapText="1"/>
    </xf>
    <xf numFmtId="4" fontId="4" fillId="5" borderId="6" xfId="0" applyNumberFormat="1" applyFont="1" applyFill="1" applyBorder="1" applyAlignment="1">
      <alignment horizontal="center" vertical="top" wrapText="1"/>
    </xf>
    <xf numFmtId="4" fontId="4" fillId="5" borderId="8" xfId="0" applyNumberFormat="1" applyFont="1" applyFill="1" applyBorder="1" applyAlignment="1">
      <alignment horizontal="center" vertical="top"/>
    </xf>
    <xf numFmtId="4" fontId="4" fillId="5" borderId="2" xfId="0" applyNumberFormat="1" applyFont="1" applyFill="1" applyBorder="1" applyAlignment="1">
      <alignment horizontal="center" vertical="top"/>
    </xf>
    <xf numFmtId="4" fontId="4" fillId="5" borderId="6" xfId="0" applyNumberFormat="1" applyFont="1" applyFill="1" applyBorder="1" applyAlignment="1">
      <alignment horizontal="center" vertical="top"/>
    </xf>
    <xf numFmtId="0" fontId="0" fillId="0" borderId="2" xfId="0" applyFont="1" applyBorder="1" applyAlignment="1"/>
    <xf numFmtId="0" fontId="6" fillId="0" borderId="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/>
    <xf numFmtId="0" fontId="10" fillId="0" borderId="6" xfId="0" applyFont="1" applyFill="1" applyBorder="1" applyAlignment="1"/>
    <xf numFmtId="164" fontId="6" fillId="0" borderId="8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16" fontId="6" fillId="2" borderId="1" xfId="0" applyNumberFormat="1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165" fontId="4" fillId="0" borderId="8" xfId="0" applyNumberFormat="1" applyFont="1" applyFill="1" applyBorder="1" applyAlignment="1">
      <alignment horizontal="center" vertical="top" wrapText="1"/>
    </xf>
    <xf numFmtId="4" fontId="4" fillId="6" borderId="7" xfId="0" applyNumberFormat="1" applyFont="1" applyFill="1" applyBorder="1" applyAlignment="1">
      <alignment horizontal="center" vertical="top"/>
    </xf>
    <xf numFmtId="4" fontId="4" fillId="6" borderId="8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852"/>
  <sheetViews>
    <sheetView tabSelected="1" workbookViewId="0">
      <selection activeCell="J760" sqref="J760:J766"/>
    </sheetView>
  </sheetViews>
  <sheetFormatPr defaultRowHeight="15" x14ac:dyDescent="0.25"/>
  <cols>
    <col min="1" max="1" width="6" style="144" customWidth="1"/>
    <col min="2" max="2" width="20.85546875" style="145" customWidth="1"/>
    <col min="3" max="3" width="10.85546875" style="145" customWidth="1"/>
    <col min="4" max="4" width="20.42578125" style="145" customWidth="1"/>
    <col min="5" max="5" width="13" style="145" customWidth="1"/>
    <col min="6" max="6" width="14.140625" style="145" customWidth="1"/>
    <col min="7" max="7" width="19.140625" style="146" customWidth="1"/>
    <col min="8" max="8" width="26.85546875" style="145" customWidth="1"/>
    <col min="9" max="9" width="12" style="145" customWidth="1"/>
    <col min="10" max="10" width="10.5703125" style="145" customWidth="1"/>
    <col min="11" max="11" width="11" style="145" customWidth="1"/>
    <col min="12" max="12" width="17" style="147" customWidth="1"/>
    <col min="13" max="14" width="14.140625" style="115" customWidth="1"/>
    <col min="15" max="38" width="9.140625" style="115"/>
  </cols>
  <sheetData>
    <row r="1" spans="1:38" s="2" customFormat="1" ht="31.5" customHeight="1" x14ac:dyDescent="0.2">
      <c r="A1" s="1"/>
      <c r="B1" s="396" t="s">
        <v>535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2" customFormat="1" ht="12.75" customHeight="1" thickBot="1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0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s="2" customFormat="1" ht="15.75" customHeight="1" thickTop="1" x14ac:dyDescent="0.2">
      <c r="A3" s="397" t="s">
        <v>1</v>
      </c>
      <c r="B3" s="397" t="s">
        <v>2</v>
      </c>
      <c r="C3" s="397" t="s">
        <v>3</v>
      </c>
      <c r="D3" s="402" t="s">
        <v>4</v>
      </c>
      <c r="E3" s="402" t="s">
        <v>5</v>
      </c>
      <c r="F3" s="402" t="s">
        <v>6</v>
      </c>
      <c r="G3" s="397" t="s">
        <v>7</v>
      </c>
      <c r="H3" s="402" t="s">
        <v>8</v>
      </c>
      <c r="I3" s="402" t="s">
        <v>9</v>
      </c>
      <c r="J3" s="402" t="s">
        <v>10</v>
      </c>
      <c r="K3" s="402" t="s">
        <v>11</v>
      </c>
      <c r="L3" s="397" t="s">
        <v>12</v>
      </c>
      <c r="M3" s="418"/>
      <c r="N3" s="405"/>
      <c r="O3" s="405"/>
      <c r="P3" s="405"/>
      <c r="Q3" s="405"/>
      <c r="R3" s="405"/>
      <c r="S3" s="13"/>
      <c r="T3" s="406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s="2" customFormat="1" ht="18.75" customHeight="1" x14ac:dyDescent="0.2">
      <c r="A4" s="398"/>
      <c r="B4" s="398"/>
      <c r="C4" s="400"/>
      <c r="D4" s="403"/>
      <c r="E4" s="403"/>
      <c r="F4" s="400"/>
      <c r="G4" s="400"/>
      <c r="H4" s="400"/>
      <c r="I4" s="400"/>
      <c r="J4" s="400"/>
      <c r="K4" s="400"/>
      <c r="L4" s="400"/>
      <c r="M4" s="418"/>
      <c r="N4" s="405"/>
      <c r="O4" s="405"/>
      <c r="P4" s="405"/>
      <c r="Q4" s="405"/>
      <c r="R4" s="405"/>
      <c r="S4" s="13"/>
      <c r="T4" s="406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 s="2" customFormat="1" ht="26.25" customHeight="1" thickBot="1" x14ac:dyDescent="0.25">
      <c r="A5" s="399"/>
      <c r="B5" s="399"/>
      <c r="C5" s="401"/>
      <c r="D5" s="404"/>
      <c r="E5" s="404"/>
      <c r="F5" s="401"/>
      <c r="G5" s="401"/>
      <c r="H5" s="401"/>
      <c r="I5" s="401"/>
      <c r="J5" s="401"/>
      <c r="K5" s="401"/>
      <c r="L5" s="401"/>
      <c r="M5" s="418"/>
      <c r="N5" s="405"/>
      <c r="O5" s="405"/>
      <c r="P5" s="405"/>
      <c r="Q5" s="405"/>
      <c r="R5" s="405"/>
      <c r="S5" s="13"/>
      <c r="T5" s="214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38" s="8" customFormat="1" ht="12.75" customHeight="1" thickTop="1" thickBot="1" x14ac:dyDescent="0.25">
      <c r="A6" s="5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7">
        <v>12</v>
      </c>
      <c r="M6" s="218"/>
      <c r="N6" s="219"/>
      <c r="O6" s="219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</row>
    <row r="7" spans="1:38" s="13" customFormat="1" ht="20.25" customHeight="1" thickTop="1" x14ac:dyDescent="0.2">
      <c r="A7" s="407" t="s">
        <v>13</v>
      </c>
      <c r="B7" s="410" t="s">
        <v>14</v>
      </c>
      <c r="C7" s="410" t="s">
        <v>15</v>
      </c>
      <c r="D7" s="9" t="s">
        <v>16</v>
      </c>
      <c r="E7" s="10">
        <f>E9+E14</f>
        <v>23360299622.059998</v>
      </c>
      <c r="F7" s="10">
        <f>F9+F14</f>
        <v>11303257431.719999</v>
      </c>
      <c r="G7" s="11"/>
      <c r="H7" s="413" t="s">
        <v>17</v>
      </c>
      <c r="I7" s="414" t="s">
        <v>18</v>
      </c>
      <c r="J7" s="416">
        <v>15.2</v>
      </c>
      <c r="K7" s="391">
        <v>18.100000000000001</v>
      </c>
      <c r="L7" s="10">
        <f>L9+L14</f>
        <v>9936897201.1899986</v>
      </c>
      <c r="M7" s="12"/>
      <c r="N7" s="214"/>
      <c r="O7" s="214"/>
      <c r="R7" s="14"/>
      <c r="T7" s="14"/>
    </row>
    <row r="8" spans="1:38" s="13" customFormat="1" ht="21.75" customHeight="1" x14ac:dyDescent="0.2">
      <c r="A8" s="408"/>
      <c r="B8" s="304"/>
      <c r="C8" s="304"/>
      <c r="D8" s="15" t="s">
        <v>532</v>
      </c>
      <c r="E8" s="10">
        <f>E10+E16</f>
        <v>3796260.92</v>
      </c>
      <c r="F8" s="10">
        <f>F10+F16</f>
        <v>3796260.92</v>
      </c>
      <c r="G8" s="11"/>
      <c r="H8" s="258"/>
      <c r="I8" s="415"/>
      <c r="J8" s="417"/>
      <c r="K8" s="392"/>
      <c r="L8" s="10"/>
      <c r="M8" s="12"/>
      <c r="R8" s="14"/>
      <c r="T8" s="14"/>
    </row>
    <row r="9" spans="1:38" s="13" customFormat="1" ht="24.75" customHeight="1" x14ac:dyDescent="0.2">
      <c r="A9" s="409"/>
      <c r="B9" s="411"/>
      <c r="C9" s="412"/>
      <c r="D9" s="9" t="s">
        <v>20</v>
      </c>
      <c r="E9" s="10">
        <f>E11+E13</f>
        <v>10606411701.189999</v>
      </c>
      <c r="F9" s="10">
        <f>F11+F13</f>
        <v>5243171505.8099995</v>
      </c>
      <c r="G9" s="16"/>
      <c r="H9" s="369" t="s">
        <v>21</v>
      </c>
      <c r="I9" s="393" t="s">
        <v>22</v>
      </c>
      <c r="J9" s="237">
        <v>3.3</v>
      </c>
      <c r="K9" s="237">
        <v>3.8</v>
      </c>
      <c r="L9" s="10">
        <f>L11+L13</f>
        <v>9936897201.1899986</v>
      </c>
      <c r="M9" s="12"/>
      <c r="P9" s="17"/>
      <c r="Q9" s="17"/>
    </row>
    <row r="10" spans="1:38" s="13" customFormat="1" ht="18.75" customHeight="1" x14ac:dyDescent="0.2">
      <c r="A10" s="409"/>
      <c r="B10" s="411"/>
      <c r="C10" s="412"/>
      <c r="D10" s="15" t="s">
        <v>532</v>
      </c>
      <c r="E10" s="10">
        <v>3796260.92</v>
      </c>
      <c r="F10" s="10">
        <f>F12</f>
        <v>3796260.92</v>
      </c>
      <c r="G10" s="16"/>
      <c r="H10" s="383"/>
      <c r="I10" s="394"/>
      <c r="J10" s="258"/>
      <c r="K10" s="258"/>
      <c r="L10" s="10"/>
      <c r="M10" s="12"/>
      <c r="P10" s="17"/>
      <c r="Q10" s="17"/>
    </row>
    <row r="11" spans="1:38" s="13" customFormat="1" ht="17.25" customHeight="1" x14ac:dyDescent="0.2">
      <c r="A11" s="409"/>
      <c r="B11" s="411"/>
      <c r="C11" s="412"/>
      <c r="D11" s="9" t="s">
        <v>23</v>
      </c>
      <c r="E11" s="10">
        <f>E25+E251+E387+E540+E594+E678+E727+E770+E794</f>
        <v>8211750701.1899996</v>
      </c>
      <c r="F11" s="10">
        <f>F25+F251+F387+F540+F594+F678+F727+F770+F794</f>
        <v>4038531999.3299999</v>
      </c>
      <c r="G11" s="16"/>
      <c r="H11" s="393" t="s">
        <v>24</v>
      </c>
      <c r="I11" s="393" t="s">
        <v>25</v>
      </c>
      <c r="J11" s="237">
        <v>39.9</v>
      </c>
      <c r="K11" s="237">
        <v>38.5</v>
      </c>
      <c r="L11" s="10">
        <f>L25+L251+L387+L540+L594+L678+L727+L770+L794</f>
        <v>8211750701.1899996</v>
      </c>
      <c r="M11" s="12"/>
    </row>
    <row r="12" spans="1:38" s="13" customFormat="1" ht="35.25" customHeight="1" x14ac:dyDescent="0.2">
      <c r="A12" s="409"/>
      <c r="B12" s="411"/>
      <c r="C12" s="412"/>
      <c r="D12" s="15" t="s">
        <v>532</v>
      </c>
      <c r="E12" s="10">
        <f>E26</f>
        <v>3796260.92</v>
      </c>
      <c r="F12" s="10">
        <f>F26</f>
        <v>3796260.92</v>
      </c>
      <c r="G12" s="16"/>
      <c r="H12" s="394"/>
      <c r="I12" s="394"/>
      <c r="J12" s="258"/>
      <c r="K12" s="258"/>
      <c r="L12" s="10"/>
      <c r="M12" s="12"/>
    </row>
    <row r="13" spans="1:38" s="13" customFormat="1" ht="22.5" customHeight="1" x14ac:dyDescent="0.2">
      <c r="A13" s="409"/>
      <c r="B13" s="411"/>
      <c r="C13" s="412"/>
      <c r="D13" s="18" t="s">
        <v>26</v>
      </c>
      <c r="E13" s="10">
        <f>E27+E252+E388+E541+E595+E679+E728+E771+E795</f>
        <v>2394661000</v>
      </c>
      <c r="F13" s="10">
        <f>F27+F252+F388+F541+F595+F679+F728+F771+F795</f>
        <v>1204639506.48</v>
      </c>
      <c r="G13" s="16"/>
      <c r="H13" s="19" t="s">
        <v>27</v>
      </c>
      <c r="I13" s="20" t="s">
        <v>28</v>
      </c>
      <c r="J13" s="166">
        <v>2.2999999999999998</v>
      </c>
      <c r="K13" s="160">
        <v>2.2999999999999998</v>
      </c>
      <c r="L13" s="10">
        <f>L27+L252+L388+L541+L595+L679+L728+L771+L795</f>
        <v>1725146500</v>
      </c>
      <c r="M13" s="12"/>
    </row>
    <row r="14" spans="1:38" s="13" customFormat="1" ht="69" customHeight="1" x14ac:dyDescent="0.2">
      <c r="A14" s="409"/>
      <c r="B14" s="411"/>
      <c r="C14" s="412"/>
      <c r="D14" s="9" t="s">
        <v>29</v>
      </c>
      <c r="E14" s="10">
        <f>E28+E253+E389+E542+E596+E680+E729+E772+E796</f>
        <v>12753887920.870001</v>
      </c>
      <c r="F14" s="10">
        <f>F28+F253+F389+F542+F596+F680+F729+F772+F796</f>
        <v>6060085925.9099998</v>
      </c>
      <c r="G14" s="22"/>
      <c r="H14" s="23" t="s">
        <v>30</v>
      </c>
      <c r="I14" s="21" t="s">
        <v>31</v>
      </c>
      <c r="J14" s="187">
        <v>74.319999999999993</v>
      </c>
      <c r="K14" s="204" t="s">
        <v>32</v>
      </c>
      <c r="L14" s="424"/>
      <c r="M14" s="12"/>
    </row>
    <row r="15" spans="1:38" s="13" customFormat="1" ht="57" customHeight="1" x14ac:dyDescent="0.2">
      <c r="A15" s="409"/>
      <c r="B15" s="411"/>
      <c r="C15" s="412"/>
      <c r="D15" s="303" t="s">
        <v>33</v>
      </c>
      <c r="E15" s="359">
        <f>E730</f>
        <v>12753887920.870001</v>
      </c>
      <c r="F15" s="359">
        <f>F730</f>
        <v>6060085925.9099998</v>
      </c>
      <c r="G15" s="378"/>
      <c r="H15" s="25" t="s">
        <v>34</v>
      </c>
      <c r="I15" s="26" t="s">
        <v>35</v>
      </c>
      <c r="J15" s="166">
        <v>1.5129999999999999</v>
      </c>
      <c r="K15" s="166" t="s">
        <v>32</v>
      </c>
      <c r="L15" s="425"/>
      <c r="M15" s="12"/>
    </row>
    <row r="16" spans="1:38" s="13" customFormat="1" ht="31.5" customHeight="1" x14ac:dyDescent="0.2">
      <c r="A16" s="27"/>
      <c r="B16" s="28"/>
      <c r="C16" s="29"/>
      <c r="D16" s="304"/>
      <c r="E16" s="360"/>
      <c r="F16" s="360"/>
      <c r="G16" s="395"/>
      <c r="H16" s="31" t="s">
        <v>36</v>
      </c>
      <c r="I16" s="32" t="s">
        <v>28</v>
      </c>
      <c r="J16" s="160">
        <v>-7597</v>
      </c>
      <c r="K16" s="160">
        <v>-9940</v>
      </c>
      <c r="L16" s="30"/>
      <c r="M16" s="12"/>
    </row>
    <row r="17" spans="1:38" s="13" customFormat="1" ht="33" customHeight="1" x14ac:dyDescent="0.2">
      <c r="A17" s="27"/>
      <c r="B17" s="28"/>
      <c r="C17" s="29"/>
      <c r="D17" s="304"/>
      <c r="E17" s="360"/>
      <c r="F17" s="360"/>
      <c r="G17" s="395"/>
      <c r="H17" s="31" t="s">
        <v>37</v>
      </c>
      <c r="I17" s="32" t="s">
        <v>38</v>
      </c>
      <c r="J17" s="160">
        <v>477.1</v>
      </c>
      <c r="K17" s="160">
        <v>591.5</v>
      </c>
      <c r="L17" s="34"/>
      <c r="M17" s="12"/>
    </row>
    <row r="18" spans="1:38" s="13" customFormat="1" ht="70.5" customHeight="1" x14ac:dyDescent="0.2">
      <c r="A18" s="27"/>
      <c r="B18" s="28"/>
      <c r="C18" s="29"/>
      <c r="D18" s="33"/>
      <c r="E18" s="36"/>
      <c r="F18" s="35"/>
      <c r="G18" s="16"/>
      <c r="H18" s="31" t="s">
        <v>39</v>
      </c>
      <c r="I18" s="32" t="s">
        <v>38</v>
      </c>
      <c r="J18" s="160">
        <v>535</v>
      </c>
      <c r="K18" s="160">
        <v>605.9</v>
      </c>
      <c r="L18" s="36"/>
      <c r="M18" s="12"/>
    </row>
    <row r="19" spans="1:38" s="13" customFormat="1" ht="23.25" customHeight="1" x14ac:dyDescent="0.2">
      <c r="A19" s="27"/>
      <c r="B19" s="28"/>
      <c r="C19" s="29"/>
      <c r="D19" s="33"/>
      <c r="E19" s="36"/>
      <c r="F19" s="35"/>
      <c r="G19" s="16"/>
      <c r="H19" s="31" t="s">
        <v>40</v>
      </c>
      <c r="I19" s="32" t="s">
        <v>38</v>
      </c>
      <c r="J19" s="160">
        <v>207.5</v>
      </c>
      <c r="K19" s="160">
        <v>199.2</v>
      </c>
      <c r="L19" s="36"/>
      <c r="M19" s="12"/>
    </row>
    <row r="20" spans="1:38" s="13" customFormat="1" ht="48.75" x14ac:dyDescent="0.2">
      <c r="A20" s="27"/>
      <c r="B20" s="28"/>
      <c r="C20" s="29"/>
      <c r="D20" s="9"/>
      <c r="E20" s="37"/>
      <c r="F20" s="38"/>
      <c r="G20" s="16"/>
      <c r="H20" s="31" t="s">
        <v>41</v>
      </c>
      <c r="I20" s="32" t="s">
        <v>42</v>
      </c>
      <c r="J20" s="205">
        <v>26116</v>
      </c>
      <c r="K20" s="206">
        <v>31777</v>
      </c>
      <c r="L20" s="37"/>
      <c r="M20" s="12"/>
    </row>
    <row r="21" spans="1:38" s="42" customFormat="1" ht="15" customHeight="1" x14ac:dyDescent="0.25">
      <c r="A21" s="312" t="s">
        <v>43</v>
      </c>
      <c r="B21" s="283" t="s">
        <v>44</v>
      </c>
      <c r="C21" s="283"/>
      <c r="D21" s="39" t="s">
        <v>16</v>
      </c>
      <c r="E21" s="40">
        <f>E23+E29</f>
        <v>2577455991.3599997</v>
      </c>
      <c r="F21" s="40">
        <f>F23+F29</f>
        <v>577279662.45000005</v>
      </c>
      <c r="G21" s="288"/>
      <c r="H21" s="41"/>
      <c r="I21" s="41"/>
      <c r="J21" s="41"/>
      <c r="K21" s="41"/>
      <c r="L21" s="40">
        <f>L23+L29</f>
        <v>2577455991.3599997</v>
      </c>
      <c r="M21" s="12"/>
      <c r="N21" s="115"/>
      <c r="O21" s="115"/>
      <c r="P21" s="115"/>
      <c r="Q21" s="115"/>
      <c r="R21" s="115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s="42" customFormat="1" ht="19.5" customHeight="1" x14ac:dyDescent="0.25">
      <c r="A22" s="313"/>
      <c r="B22" s="284"/>
      <c r="C22" s="284"/>
      <c r="D22" s="43" t="s">
        <v>532</v>
      </c>
      <c r="E22" s="40">
        <v>3796260.92</v>
      </c>
      <c r="F22" s="40">
        <v>3796260.92</v>
      </c>
      <c r="G22" s="289"/>
      <c r="H22" s="44"/>
      <c r="I22" s="44"/>
      <c r="J22" s="44"/>
      <c r="K22" s="44"/>
      <c r="L22" s="40"/>
      <c r="M22" s="12"/>
      <c r="N22" s="115"/>
      <c r="O22" s="115"/>
      <c r="P22" s="115"/>
      <c r="Q22" s="115"/>
      <c r="R22" s="115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42" customFormat="1" ht="21.75" customHeight="1" x14ac:dyDescent="0.2">
      <c r="A23" s="352"/>
      <c r="B23" s="286"/>
      <c r="C23" s="286"/>
      <c r="D23" s="45" t="s">
        <v>20</v>
      </c>
      <c r="E23" s="40">
        <f>E25+E27+E28</f>
        <v>2577455991.3599997</v>
      </c>
      <c r="F23" s="40">
        <f>F25+F27+F28</f>
        <v>577279662.45000005</v>
      </c>
      <c r="G23" s="389"/>
      <c r="H23" s="44"/>
      <c r="I23" s="44"/>
      <c r="J23" s="44"/>
      <c r="K23" s="44"/>
      <c r="L23" s="40">
        <f>L25+L27+L28</f>
        <v>2577455991.3599997</v>
      </c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s="42" customFormat="1" ht="21.75" customHeight="1" x14ac:dyDescent="0.2">
      <c r="A24" s="352"/>
      <c r="B24" s="286"/>
      <c r="C24" s="286"/>
      <c r="D24" s="43" t="s">
        <v>532</v>
      </c>
      <c r="E24" s="40">
        <v>3796260.92</v>
      </c>
      <c r="F24" s="40">
        <v>3796260.92</v>
      </c>
      <c r="G24" s="389"/>
      <c r="H24" s="44"/>
      <c r="I24" s="44"/>
      <c r="J24" s="44"/>
      <c r="K24" s="44"/>
      <c r="L24" s="40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s="42" customFormat="1" ht="14.25" customHeight="1" x14ac:dyDescent="0.2">
      <c r="A25" s="352"/>
      <c r="B25" s="286"/>
      <c r="C25" s="286"/>
      <c r="D25" s="45" t="s">
        <v>23</v>
      </c>
      <c r="E25" s="40">
        <f>E33+E144+E168+E188+E205+E221+E233</f>
        <v>1348806591.3599999</v>
      </c>
      <c r="F25" s="40">
        <f>F33+F144+F168+F188+F205+F221+F233</f>
        <v>385294737.20999998</v>
      </c>
      <c r="G25" s="389"/>
      <c r="H25" s="44"/>
      <c r="I25" s="44"/>
      <c r="J25" s="44"/>
      <c r="K25" s="44"/>
      <c r="L25" s="40">
        <f>L33+L144+L168+L188+L205+L221+L233</f>
        <v>1348806591.3599999</v>
      </c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s="42" customFormat="1" ht="23.25" customHeight="1" x14ac:dyDescent="0.2">
      <c r="A26" s="352"/>
      <c r="B26" s="286"/>
      <c r="C26" s="286"/>
      <c r="D26" s="43" t="s">
        <v>532</v>
      </c>
      <c r="E26" s="40">
        <v>3796260.92</v>
      </c>
      <c r="F26" s="40">
        <v>3796260.92</v>
      </c>
      <c r="G26" s="389"/>
      <c r="H26" s="44"/>
      <c r="I26" s="44"/>
      <c r="J26" s="44"/>
      <c r="K26" s="44"/>
      <c r="L26" s="40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8" s="42" customFormat="1" ht="15" customHeight="1" x14ac:dyDescent="0.2">
      <c r="A27" s="352"/>
      <c r="B27" s="286"/>
      <c r="C27" s="286"/>
      <c r="D27" s="39" t="s">
        <v>26</v>
      </c>
      <c r="E27" s="40">
        <f t="shared" ref="E27:F29" si="0">E35+E145+E169+E189+E206+E222+E234</f>
        <v>1228649400</v>
      </c>
      <c r="F27" s="40">
        <f t="shared" si="0"/>
        <v>191984925.24000001</v>
      </c>
      <c r="G27" s="389"/>
      <c r="H27" s="44"/>
      <c r="I27" s="44"/>
      <c r="J27" s="44"/>
      <c r="K27" s="44"/>
      <c r="L27" s="40">
        <f>L35+L145+L169+L189+L206+L222+L234</f>
        <v>1228649400</v>
      </c>
      <c r="M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38" s="42" customFormat="1" ht="21.75" customHeight="1" x14ac:dyDescent="0.2">
      <c r="A28" s="352"/>
      <c r="B28" s="286"/>
      <c r="C28" s="286"/>
      <c r="D28" s="45" t="s">
        <v>45</v>
      </c>
      <c r="E28" s="40">
        <f t="shared" si="0"/>
        <v>0</v>
      </c>
      <c r="F28" s="40">
        <f t="shared" si="0"/>
        <v>0</v>
      </c>
      <c r="G28" s="389"/>
      <c r="H28" s="44"/>
      <c r="I28" s="44"/>
      <c r="J28" s="44"/>
      <c r="K28" s="44"/>
      <c r="L28" s="40">
        <f>L36+L146+L170+L190+L207+L223+L235</f>
        <v>0</v>
      </c>
      <c r="M28" s="12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 s="42" customFormat="1" ht="18" customHeight="1" x14ac:dyDescent="0.2">
      <c r="A29" s="353"/>
      <c r="B29" s="287"/>
      <c r="C29" s="287"/>
      <c r="D29" s="39" t="s">
        <v>46</v>
      </c>
      <c r="E29" s="40">
        <f t="shared" si="0"/>
        <v>0</v>
      </c>
      <c r="F29" s="40">
        <f t="shared" si="0"/>
        <v>0</v>
      </c>
      <c r="G29" s="390"/>
      <c r="H29" s="46"/>
      <c r="I29" s="46"/>
      <c r="J29" s="46"/>
      <c r="K29" s="46"/>
      <c r="L29" s="40">
        <f>L37+L147+L171+L191+L208+L224+L236</f>
        <v>0</v>
      </c>
      <c r="M29" s="1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38" s="13" customFormat="1" ht="12.75" x14ac:dyDescent="0.2">
      <c r="A30" s="306" t="s">
        <v>47</v>
      </c>
      <c r="B30" s="265" t="s">
        <v>48</v>
      </c>
      <c r="C30" s="265"/>
      <c r="D30" s="47" t="s">
        <v>16</v>
      </c>
      <c r="E30" s="48">
        <f>E31+E37</f>
        <v>2125800112.5699999</v>
      </c>
      <c r="F30" s="48">
        <f>F31+F37</f>
        <v>389235520.5</v>
      </c>
      <c r="G30" s="49"/>
      <c r="H30" s="308"/>
      <c r="I30" s="308"/>
      <c r="J30" s="308"/>
      <c r="K30" s="308"/>
      <c r="L30" s="48">
        <f>L31+L37</f>
        <v>2125800112.5699999</v>
      </c>
      <c r="M30" s="12"/>
    </row>
    <row r="31" spans="1:38" s="13" customFormat="1" ht="19.5" x14ac:dyDescent="0.25">
      <c r="A31" s="343"/>
      <c r="B31" s="244"/>
      <c r="C31" s="244"/>
      <c r="D31" s="47" t="s">
        <v>20</v>
      </c>
      <c r="E31" s="48">
        <f>E33+E35+E36</f>
        <v>2125800112.5699999</v>
      </c>
      <c r="F31" s="48">
        <f>F33+F35+F36</f>
        <v>389235520.5</v>
      </c>
      <c r="G31" s="50"/>
      <c r="H31" s="309"/>
      <c r="I31" s="244"/>
      <c r="J31" s="244"/>
      <c r="K31" s="244"/>
      <c r="L31" s="48">
        <f>L33+L35+L36</f>
        <v>2125800112.5699999</v>
      </c>
      <c r="M31" s="12"/>
    </row>
    <row r="32" spans="1:38" s="13" customFormat="1" x14ac:dyDescent="0.25">
      <c r="A32" s="343"/>
      <c r="B32" s="244"/>
      <c r="C32" s="244"/>
      <c r="D32" s="67" t="s">
        <v>483</v>
      </c>
      <c r="E32" s="207">
        <v>3796260.92</v>
      </c>
      <c r="F32" s="207">
        <v>3796260.92</v>
      </c>
      <c r="G32" s="92"/>
      <c r="H32" s="309"/>
      <c r="I32" s="244"/>
      <c r="J32" s="244"/>
      <c r="K32" s="244"/>
      <c r="L32" s="48"/>
      <c r="M32" s="12"/>
    </row>
    <row r="33" spans="1:13" s="13" customFormat="1" x14ac:dyDescent="0.25">
      <c r="A33" s="343"/>
      <c r="B33" s="244"/>
      <c r="C33" s="244"/>
      <c r="D33" s="47" t="s">
        <v>23</v>
      </c>
      <c r="E33" s="48">
        <f>E40+E52+E46+E58+E64+E70+E76+E82+E88+E102+E108+E95+E114+E120+E126+E132+E138</f>
        <v>1254109612.5699999</v>
      </c>
      <c r="F33" s="48">
        <f>F40+F52+F46+F58+F64+F70+F76+F82+F88+F102+F108+F95+F114+F120+F126+F132+F138</f>
        <v>347779923.08999997</v>
      </c>
      <c r="G33" s="50"/>
      <c r="H33" s="309"/>
      <c r="I33" s="244"/>
      <c r="J33" s="244"/>
      <c r="K33" s="244"/>
      <c r="L33" s="48">
        <f>L40+L52+L46+L58+L64+L70+L76+L82+L88+L102+L108+L95+L114+L120+L126+L132+L138</f>
        <v>1254109612.5699999</v>
      </c>
      <c r="M33" s="12"/>
    </row>
    <row r="34" spans="1:13" s="13" customFormat="1" x14ac:dyDescent="0.25">
      <c r="A34" s="343"/>
      <c r="B34" s="244"/>
      <c r="C34" s="244"/>
      <c r="D34" s="67" t="s">
        <v>483</v>
      </c>
      <c r="E34" s="207">
        <v>3796260.92</v>
      </c>
      <c r="F34" s="207">
        <v>3796260.92</v>
      </c>
      <c r="G34" s="92"/>
      <c r="H34" s="309"/>
      <c r="I34" s="244"/>
      <c r="J34" s="244"/>
      <c r="K34" s="244"/>
      <c r="L34" s="48"/>
      <c r="M34" s="12"/>
    </row>
    <row r="35" spans="1:13" s="13" customFormat="1" x14ac:dyDescent="0.25">
      <c r="A35" s="343"/>
      <c r="B35" s="244"/>
      <c r="C35" s="244"/>
      <c r="D35" s="51" t="s">
        <v>26</v>
      </c>
      <c r="E35" s="48">
        <f>E41+E53+E47+E59+E65+E71+E77+E83+E89+E103+E109+E97+E115+E121+E127+E133+E139</f>
        <v>871690500</v>
      </c>
      <c r="F35" s="48">
        <f>F41+F53+F47+F59+F65+F71+F77+F83+F89+F103+F109+F97+F115+F121+F127+F133+F139</f>
        <v>41455597.409999996</v>
      </c>
      <c r="G35" s="50"/>
      <c r="H35" s="348"/>
      <c r="I35" s="244"/>
      <c r="J35" s="244"/>
      <c r="K35" s="244"/>
      <c r="L35" s="48">
        <f>L41+L53+L47+L59+L65+L71+L77+L83+L89+L103+L109+L97+L115+L121+L127+L133+L139</f>
        <v>871690500</v>
      </c>
      <c r="M35" s="12"/>
    </row>
    <row r="36" spans="1:13" ht="19.5" x14ac:dyDescent="0.25">
      <c r="A36" s="343"/>
      <c r="B36" s="244"/>
      <c r="C36" s="244"/>
      <c r="D36" s="47" t="s">
        <v>45</v>
      </c>
      <c r="E36" s="48">
        <f>E42+E54+E48+E60+E66</f>
        <v>0</v>
      </c>
      <c r="F36" s="48">
        <f>F42+F54+F48+F60+F66</f>
        <v>0</v>
      </c>
      <c r="G36" s="50"/>
      <c r="H36" s="244"/>
      <c r="I36" s="244"/>
      <c r="J36" s="244"/>
      <c r="K36" s="244"/>
      <c r="L36" s="48">
        <f>L42+L54+L48+L60+L66</f>
        <v>0</v>
      </c>
      <c r="M36" s="12"/>
    </row>
    <row r="37" spans="1:13" ht="18" customHeight="1" x14ac:dyDescent="0.25">
      <c r="A37" s="344"/>
      <c r="B37" s="333"/>
      <c r="C37" s="333"/>
      <c r="D37" s="51" t="s">
        <v>46</v>
      </c>
      <c r="E37" s="48">
        <f>E43+E55+E49+E61+E67</f>
        <v>0</v>
      </c>
      <c r="F37" s="48">
        <f>F43+F55+F49+F61+F67</f>
        <v>0</v>
      </c>
      <c r="G37" s="52"/>
      <c r="H37" s="333"/>
      <c r="I37" s="333"/>
      <c r="J37" s="333"/>
      <c r="K37" s="333"/>
      <c r="L37" s="48">
        <f>L43+L55+L49+L61+L67</f>
        <v>0</v>
      </c>
      <c r="M37" s="12"/>
    </row>
    <row r="38" spans="1:13" x14ac:dyDescent="0.25">
      <c r="A38" s="226" t="s">
        <v>49</v>
      </c>
      <c r="B38" s="229" t="s">
        <v>50</v>
      </c>
      <c r="C38" s="229" t="s">
        <v>15</v>
      </c>
      <c r="D38" s="9" t="s">
        <v>16</v>
      </c>
      <c r="E38" s="53">
        <f>E39+E43</f>
        <v>354871819</v>
      </c>
      <c r="F38" s="53">
        <f>F39+F43</f>
        <v>0</v>
      </c>
      <c r="G38" s="235"/>
      <c r="H38" s="235" t="s">
        <v>51</v>
      </c>
      <c r="I38" s="237" t="s">
        <v>52</v>
      </c>
      <c r="J38" s="237">
        <v>19.600000000000001</v>
      </c>
      <c r="K38" s="237">
        <v>0</v>
      </c>
      <c r="L38" s="54">
        <f>L39</f>
        <v>354871819</v>
      </c>
      <c r="M38" s="12"/>
    </row>
    <row r="39" spans="1:13" ht="19.5" x14ac:dyDescent="0.25">
      <c r="A39" s="227"/>
      <c r="B39" s="230"/>
      <c r="C39" s="231"/>
      <c r="D39" s="9" t="s">
        <v>20</v>
      </c>
      <c r="E39" s="53">
        <f>E40+E41+E42</f>
        <v>354871819</v>
      </c>
      <c r="F39" s="148">
        <f>F40+F41+F42</f>
        <v>0</v>
      </c>
      <c r="G39" s="236"/>
      <c r="H39" s="236"/>
      <c r="I39" s="238"/>
      <c r="J39" s="238"/>
      <c r="K39" s="238"/>
      <c r="L39" s="54">
        <f>L40</f>
        <v>354871819</v>
      </c>
      <c r="M39" s="12"/>
    </row>
    <row r="40" spans="1:13" x14ac:dyDescent="0.25">
      <c r="A40" s="227"/>
      <c r="B40" s="230"/>
      <c r="C40" s="231"/>
      <c r="D40" s="56" t="s">
        <v>23</v>
      </c>
      <c r="E40" s="154">
        <v>354871819</v>
      </c>
      <c r="F40" s="53">
        <v>0</v>
      </c>
      <c r="G40" s="236"/>
      <c r="H40" s="236"/>
      <c r="I40" s="238"/>
      <c r="J40" s="238"/>
      <c r="K40" s="238"/>
      <c r="L40" s="54">
        <v>354871819</v>
      </c>
      <c r="M40" s="12"/>
    </row>
    <row r="41" spans="1:13" x14ac:dyDescent="0.25">
      <c r="A41" s="227"/>
      <c r="B41" s="230"/>
      <c r="C41" s="231"/>
      <c r="D41" s="18" t="s">
        <v>26</v>
      </c>
      <c r="E41" s="53">
        <v>0</v>
      </c>
      <c r="F41" s="53">
        <v>0</v>
      </c>
      <c r="G41" s="236"/>
      <c r="H41" s="236"/>
      <c r="I41" s="238"/>
      <c r="J41" s="238"/>
      <c r="K41" s="238"/>
      <c r="L41" s="58"/>
      <c r="M41" s="12"/>
    </row>
    <row r="42" spans="1:13" ht="19.5" x14ac:dyDescent="0.25">
      <c r="A42" s="227"/>
      <c r="B42" s="230"/>
      <c r="C42" s="231"/>
      <c r="D42" s="9" t="s">
        <v>45</v>
      </c>
      <c r="E42" s="148">
        <v>0</v>
      </c>
      <c r="F42" s="154">
        <v>0</v>
      </c>
      <c r="G42" s="236"/>
      <c r="H42" s="236"/>
      <c r="I42" s="238"/>
      <c r="J42" s="238"/>
      <c r="K42" s="238"/>
      <c r="L42" s="58"/>
      <c r="M42" s="12"/>
    </row>
    <row r="43" spans="1:13" ht="14.25" customHeight="1" x14ac:dyDescent="0.25">
      <c r="A43" s="256"/>
      <c r="B43" s="230"/>
      <c r="C43" s="231"/>
      <c r="D43" s="18" t="s">
        <v>46</v>
      </c>
      <c r="E43" s="24">
        <v>0</v>
      </c>
      <c r="F43" s="24">
        <v>0</v>
      </c>
      <c r="G43" s="300"/>
      <c r="H43" s="300"/>
      <c r="I43" s="258"/>
      <c r="J43" s="258"/>
      <c r="K43" s="258"/>
      <c r="L43" s="58"/>
      <c r="M43" s="12"/>
    </row>
    <row r="44" spans="1:13" x14ac:dyDescent="0.25">
      <c r="A44" s="226" t="s">
        <v>53</v>
      </c>
      <c r="B44" s="229" t="s">
        <v>54</v>
      </c>
      <c r="C44" s="229" t="s">
        <v>15</v>
      </c>
      <c r="D44" s="9" t="s">
        <v>16</v>
      </c>
      <c r="E44" s="53">
        <f>E45+E49</f>
        <v>657169363.45000005</v>
      </c>
      <c r="F44" s="53">
        <f>F45+F49</f>
        <v>286649000</v>
      </c>
      <c r="G44" s="386"/>
      <c r="H44" s="235" t="s">
        <v>55</v>
      </c>
      <c r="I44" s="237" t="s">
        <v>52</v>
      </c>
      <c r="J44" s="237">
        <v>45.7</v>
      </c>
      <c r="K44" s="237">
        <v>0</v>
      </c>
      <c r="L44" s="53">
        <f>L45</f>
        <v>657169363.45000005</v>
      </c>
      <c r="M44" s="12"/>
    </row>
    <row r="45" spans="1:13" ht="19.5" x14ac:dyDescent="0.25">
      <c r="A45" s="227"/>
      <c r="B45" s="230"/>
      <c r="C45" s="231"/>
      <c r="D45" s="9" t="s">
        <v>20</v>
      </c>
      <c r="E45" s="53">
        <f>E46+E47+E48</f>
        <v>657169363.45000005</v>
      </c>
      <c r="F45" s="53">
        <f>F46+F47+F48</f>
        <v>286649000</v>
      </c>
      <c r="G45" s="387"/>
      <c r="H45" s="236"/>
      <c r="I45" s="238"/>
      <c r="J45" s="238"/>
      <c r="K45" s="238"/>
      <c r="L45" s="53">
        <f>L46</f>
        <v>657169363.45000005</v>
      </c>
      <c r="M45" s="12"/>
    </row>
    <row r="46" spans="1:13" x14ac:dyDescent="0.25">
      <c r="A46" s="227"/>
      <c r="B46" s="230"/>
      <c r="C46" s="231"/>
      <c r="D46" s="56" t="s">
        <v>23</v>
      </c>
      <c r="E46" s="154">
        <v>657169363.45000005</v>
      </c>
      <c r="F46" s="53">
        <f>156300000+121999000+8350000</f>
        <v>286649000</v>
      </c>
      <c r="G46" s="387"/>
      <c r="H46" s="236"/>
      <c r="I46" s="238"/>
      <c r="J46" s="238"/>
      <c r="K46" s="238"/>
      <c r="L46" s="53">
        <v>657169363.45000005</v>
      </c>
      <c r="M46" s="12"/>
    </row>
    <row r="47" spans="1:13" x14ac:dyDescent="0.25">
      <c r="A47" s="227"/>
      <c r="B47" s="230"/>
      <c r="C47" s="231"/>
      <c r="D47" s="18" t="s">
        <v>26</v>
      </c>
      <c r="E47" s="53">
        <v>0</v>
      </c>
      <c r="F47" s="53">
        <v>0</v>
      </c>
      <c r="G47" s="387"/>
      <c r="H47" s="236"/>
      <c r="I47" s="238"/>
      <c r="J47" s="238"/>
      <c r="K47" s="238"/>
      <c r="L47" s="53"/>
      <c r="M47" s="12"/>
    </row>
    <row r="48" spans="1:13" ht="19.5" x14ac:dyDescent="0.25">
      <c r="A48" s="227"/>
      <c r="B48" s="230"/>
      <c r="C48" s="231"/>
      <c r="D48" s="9" t="s">
        <v>45</v>
      </c>
      <c r="E48" s="148">
        <v>0</v>
      </c>
      <c r="F48" s="154">
        <v>0</v>
      </c>
      <c r="G48" s="387"/>
      <c r="H48" s="236"/>
      <c r="I48" s="238"/>
      <c r="J48" s="238"/>
      <c r="K48" s="238"/>
      <c r="L48" s="53"/>
      <c r="M48" s="12"/>
    </row>
    <row r="49" spans="1:38" ht="19.5" x14ac:dyDescent="0.25">
      <c r="A49" s="256"/>
      <c r="B49" s="230"/>
      <c r="C49" s="231"/>
      <c r="D49" s="18" t="s">
        <v>46</v>
      </c>
      <c r="E49" s="194">
        <v>0</v>
      </c>
      <c r="F49" s="194">
        <v>0</v>
      </c>
      <c r="G49" s="388"/>
      <c r="H49" s="300"/>
      <c r="I49" s="258"/>
      <c r="J49" s="258"/>
      <c r="K49" s="258"/>
      <c r="L49" s="53"/>
      <c r="M49" s="12"/>
    </row>
    <row r="50" spans="1:38" ht="13.5" customHeight="1" x14ac:dyDescent="0.25">
      <c r="A50" s="226" t="s">
        <v>56</v>
      </c>
      <c r="B50" s="229" t="s">
        <v>57</v>
      </c>
      <c r="C50" s="229" t="s">
        <v>15</v>
      </c>
      <c r="D50" s="9" t="s">
        <v>16</v>
      </c>
      <c r="E50" s="53">
        <f>E51+E55</f>
        <v>6000000</v>
      </c>
      <c r="F50" s="53">
        <f>F51+F55</f>
        <v>0</v>
      </c>
      <c r="G50" s="235"/>
      <c r="H50" s="235" t="s">
        <v>58</v>
      </c>
      <c r="I50" s="237" t="s">
        <v>52</v>
      </c>
      <c r="J50" s="237">
        <v>100</v>
      </c>
      <c r="K50" s="237">
        <v>80</v>
      </c>
      <c r="L50" s="53">
        <f>L51+L55</f>
        <v>6000000</v>
      </c>
      <c r="M50" s="12"/>
    </row>
    <row r="51" spans="1:38" ht="19.5" customHeight="1" x14ac:dyDescent="0.25">
      <c r="A51" s="227"/>
      <c r="B51" s="230"/>
      <c r="C51" s="231"/>
      <c r="D51" s="9" t="s">
        <v>20</v>
      </c>
      <c r="E51" s="53">
        <f>E52+E53+E54</f>
        <v>6000000</v>
      </c>
      <c r="F51" s="53">
        <f>F52+F53+F54</f>
        <v>0</v>
      </c>
      <c r="G51" s="236"/>
      <c r="H51" s="381"/>
      <c r="I51" s="384"/>
      <c r="J51" s="261"/>
      <c r="K51" s="261"/>
      <c r="L51" s="53">
        <f>L52+L53+L54</f>
        <v>6000000</v>
      </c>
      <c r="M51" s="12"/>
    </row>
    <row r="52" spans="1:38" ht="14.25" customHeight="1" x14ac:dyDescent="0.25">
      <c r="A52" s="227"/>
      <c r="B52" s="230"/>
      <c r="C52" s="231"/>
      <c r="D52" s="18" t="s">
        <v>23</v>
      </c>
      <c r="E52" s="154">
        <v>6000000</v>
      </c>
      <c r="F52" s="53">
        <v>0</v>
      </c>
      <c r="G52" s="236"/>
      <c r="H52" s="381"/>
      <c r="I52" s="384"/>
      <c r="J52" s="261"/>
      <c r="K52" s="261"/>
      <c r="L52" s="154">
        <v>6000000</v>
      </c>
      <c r="M52" s="12"/>
    </row>
    <row r="53" spans="1:38" ht="13.5" customHeight="1" x14ac:dyDescent="0.25">
      <c r="A53" s="227"/>
      <c r="B53" s="230"/>
      <c r="C53" s="231"/>
      <c r="D53" s="18" t="s">
        <v>26</v>
      </c>
      <c r="E53" s="53">
        <v>0</v>
      </c>
      <c r="F53" s="53">
        <v>0</v>
      </c>
      <c r="G53" s="236"/>
      <c r="H53" s="381"/>
      <c r="I53" s="384"/>
      <c r="J53" s="261"/>
      <c r="K53" s="261"/>
      <c r="L53" s="53">
        <v>0</v>
      </c>
      <c r="M53" s="12"/>
    </row>
    <row r="54" spans="1:38" ht="21.75" customHeight="1" x14ac:dyDescent="0.25">
      <c r="A54" s="227"/>
      <c r="B54" s="230"/>
      <c r="C54" s="231"/>
      <c r="D54" s="9" t="s">
        <v>45</v>
      </c>
      <c r="E54" s="148">
        <v>0</v>
      </c>
      <c r="F54" s="154">
        <v>0</v>
      </c>
      <c r="G54" s="236"/>
      <c r="H54" s="381"/>
      <c r="I54" s="384"/>
      <c r="J54" s="261"/>
      <c r="K54" s="261"/>
      <c r="L54" s="55">
        <v>0</v>
      </c>
      <c r="M54" s="12"/>
    </row>
    <row r="55" spans="1:38" ht="20.25" customHeight="1" x14ac:dyDescent="0.25">
      <c r="A55" s="256"/>
      <c r="B55" s="230"/>
      <c r="C55" s="231"/>
      <c r="D55" s="18" t="s">
        <v>46</v>
      </c>
      <c r="E55" s="154">
        <v>0</v>
      </c>
      <c r="F55" s="154">
        <v>0</v>
      </c>
      <c r="G55" s="300"/>
      <c r="H55" s="382"/>
      <c r="I55" s="385"/>
      <c r="J55" s="270"/>
      <c r="K55" s="270"/>
      <c r="L55" s="57">
        <v>0</v>
      </c>
      <c r="M55" s="12"/>
    </row>
    <row r="56" spans="1:38" ht="20.25" customHeight="1" x14ac:dyDescent="0.25">
      <c r="A56" s="226" t="s">
        <v>59</v>
      </c>
      <c r="B56" s="229" t="s">
        <v>60</v>
      </c>
      <c r="C56" s="229" t="s">
        <v>15</v>
      </c>
      <c r="D56" s="9" t="s">
        <v>16</v>
      </c>
      <c r="E56" s="53">
        <f>E57+E61</f>
        <v>59600000</v>
      </c>
      <c r="F56" s="53">
        <f>F57+F61</f>
        <v>42137748.700000003</v>
      </c>
      <c r="G56" s="369"/>
      <c r="H56" s="235" t="s">
        <v>61</v>
      </c>
      <c r="I56" s="237" t="s">
        <v>52</v>
      </c>
      <c r="J56" s="237">
        <v>41.3</v>
      </c>
      <c r="K56" s="237">
        <v>4.3</v>
      </c>
      <c r="L56" s="53">
        <f>L57+L61</f>
        <v>59600000</v>
      </c>
      <c r="M56" s="12"/>
    </row>
    <row r="57" spans="1:38" ht="20.25" customHeight="1" x14ac:dyDescent="0.25">
      <c r="A57" s="227"/>
      <c r="B57" s="230"/>
      <c r="C57" s="231"/>
      <c r="D57" s="9" t="s">
        <v>20</v>
      </c>
      <c r="E57" s="53">
        <f>E58+E59+E60</f>
        <v>59600000</v>
      </c>
      <c r="F57" s="53">
        <f>F58+F59+F60</f>
        <v>42137748.700000003</v>
      </c>
      <c r="G57" s="370"/>
      <c r="H57" s="381"/>
      <c r="I57" s="384"/>
      <c r="J57" s="261"/>
      <c r="K57" s="261"/>
      <c r="L57" s="53">
        <f>L58+L59+L60</f>
        <v>59600000</v>
      </c>
      <c r="M57" s="12"/>
    </row>
    <row r="58" spans="1:38" ht="20.25" customHeight="1" x14ac:dyDescent="0.25">
      <c r="A58" s="227"/>
      <c r="B58" s="230"/>
      <c r="C58" s="231"/>
      <c r="D58" s="18" t="s">
        <v>23</v>
      </c>
      <c r="E58" s="154">
        <v>59600000</v>
      </c>
      <c r="F58" s="53">
        <f>2400000+39737748.7</f>
        <v>42137748.700000003</v>
      </c>
      <c r="G58" s="370"/>
      <c r="H58" s="381"/>
      <c r="I58" s="384"/>
      <c r="J58" s="261"/>
      <c r="K58" s="261"/>
      <c r="L58" s="154">
        <v>59600000</v>
      </c>
      <c r="M58" s="12"/>
    </row>
    <row r="59" spans="1:38" ht="20.25" customHeight="1" x14ac:dyDescent="0.25">
      <c r="A59" s="227"/>
      <c r="B59" s="230"/>
      <c r="C59" s="231"/>
      <c r="D59" s="18" t="s">
        <v>26</v>
      </c>
      <c r="E59" s="53">
        <v>0</v>
      </c>
      <c r="F59" s="53">
        <v>0</v>
      </c>
      <c r="G59" s="370"/>
      <c r="H59" s="381"/>
      <c r="I59" s="384"/>
      <c r="J59" s="261"/>
      <c r="K59" s="261"/>
      <c r="L59" s="53">
        <v>0</v>
      </c>
      <c r="M59" s="12"/>
    </row>
    <row r="60" spans="1:38" ht="20.25" customHeight="1" x14ac:dyDescent="0.25">
      <c r="A60" s="227"/>
      <c r="B60" s="230"/>
      <c r="C60" s="231"/>
      <c r="D60" s="9" t="s">
        <v>45</v>
      </c>
      <c r="E60" s="148">
        <v>0</v>
      </c>
      <c r="F60" s="154">
        <v>0</v>
      </c>
      <c r="G60" s="370"/>
      <c r="H60" s="381"/>
      <c r="I60" s="384"/>
      <c r="J60" s="261"/>
      <c r="K60" s="261"/>
      <c r="L60" s="148">
        <v>0</v>
      </c>
      <c r="M60" s="12"/>
    </row>
    <row r="61" spans="1:38" ht="14.25" customHeight="1" x14ac:dyDescent="0.25">
      <c r="A61" s="256"/>
      <c r="B61" s="230"/>
      <c r="C61" s="231"/>
      <c r="D61" s="18" t="s">
        <v>46</v>
      </c>
      <c r="E61" s="154">
        <v>0</v>
      </c>
      <c r="F61" s="154">
        <v>0</v>
      </c>
      <c r="G61" s="383"/>
      <c r="H61" s="382"/>
      <c r="I61" s="385"/>
      <c r="J61" s="270"/>
      <c r="K61" s="270"/>
      <c r="L61" s="154">
        <v>0</v>
      </c>
      <c r="M61" s="12"/>
    </row>
    <row r="62" spans="1:38" s="59" customFormat="1" ht="20.25" customHeight="1" x14ac:dyDescent="0.25">
      <c r="A62" s="226" t="s">
        <v>62</v>
      </c>
      <c r="B62" s="229" t="s">
        <v>63</v>
      </c>
      <c r="C62" s="229" t="s">
        <v>15</v>
      </c>
      <c r="D62" s="9" t="s">
        <v>16</v>
      </c>
      <c r="E62" s="53">
        <f>E63+E67</f>
        <v>1500000</v>
      </c>
      <c r="F62" s="53">
        <f>F63+F67</f>
        <v>0</v>
      </c>
      <c r="G62" s="369"/>
      <c r="H62" s="235" t="s">
        <v>64</v>
      </c>
      <c r="I62" s="237" t="s">
        <v>35</v>
      </c>
      <c r="J62" s="237">
        <v>1</v>
      </c>
      <c r="K62" s="237">
        <v>0</v>
      </c>
      <c r="L62" s="53">
        <f>L63+L67</f>
        <v>1500000</v>
      </c>
      <c r="M62" s="12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</row>
    <row r="63" spans="1:38" s="59" customFormat="1" ht="20.25" customHeight="1" x14ac:dyDescent="0.25">
      <c r="A63" s="227"/>
      <c r="B63" s="230"/>
      <c r="C63" s="231"/>
      <c r="D63" s="9" t="s">
        <v>20</v>
      </c>
      <c r="E63" s="53">
        <f>E64+E65+E66</f>
        <v>1500000</v>
      </c>
      <c r="F63" s="53">
        <f>F64+F65+F66</f>
        <v>0</v>
      </c>
      <c r="G63" s="370"/>
      <c r="H63" s="381"/>
      <c r="I63" s="384"/>
      <c r="J63" s="261"/>
      <c r="K63" s="261"/>
      <c r="L63" s="53">
        <f>L64+L65+L66</f>
        <v>1500000</v>
      </c>
      <c r="M63" s="12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</row>
    <row r="64" spans="1:38" s="59" customFormat="1" ht="12.75" customHeight="1" x14ac:dyDescent="0.25">
      <c r="A64" s="227"/>
      <c r="B64" s="230"/>
      <c r="C64" s="231"/>
      <c r="D64" s="18" t="s">
        <v>23</v>
      </c>
      <c r="E64" s="154">
        <v>1500000</v>
      </c>
      <c r="F64" s="53">
        <v>0</v>
      </c>
      <c r="G64" s="370"/>
      <c r="H64" s="381"/>
      <c r="I64" s="384"/>
      <c r="J64" s="261"/>
      <c r="K64" s="261"/>
      <c r="L64" s="154">
        <v>1500000</v>
      </c>
      <c r="M64" s="12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</row>
    <row r="65" spans="1:38" s="59" customFormat="1" ht="14.25" customHeight="1" x14ac:dyDescent="0.25">
      <c r="A65" s="227"/>
      <c r="B65" s="230"/>
      <c r="C65" s="231"/>
      <c r="D65" s="18" t="s">
        <v>26</v>
      </c>
      <c r="E65" s="53">
        <v>0</v>
      </c>
      <c r="F65" s="53">
        <v>0</v>
      </c>
      <c r="G65" s="370"/>
      <c r="H65" s="381"/>
      <c r="I65" s="384"/>
      <c r="J65" s="261"/>
      <c r="K65" s="261"/>
      <c r="L65" s="53">
        <v>0</v>
      </c>
      <c r="M65" s="12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</row>
    <row r="66" spans="1:38" s="59" customFormat="1" ht="20.25" customHeight="1" x14ac:dyDescent="0.25">
      <c r="A66" s="227"/>
      <c r="B66" s="230"/>
      <c r="C66" s="231"/>
      <c r="D66" s="9" t="s">
        <v>45</v>
      </c>
      <c r="E66" s="148">
        <v>0</v>
      </c>
      <c r="F66" s="154">
        <v>0</v>
      </c>
      <c r="G66" s="370"/>
      <c r="H66" s="381"/>
      <c r="I66" s="384"/>
      <c r="J66" s="261"/>
      <c r="K66" s="261"/>
      <c r="L66" s="148">
        <v>0</v>
      </c>
      <c r="M66" s="12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</row>
    <row r="67" spans="1:38" s="59" customFormat="1" ht="20.25" customHeight="1" x14ac:dyDescent="0.25">
      <c r="A67" s="256"/>
      <c r="B67" s="230"/>
      <c r="C67" s="231"/>
      <c r="D67" s="18" t="s">
        <v>46</v>
      </c>
      <c r="E67" s="154">
        <v>0</v>
      </c>
      <c r="F67" s="154">
        <v>0</v>
      </c>
      <c r="G67" s="383"/>
      <c r="H67" s="382"/>
      <c r="I67" s="385"/>
      <c r="J67" s="270"/>
      <c r="K67" s="270"/>
      <c r="L67" s="154">
        <v>0</v>
      </c>
      <c r="M67" s="12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</row>
    <row r="68" spans="1:38" s="59" customFormat="1" ht="20.25" customHeight="1" x14ac:dyDescent="0.25">
      <c r="A68" s="332" t="s">
        <v>65</v>
      </c>
      <c r="B68" s="229" t="s">
        <v>66</v>
      </c>
      <c r="C68" s="229" t="s">
        <v>15</v>
      </c>
      <c r="D68" s="9" t="s">
        <v>16</v>
      </c>
      <c r="E68" s="60">
        <f>E69+E73</f>
        <v>38395925</v>
      </c>
      <c r="F68" s="60">
        <f>F69+F73</f>
        <v>0</v>
      </c>
      <c r="G68" s="234"/>
      <c r="H68" s="235" t="s">
        <v>67</v>
      </c>
      <c r="I68" s="378" t="s">
        <v>35</v>
      </c>
      <c r="J68" s="378">
        <v>7</v>
      </c>
      <c r="K68" s="378">
        <v>0</v>
      </c>
      <c r="L68" s="60">
        <f>L69+L73</f>
        <v>38395925</v>
      </c>
      <c r="M68" s="12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</row>
    <row r="69" spans="1:38" s="59" customFormat="1" ht="20.25" customHeight="1" x14ac:dyDescent="0.25">
      <c r="A69" s="315"/>
      <c r="B69" s="230"/>
      <c r="C69" s="230"/>
      <c r="D69" s="9" t="s">
        <v>20</v>
      </c>
      <c r="E69" s="60">
        <f>E70+E71+E72</f>
        <v>38395925</v>
      </c>
      <c r="F69" s="60">
        <f>F70+F71+F72</f>
        <v>0</v>
      </c>
      <c r="G69" s="322"/>
      <c r="H69" s="381"/>
      <c r="I69" s="379"/>
      <c r="J69" s="379"/>
      <c r="K69" s="379"/>
      <c r="L69" s="60">
        <f>L70+L71+L72</f>
        <v>38395925</v>
      </c>
      <c r="M69" s="12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</row>
    <row r="70" spans="1:38" s="59" customFormat="1" ht="20.25" customHeight="1" x14ac:dyDescent="0.25">
      <c r="A70" s="315"/>
      <c r="B70" s="230"/>
      <c r="C70" s="230"/>
      <c r="D70" s="9" t="s">
        <v>23</v>
      </c>
      <c r="E70" s="61">
        <v>38395925</v>
      </c>
      <c r="F70" s="60">
        <v>0</v>
      </c>
      <c r="G70" s="322"/>
      <c r="H70" s="381"/>
      <c r="I70" s="379"/>
      <c r="J70" s="379"/>
      <c r="K70" s="379"/>
      <c r="L70" s="61">
        <v>38395925</v>
      </c>
      <c r="M70" s="12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</row>
    <row r="71" spans="1:38" s="59" customFormat="1" ht="20.25" customHeight="1" x14ac:dyDescent="0.25">
      <c r="A71" s="315"/>
      <c r="B71" s="230"/>
      <c r="C71" s="230"/>
      <c r="D71" s="9" t="s">
        <v>26</v>
      </c>
      <c r="E71" s="60">
        <v>0</v>
      </c>
      <c r="F71" s="60">
        <v>0</v>
      </c>
      <c r="G71" s="322"/>
      <c r="H71" s="381"/>
      <c r="I71" s="379"/>
      <c r="J71" s="379"/>
      <c r="K71" s="379"/>
      <c r="L71" s="60">
        <v>0</v>
      </c>
      <c r="M71" s="12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</row>
    <row r="72" spans="1:38" s="59" customFormat="1" ht="20.25" customHeight="1" x14ac:dyDescent="0.25">
      <c r="A72" s="315"/>
      <c r="B72" s="230"/>
      <c r="C72" s="230"/>
      <c r="D72" s="9" t="s">
        <v>45</v>
      </c>
      <c r="E72" s="62">
        <v>0</v>
      </c>
      <c r="F72" s="61">
        <v>0</v>
      </c>
      <c r="G72" s="322"/>
      <c r="H72" s="381"/>
      <c r="I72" s="379"/>
      <c r="J72" s="379"/>
      <c r="K72" s="379"/>
      <c r="L72" s="62">
        <v>0</v>
      </c>
      <c r="M72" s="12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</row>
    <row r="73" spans="1:38" s="59" customFormat="1" ht="20.25" customHeight="1" x14ac:dyDescent="0.25">
      <c r="A73" s="316"/>
      <c r="B73" s="230"/>
      <c r="C73" s="230"/>
      <c r="D73" s="9" t="s">
        <v>46</v>
      </c>
      <c r="E73" s="61">
        <v>0</v>
      </c>
      <c r="F73" s="61">
        <v>0</v>
      </c>
      <c r="G73" s="323"/>
      <c r="H73" s="382"/>
      <c r="I73" s="380"/>
      <c r="J73" s="380"/>
      <c r="K73" s="380"/>
      <c r="L73" s="61">
        <v>0</v>
      </c>
      <c r="M73" s="12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</row>
    <row r="74" spans="1:38" s="59" customFormat="1" ht="20.25" customHeight="1" x14ac:dyDescent="0.25">
      <c r="A74" s="332" t="s">
        <v>68</v>
      </c>
      <c r="B74" s="229" t="s">
        <v>69</v>
      </c>
      <c r="C74" s="332" t="s">
        <v>15</v>
      </c>
      <c r="D74" s="9" t="s">
        <v>16</v>
      </c>
      <c r="E74" s="60">
        <f>E75+E79</f>
        <v>0</v>
      </c>
      <c r="F74" s="60">
        <f>F75+F79</f>
        <v>0</v>
      </c>
      <c r="G74" s="234"/>
      <c r="H74" s="235" t="s">
        <v>70</v>
      </c>
      <c r="I74" s="378" t="s">
        <v>71</v>
      </c>
      <c r="J74" s="378"/>
      <c r="K74" s="378"/>
      <c r="L74" s="60">
        <f>L75+L79</f>
        <v>0</v>
      </c>
      <c r="M74" s="12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</row>
    <row r="75" spans="1:38" s="59" customFormat="1" ht="20.25" customHeight="1" x14ac:dyDescent="0.25">
      <c r="A75" s="315"/>
      <c r="B75" s="230"/>
      <c r="C75" s="315"/>
      <c r="D75" s="9" t="s">
        <v>20</v>
      </c>
      <c r="E75" s="60">
        <f>E76+E77+E78</f>
        <v>0</v>
      </c>
      <c r="F75" s="60">
        <f>F76+F77+F78</f>
        <v>0</v>
      </c>
      <c r="G75" s="322"/>
      <c r="H75" s="381"/>
      <c r="I75" s="379"/>
      <c r="J75" s="379"/>
      <c r="K75" s="379"/>
      <c r="L75" s="60">
        <f>L76+L77+L78</f>
        <v>0</v>
      </c>
      <c r="M75" s="12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</row>
    <row r="76" spans="1:38" s="59" customFormat="1" ht="20.25" customHeight="1" x14ac:dyDescent="0.25">
      <c r="A76" s="315"/>
      <c r="B76" s="230"/>
      <c r="C76" s="315"/>
      <c r="D76" s="9" t="s">
        <v>23</v>
      </c>
      <c r="E76" s="61">
        <v>0</v>
      </c>
      <c r="F76" s="60">
        <v>0</v>
      </c>
      <c r="G76" s="322"/>
      <c r="H76" s="381"/>
      <c r="I76" s="379"/>
      <c r="J76" s="379"/>
      <c r="K76" s="379"/>
      <c r="L76" s="61">
        <v>0</v>
      </c>
      <c r="M76" s="12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</row>
    <row r="77" spans="1:38" s="59" customFormat="1" ht="20.25" customHeight="1" x14ac:dyDescent="0.25">
      <c r="A77" s="315"/>
      <c r="B77" s="230"/>
      <c r="C77" s="315"/>
      <c r="D77" s="9" t="s">
        <v>26</v>
      </c>
      <c r="E77" s="60">
        <v>0</v>
      </c>
      <c r="F77" s="60">
        <v>0</v>
      </c>
      <c r="G77" s="322"/>
      <c r="H77" s="381"/>
      <c r="I77" s="379"/>
      <c r="J77" s="379"/>
      <c r="K77" s="379"/>
      <c r="L77" s="60">
        <v>0</v>
      </c>
      <c r="M77" s="12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</row>
    <row r="78" spans="1:38" s="59" customFormat="1" ht="20.25" customHeight="1" x14ac:dyDescent="0.25">
      <c r="A78" s="315"/>
      <c r="B78" s="230"/>
      <c r="C78" s="315"/>
      <c r="D78" s="9" t="s">
        <v>45</v>
      </c>
      <c r="E78" s="62">
        <v>0</v>
      </c>
      <c r="F78" s="61">
        <v>0</v>
      </c>
      <c r="G78" s="322"/>
      <c r="H78" s="381"/>
      <c r="I78" s="379"/>
      <c r="J78" s="379"/>
      <c r="K78" s="379"/>
      <c r="L78" s="62">
        <v>0</v>
      </c>
      <c r="M78" s="12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</row>
    <row r="79" spans="1:38" s="59" customFormat="1" ht="20.25" customHeight="1" x14ac:dyDescent="0.25">
      <c r="A79" s="316"/>
      <c r="B79" s="230"/>
      <c r="C79" s="315"/>
      <c r="D79" s="9" t="s">
        <v>46</v>
      </c>
      <c r="E79" s="61">
        <v>0</v>
      </c>
      <c r="F79" s="61">
        <v>0</v>
      </c>
      <c r="G79" s="323"/>
      <c r="H79" s="382"/>
      <c r="I79" s="380"/>
      <c r="J79" s="380"/>
      <c r="K79" s="380"/>
      <c r="L79" s="61">
        <v>0</v>
      </c>
      <c r="M79" s="12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</row>
    <row r="80" spans="1:38" s="59" customFormat="1" ht="12.75" customHeight="1" x14ac:dyDescent="0.25">
      <c r="A80" s="332" t="s">
        <v>72</v>
      </c>
      <c r="B80" s="229" t="s">
        <v>73</v>
      </c>
      <c r="C80" s="229" t="s">
        <v>15</v>
      </c>
      <c r="D80" s="9" t="s">
        <v>16</v>
      </c>
      <c r="E80" s="60">
        <f>E81+E85</f>
        <v>26650000</v>
      </c>
      <c r="F80" s="60">
        <f>F81+F85</f>
        <v>0</v>
      </c>
      <c r="G80" s="234"/>
      <c r="H80" s="235" t="s">
        <v>74</v>
      </c>
      <c r="I80" s="378" t="s">
        <v>75</v>
      </c>
      <c r="J80" s="378">
        <v>1</v>
      </c>
      <c r="K80" s="378">
        <v>0</v>
      </c>
      <c r="L80" s="60">
        <f>L81+L85</f>
        <v>26650000</v>
      </c>
      <c r="M80" s="12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</row>
    <row r="81" spans="1:38" s="59" customFormat="1" ht="21" customHeight="1" x14ac:dyDescent="0.25">
      <c r="A81" s="315"/>
      <c r="B81" s="230"/>
      <c r="C81" s="230"/>
      <c r="D81" s="9" t="s">
        <v>20</v>
      </c>
      <c r="E81" s="60">
        <f>E82+E83</f>
        <v>26650000</v>
      </c>
      <c r="F81" s="60">
        <f>F82+F83</f>
        <v>0</v>
      </c>
      <c r="G81" s="322"/>
      <c r="H81" s="381"/>
      <c r="I81" s="379"/>
      <c r="J81" s="379"/>
      <c r="K81" s="379"/>
      <c r="L81" s="60">
        <f>L82+L83</f>
        <v>26650000</v>
      </c>
      <c r="M81" s="12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</row>
    <row r="82" spans="1:38" s="59" customFormat="1" ht="16.5" customHeight="1" x14ac:dyDescent="0.25">
      <c r="A82" s="315"/>
      <c r="B82" s="230"/>
      <c r="C82" s="230"/>
      <c r="D82" s="9" t="s">
        <v>23</v>
      </c>
      <c r="E82" s="61">
        <v>26650000</v>
      </c>
      <c r="F82" s="61">
        <v>0</v>
      </c>
      <c r="G82" s="322"/>
      <c r="H82" s="381"/>
      <c r="I82" s="379"/>
      <c r="J82" s="379"/>
      <c r="K82" s="379"/>
      <c r="L82" s="61">
        <v>26650000</v>
      </c>
      <c r="M82" s="12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</row>
    <row r="83" spans="1:38" s="59" customFormat="1" ht="13.5" customHeight="1" x14ac:dyDescent="0.25">
      <c r="A83" s="315"/>
      <c r="B83" s="230"/>
      <c r="C83" s="230"/>
      <c r="D83" s="9" t="s">
        <v>26</v>
      </c>
      <c r="E83" s="60">
        <v>0</v>
      </c>
      <c r="F83" s="60">
        <v>0</v>
      </c>
      <c r="G83" s="322"/>
      <c r="H83" s="381"/>
      <c r="I83" s="379"/>
      <c r="J83" s="379"/>
      <c r="K83" s="379"/>
      <c r="L83" s="60">
        <v>0</v>
      </c>
      <c r="M83" s="12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</row>
    <row r="84" spans="1:38" s="59" customFormat="1" ht="21" customHeight="1" x14ac:dyDescent="0.25">
      <c r="A84" s="315"/>
      <c r="B84" s="230"/>
      <c r="C84" s="230"/>
      <c r="D84" s="9" t="s">
        <v>45</v>
      </c>
      <c r="E84" s="62">
        <v>0</v>
      </c>
      <c r="F84" s="61">
        <v>0</v>
      </c>
      <c r="G84" s="322"/>
      <c r="H84" s="381"/>
      <c r="I84" s="379"/>
      <c r="J84" s="379"/>
      <c r="K84" s="379"/>
      <c r="L84" s="62">
        <v>0</v>
      </c>
      <c r="M84" s="12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</row>
    <row r="85" spans="1:38" s="59" customFormat="1" ht="13.5" customHeight="1" x14ac:dyDescent="0.25">
      <c r="A85" s="316"/>
      <c r="B85" s="230"/>
      <c r="C85" s="230"/>
      <c r="D85" s="9" t="s">
        <v>46</v>
      </c>
      <c r="E85" s="61">
        <v>0</v>
      </c>
      <c r="F85" s="61">
        <v>0</v>
      </c>
      <c r="G85" s="323"/>
      <c r="H85" s="382"/>
      <c r="I85" s="380"/>
      <c r="J85" s="380"/>
      <c r="K85" s="380"/>
      <c r="L85" s="61">
        <v>0</v>
      </c>
      <c r="M85" s="12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</row>
    <row r="86" spans="1:38" s="59" customFormat="1" ht="21" customHeight="1" x14ac:dyDescent="0.25">
      <c r="A86" s="332" t="s">
        <v>76</v>
      </c>
      <c r="B86" s="229" t="s">
        <v>77</v>
      </c>
      <c r="C86" s="229" t="s">
        <v>15</v>
      </c>
      <c r="D86" s="9" t="s">
        <v>16</v>
      </c>
      <c r="E86" s="60">
        <f>E87+E91</f>
        <v>48900000</v>
      </c>
      <c r="F86" s="60">
        <f>F87+F91</f>
        <v>100000</v>
      </c>
      <c r="G86" s="234"/>
      <c r="H86" s="235" t="s">
        <v>78</v>
      </c>
      <c r="I86" s="378" t="s">
        <v>52</v>
      </c>
      <c r="J86" s="378">
        <v>23.9</v>
      </c>
      <c r="K86" s="378">
        <v>2.2000000000000002</v>
      </c>
      <c r="L86" s="60">
        <f>L87+L91</f>
        <v>48900000</v>
      </c>
      <c r="M86" s="12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</row>
    <row r="87" spans="1:38" s="59" customFormat="1" ht="21" customHeight="1" x14ac:dyDescent="0.25">
      <c r="A87" s="315"/>
      <c r="B87" s="230"/>
      <c r="C87" s="230"/>
      <c r="D87" s="9" t="s">
        <v>20</v>
      </c>
      <c r="E87" s="60">
        <f>E88+E89</f>
        <v>48900000</v>
      </c>
      <c r="F87" s="60">
        <f>F88+F89</f>
        <v>100000</v>
      </c>
      <c r="G87" s="322"/>
      <c r="H87" s="381"/>
      <c r="I87" s="379"/>
      <c r="J87" s="379"/>
      <c r="K87" s="379"/>
      <c r="L87" s="60">
        <f>L88+L89</f>
        <v>48900000</v>
      </c>
      <c r="M87" s="12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</row>
    <row r="88" spans="1:38" s="59" customFormat="1" ht="21" customHeight="1" x14ac:dyDescent="0.25">
      <c r="A88" s="315"/>
      <c r="B88" s="230"/>
      <c r="C88" s="230"/>
      <c r="D88" s="9" t="s">
        <v>23</v>
      </c>
      <c r="E88" s="61">
        <v>48900000</v>
      </c>
      <c r="F88" s="60">
        <v>100000</v>
      </c>
      <c r="G88" s="322"/>
      <c r="H88" s="381"/>
      <c r="I88" s="379"/>
      <c r="J88" s="379"/>
      <c r="K88" s="379"/>
      <c r="L88" s="61">
        <v>48900000</v>
      </c>
      <c r="M88" s="12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</row>
    <row r="89" spans="1:38" s="59" customFormat="1" ht="21" customHeight="1" x14ac:dyDescent="0.25">
      <c r="A89" s="315"/>
      <c r="B89" s="230"/>
      <c r="C89" s="230"/>
      <c r="D89" s="9" t="s">
        <v>26</v>
      </c>
      <c r="E89" s="60">
        <v>0</v>
      </c>
      <c r="F89" s="60">
        <v>0</v>
      </c>
      <c r="G89" s="322"/>
      <c r="H89" s="381"/>
      <c r="I89" s="379"/>
      <c r="J89" s="379"/>
      <c r="K89" s="379"/>
      <c r="L89" s="60">
        <v>0</v>
      </c>
      <c r="M89" s="12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</row>
    <row r="90" spans="1:38" s="59" customFormat="1" ht="21" customHeight="1" x14ac:dyDescent="0.25">
      <c r="A90" s="315"/>
      <c r="B90" s="230"/>
      <c r="C90" s="230"/>
      <c r="D90" s="9" t="s">
        <v>45</v>
      </c>
      <c r="E90" s="62">
        <v>0</v>
      </c>
      <c r="F90" s="61">
        <v>0</v>
      </c>
      <c r="G90" s="322"/>
      <c r="H90" s="381"/>
      <c r="I90" s="379"/>
      <c r="J90" s="379"/>
      <c r="K90" s="379"/>
      <c r="L90" s="62">
        <v>0</v>
      </c>
      <c r="M90" s="12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</row>
    <row r="91" spans="1:38" s="59" customFormat="1" ht="21" customHeight="1" x14ac:dyDescent="0.25">
      <c r="A91" s="316"/>
      <c r="B91" s="230"/>
      <c r="C91" s="230"/>
      <c r="D91" s="9" t="s">
        <v>46</v>
      </c>
      <c r="E91" s="61">
        <v>0</v>
      </c>
      <c r="F91" s="61">
        <v>0</v>
      </c>
      <c r="G91" s="323"/>
      <c r="H91" s="382"/>
      <c r="I91" s="380"/>
      <c r="J91" s="380"/>
      <c r="K91" s="380"/>
      <c r="L91" s="61">
        <v>0</v>
      </c>
      <c r="M91" s="12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</row>
    <row r="92" spans="1:38" s="59" customFormat="1" ht="21" customHeight="1" x14ac:dyDescent="0.25">
      <c r="A92" s="332" t="s">
        <v>79</v>
      </c>
      <c r="B92" s="229" t="s">
        <v>482</v>
      </c>
      <c r="C92" s="229" t="s">
        <v>15</v>
      </c>
      <c r="D92" s="203" t="s">
        <v>16</v>
      </c>
      <c r="E92" s="60">
        <f>E93+E99</f>
        <v>0</v>
      </c>
      <c r="F92" s="60">
        <f>F93+F99</f>
        <v>0</v>
      </c>
      <c r="G92" s="234"/>
      <c r="H92" s="235" t="s">
        <v>533</v>
      </c>
      <c r="I92" s="378" t="s">
        <v>32</v>
      </c>
      <c r="J92" s="378"/>
      <c r="K92" s="378"/>
      <c r="L92" s="60">
        <f>L93+L99</f>
        <v>0</v>
      </c>
      <c r="M92" s="12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</row>
    <row r="93" spans="1:38" s="59" customFormat="1" ht="21" customHeight="1" x14ac:dyDescent="0.25">
      <c r="A93" s="315"/>
      <c r="B93" s="230"/>
      <c r="C93" s="230"/>
      <c r="D93" s="203" t="s">
        <v>20</v>
      </c>
      <c r="E93" s="60">
        <f>E95+E97</f>
        <v>0</v>
      </c>
      <c r="F93" s="60">
        <f>F95+F97</f>
        <v>0</v>
      </c>
      <c r="G93" s="322"/>
      <c r="H93" s="262"/>
      <c r="I93" s="379"/>
      <c r="J93" s="379"/>
      <c r="K93" s="379"/>
      <c r="L93" s="60">
        <f>L95+L97</f>
        <v>0</v>
      </c>
      <c r="M93" s="12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</row>
    <row r="94" spans="1:38" s="59" customFormat="1" ht="21" customHeight="1" x14ac:dyDescent="0.25">
      <c r="A94" s="315"/>
      <c r="B94" s="230"/>
      <c r="C94" s="230"/>
      <c r="D94" s="203" t="s">
        <v>483</v>
      </c>
      <c r="E94" s="61">
        <v>3796260.92</v>
      </c>
      <c r="F94" s="60">
        <v>3796260.92</v>
      </c>
      <c r="G94" s="322"/>
      <c r="H94" s="262"/>
      <c r="I94" s="379"/>
      <c r="J94" s="379"/>
      <c r="K94" s="379"/>
      <c r="L94" s="61"/>
      <c r="M94" s="12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</row>
    <row r="95" spans="1:38" s="59" customFormat="1" ht="21" customHeight="1" x14ac:dyDescent="0.25">
      <c r="A95" s="315"/>
      <c r="B95" s="230"/>
      <c r="C95" s="230"/>
      <c r="D95" s="203" t="s">
        <v>23</v>
      </c>
      <c r="E95" s="61">
        <v>0</v>
      </c>
      <c r="F95" s="60">
        <v>0</v>
      </c>
      <c r="G95" s="322"/>
      <c r="H95" s="262"/>
      <c r="I95" s="379"/>
      <c r="J95" s="379"/>
      <c r="K95" s="379"/>
      <c r="L95" s="61">
        <v>0</v>
      </c>
      <c r="M95" s="12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</row>
    <row r="96" spans="1:38" s="59" customFormat="1" ht="21" customHeight="1" x14ac:dyDescent="0.25">
      <c r="A96" s="315"/>
      <c r="B96" s="230"/>
      <c r="C96" s="230"/>
      <c r="D96" s="203" t="s">
        <v>483</v>
      </c>
      <c r="E96" s="61">
        <v>3796260.92</v>
      </c>
      <c r="F96" s="60">
        <v>3796260.92</v>
      </c>
      <c r="G96" s="322"/>
      <c r="H96" s="262"/>
      <c r="I96" s="379"/>
      <c r="J96" s="379"/>
      <c r="K96" s="379"/>
      <c r="L96" s="61"/>
      <c r="M96" s="12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</row>
    <row r="97" spans="1:38" s="59" customFormat="1" ht="21" customHeight="1" x14ac:dyDescent="0.25">
      <c r="A97" s="315"/>
      <c r="B97" s="230"/>
      <c r="C97" s="230"/>
      <c r="D97" s="203" t="s">
        <v>26</v>
      </c>
      <c r="E97" s="60">
        <v>0</v>
      </c>
      <c r="F97" s="60">
        <v>0</v>
      </c>
      <c r="G97" s="322"/>
      <c r="H97" s="262"/>
      <c r="I97" s="379"/>
      <c r="J97" s="379"/>
      <c r="K97" s="379"/>
      <c r="L97" s="60">
        <v>0</v>
      </c>
      <c r="M97" s="12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</row>
    <row r="98" spans="1:38" s="59" customFormat="1" ht="21" customHeight="1" x14ac:dyDescent="0.25">
      <c r="A98" s="315"/>
      <c r="B98" s="230"/>
      <c r="C98" s="230"/>
      <c r="D98" s="203" t="s">
        <v>45</v>
      </c>
      <c r="E98" s="62">
        <v>0</v>
      </c>
      <c r="F98" s="61">
        <v>0</v>
      </c>
      <c r="G98" s="322"/>
      <c r="H98" s="262"/>
      <c r="I98" s="379"/>
      <c r="J98" s="379"/>
      <c r="K98" s="379"/>
      <c r="L98" s="62">
        <v>0</v>
      </c>
      <c r="M98" s="12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</row>
    <row r="99" spans="1:38" s="59" customFormat="1" ht="21" customHeight="1" x14ac:dyDescent="0.25">
      <c r="A99" s="316"/>
      <c r="B99" s="230"/>
      <c r="C99" s="230"/>
      <c r="D99" s="203" t="s">
        <v>46</v>
      </c>
      <c r="E99" s="61">
        <v>0</v>
      </c>
      <c r="F99" s="61">
        <v>0</v>
      </c>
      <c r="G99" s="323"/>
      <c r="H99" s="272"/>
      <c r="I99" s="380"/>
      <c r="J99" s="380"/>
      <c r="K99" s="380"/>
      <c r="L99" s="61">
        <v>0</v>
      </c>
      <c r="M99" s="12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</row>
    <row r="100" spans="1:38" s="59" customFormat="1" ht="21" customHeight="1" x14ac:dyDescent="0.25">
      <c r="A100" s="332" t="s">
        <v>81</v>
      </c>
      <c r="B100" s="332" t="s">
        <v>80</v>
      </c>
      <c r="C100" s="332" t="s">
        <v>15</v>
      </c>
      <c r="D100" s="203" t="s">
        <v>16</v>
      </c>
      <c r="E100" s="60">
        <f>E101+E105</f>
        <v>0</v>
      </c>
      <c r="F100" s="60">
        <f>F101+F105</f>
        <v>0</v>
      </c>
      <c r="G100" s="234"/>
      <c r="H100" s="235" t="s">
        <v>534</v>
      </c>
      <c r="I100" s="378" t="s">
        <v>503</v>
      </c>
      <c r="J100" s="378">
        <v>0</v>
      </c>
      <c r="K100" s="378">
        <v>0</v>
      </c>
      <c r="L100" s="60">
        <f>L101+L105</f>
        <v>0</v>
      </c>
      <c r="M100" s="12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</row>
    <row r="101" spans="1:38" s="59" customFormat="1" ht="21" customHeight="1" x14ac:dyDescent="0.25">
      <c r="A101" s="315"/>
      <c r="B101" s="374"/>
      <c r="C101" s="315"/>
      <c r="D101" s="203" t="s">
        <v>20</v>
      </c>
      <c r="E101" s="60">
        <f>E102+E103</f>
        <v>0</v>
      </c>
      <c r="F101" s="60">
        <f>F102+F103</f>
        <v>0</v>
      </c>
      <c r="G101" s="322"/>
      <c r="H101" s="262"/>
      <c r="I101" s="379"/>
      <c r="J101" s="379"/>
      <c r="K101" s="379"/>
      <c r="L101" s="60">
        <f>L102+L103</f>
        <v>0</v>
      </c>
      <c r="M101" s="12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</row>
    <row r="102" spans="1:38" s="59" customFormat="1" ht="21" customHeight="1" x14ac:dyDescent="0.25">
      <c r="A102" s="315"/>
      <c r="B102" s="374"/>
      <c r="C102" s="315"/>
      <c r="D102" s="203" t="s">
        <v>23</v>
      </c>
      <c r="E102" s="61">
        <v>0</v>
      </c>
      <c r="F102" s="60">
        <v>0</v>
      </c>
      <c r="G102" s="322"/>
      <c r="H102" s="262"/>
      <c r="I102" s="379"/>
      <c r="J102" s="379"/>
      <c r="K102" s="379"/>
      <c r="L102" s="61">
        <v>0</v>
      </c>
      <c r="M102" s="12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</row>
    <row r="103" spans="1:38" s="59" customFormat="1" ht="21" customHeight="1" x14ac:dyDescent="0.25">
      <c r="A103" s="315"/>
      <c r="B103" s="374"/>
      <c r="C103" s="315"/>
      <c r="D103" s="203" t="s">
        <v>26</v>
      </c>
      <c r="E103" s="60">
        <v>0</v>
      </c>
      <c r="F103" s="60">
        <v>0</v>
      </c>
      <c r="G103" s="322"/>
      <c r="H103" s="262"/>
      <c r="I103" s="379"/>
      <c r="J103" s="379"/>
      <c r="K103" s="379"/>
      <c r="L103" s="60">
        <v>0</v>
      </c>
      <c r="M103" s="12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</row>
    <row r="104" spans="1:38" s="59" customFormat="1" ht="21" customHeight="1" x14ac:dyDescent="0.25">
      <c r="A104" s="315"/>
      <c r="B104" s="374"/>
      <c r="C104" s="315"/>
      <c r="D104" s="203" t="s">
        <v>45</v>
      </c>
      <c r="E104" s="62">
        <v>0</v>
      </c>
      <c r="F104" s="61">
        <v>0</v>
      </c>
      <c r="G104" s="322"/>
      <c r="H104" s="262"/>
      <c r="I104" s="379"/>
      <c r="J104" s="379"/>
      <c r="K104" s="379"/>
      <c r="L104" s="62">
        <v>0</v>
      </c>
      <c r="M104" s="12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</row>
    <row r="105" spans="1:38" s="59" customFormat="1" ht="21" customHeight="1" x14ac:dyDescent="0.25">
      <c r="A105" s="316"/>
      <c r="B105" s="375"/>
      <c r="C105" s="316"/>
      <c r="D105" s="203" t="s">
        <v>46</v>
      </c>
      <c r="E105" s="61">
        <v>0</v>
      </c>
      <c r="F105" s="61">
        <v>0</v>
      </c>
      <c r="G105" s="323"/>
      <c r="H105" s="272"/>
      <c r="I105" s="380"/>
      <c r="J105" s="380"/>
      <c r="K105" s="380"/>
      <c r="L105" s="61">
        <v>0</v>
      </c>
      <c r="M105" s="12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</row>
    <row r="106" spans="1:38" s="59" customFormat="1" ht="29.25" customHeight="1" x14ac:dyDescent="0.25">
      <c r="A106" s="332" t="s">
        <v>490</v>
      </c>
      <c r="B106" s="332" t="s">
        <v>484</v>
      </c>
      <c r="C106" s="332" t="s">
        <v>15</v>
      </c>
      <c r="D106" s="203" t="s">
        <v>16</v>
      </c>
      <c r="E106" s="60">
        <f>E107+E111</f>
        <v>717048900</v>
      </c>
      <c r="F106" s="60">
        <f>F107+F111</f>
        <v>0</v>
      </c>
      <c r="G106" s="234"/>
      <c r="H106" s="235" t="s">
        <v>496</v>
      </c>
      <c r="I106" s="378" t="s">
        <v>497</v>
      </c>
      <c r="J106" s="237">
        <v>20</v>
      </c>
      <c r="K106" s="237">
        <v>0</v>
      </c>
      <c r="L106" s="60">
        <f>L107+L111</f>
        <v>717048900</v>
      </c>
      <c r="M106" s="12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</row>
    <row r="107" spans="1:38" s="59" customFormat="1" ht="21.75" customHeight="1" x14ac:dyDescent="0.25">
      <c r="A107" s="315"/>
      <c r="B107" s="374"/>
      <c r="C107" s="315"/>
      <c r="D107" s="203" t="s">
        <v>20</v>
      </c>
      <c r="E107" s="60">
        <f>E108+E109</f>
        <v>717048900</v>
      </c>
      <c r="F107" s="60">
        <f>F108+F109</f>
        <v>0</v>
      </c>
      <c r="G107" s="322"/>
      <c r="H107" s="236"/>
      <c r="I107" s="395"/>
      <c r="J107" s="238"/>
      <c r="K107" s="238"/>
      <c r="L107" s="60">
        <f>L108+L109</f>
        <v>717048900</v>
      </c>
      <c r="M107" s="12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</row>
    <row r="108" spans="1:38" s="59" customFormat="1" ht="24" customHeight="1" x14ac:dyDescent="0.25">
      <c r="A108" s="315"/>
      <c r="B108" s="374"/>
      <c r="C108" s="315"/>
      <c r="D108" s="203" t="s">
        <v>23</v>
      </c>
      <c r="E108" s="61">
        <v>16133600</v>
      </c>
      <c r="F108" s="60">
        <v>0</v>
      </c>
      <c r="G108" s="322"/>
      <c r="H108" s="236"/>
      <c r="I108" s="395"/>
      <c r="J108" s="238"/>
      <c r="K108" s="238"/>
      <c r="L108" s="61">
        <v>16133600</v>
      </c>
      <c r="M108" s="12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</row>
    <row r="109" spans="1:38" s="59" customFormat="1" ht="24.75" customHeight="1" x14ac:dyDescent="0.25">
      <c r="A109" s="315"/>
      <c r="B109" s="374"/>
      <c r="C109" s="315"/>
      <c r="D109" s="203" t="s">
        <v>26</v>
      </c>
      <c r="E109" s="60">
        <v>700915300</v>
      </c>
      <c r="F109" s="60">
        <v>0</v>
      </c>
      <c r="G109" s="322"/>
      <c r="H109" s="236"/>
      <c r="I109" s="395"/>
      <c r="J109" s="238"/>
      <c r="K109" s="238"/>
      <c r="L109" s="60">
        <v>700915300</v>
      </c>
      <c r="M109" s="12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</row>
    <row r="110" spans="1:38" s="59" customFormat="1" ht="28.5" customHeight="1" x14ac:dyDescent="0.25">
      <c r="A110" s="315"/>
      <c r="B110" s="374"/>
      <c r="C110" s="315"/>
      <c r="D110" s="203" t="s">
        <v>45</v>
      </c>
      <c r="E110" s="62">
        <v>0</v>
      </c>
      <c r="F110" s="61">
        <v>0</v>
      </c>
      <c r="G110" s="322"/>
      <c r="H110" s="236"/>
      <c r="I110" s="395"/>
      <c r="J110" s="238"/>
      <c r="K110" s="238"/>
      <c r="L110" s="61">
        <v>0</v>
      </c>
      <c r="M110" s="12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</row>
    <row r="111" spans="1:38" s="59" customFormat="1" ht="29.25" customHeight="1" x14ac:dyDescent="0.25">
      <c r="A111" s="316"/>
      <c r="B111" s="375"/>
      <c r="C111" s="316"/>
      <c r="D111" s="203" t="s">
        <v>46</v>
      </c>
      <c r="E111" s="61">
        <v>0</v>
      </c>
      <c r="F111" s="61">
        <v>0</v>
      </c>
      <c r="G111" s="323"/>
      <c r="H111" s="300"/>
      <c r="I111" s="419"/>
      <c r="J111" s="258"/>
      <c r="K111" s="258"/>
      <c r="L111" s="60">
        <v>0</v>
      </c>
      <c r="M111" s="12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</row>
    <row r="112" spans="1:38" s="59" customFormat="1" ht="29.25" customHeight="1" x14ac:dyDescent="0.25">
      <c r="A112" s="332" t="s">
        <v>491</v>
      </c>
      <c r="B112" s="332" t="s">
        <v>485</v>
      </c>
      <c r="C112" s="332" t="s">
        <v>15</v>
      </c>
      <c r="D112" s="203" t="s">
        <v>16</v>
      </c>
      <c r="E112" s="60">
        <f>E113+E117</f>
        <v>54720000</v>
      </c>
      <c r="F112" s="60">
        <f>F113+F117</f>
        <v>27814666.68</v>
      </c>
      <c r="G112" s="234"/>
      <c r="H112" s="235" t="s">
        <v>498</v>
      </c>
      <c r="I112" s="378" t="s">
        <v>35</v>
      </c>
      <c r="J112" s="237">
        <v>90</v>
      </c>
      <c r="K112" s="237">
        <v>31</v>
      </c>
      <c r="L112" s="60">
        <f>L113+L117</f>
        <v>54720000</v>
      </c>
      <c r="M112" s="12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</row>
    <row r="113" spans="1:38" s="59" customFormat="1" ht="24.75" customHeight="1" x14ac:dyDescent="0.25">
      <c r="A113" s="315"/>
      <c r="B113" s="374"/>
      <c r="C113" s="315"/>
      <c r="D113" s="203" t="s">
        <v>20</v>
      </c>
      <c r="E113" s="60">
        <f>E114+E115</f>
        <v>54720000</v>
      </c>
      <c r="F113" s="60">
        <f>F114+F115</f>
        <v>27814666.68</v>
      </c>
      <c r="G113" s="322"/>
      <c r="H113" s="236"/>
      <c r="I113" s="395"/>
      <c r="J113" s="238"/>
      <c r="K113" s="238"/>
      <c r="L113" s="60">
        <f>L114+L115</f>
        <v>54720000</v>
      </c>
      <c r="M113" s="12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</row>
    <row r="114" spans="1:38" s="59" customFormat="1" ht="23.25" customHeight="1" x14ac:dyDescent="0.25">
      <c r="A114" s="315"/>
      <c r="B114" s="374"/>
      <c r="C114" s="315"/>
      <c r="D114" s="203" t="s">
        <v>23</v>
      </c>
      <c r="E114" s="61">
        <v>1231200</v>
      </c>
      <c r="F114" s="60">
        <v>625830</v>
      </c>
      <c r="G114" s="322"/>
      <c r="H114" s="236"/>
      <c r="I114" s="395"/>
      <c r="J114" s="238"/>
      <c r="K114" s="238"/>
      <c r="L114" s="61">
        <v>1231200</v>
      </c>
      <c r="M114" s="12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</row>
    <row r="115" spans="1:38" s="59" customFormat="1" ht="23.25" customHeight="1" x14ac:dyDescent="0.25">
      <c r="A115" s="315"/>
      <c r="B115" s="374"/>
      <c r="C115" s="315"/>
      <c r="D115" s="203" t="s">
        <v>26</v>
      </c>
      <c r="E115" s="60">
        <v>53488800</v>
      </c>
      <c r="F115" s="60">
        <v>27188836.68</v>
      </c>
      <c r="G115" s="322"/>
      <c r="H115" s="236"/>
      <c r="I115" s="395"/>
      <c r="J115" s="238"/>
      <c r="K115" s="238"/>
      <c r="L115" s="60">
        <v>53488800</v>
      </c>
      <c r="M115" s="12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</row>
    <row r="116" spans="1:38" s="59" customFormat="1" ht="35.25" customHeight="1" x14ac:dyDescent="0.25">
      <c r="A116" s="315"/>
      <c r="B116" s="374"/>
      <c r="C116" s="315"/>
      <c r="D116" s="203" t="s">
        <v>45</v>
      </c>
      <c r="E116" s="62">
        <v>0</v>
      </c>
      <c r="F116" s="61">
        <v>0</v>
      </c>
      <c r="G116" s="322"/>
      <c r="H116" s="236"/>
      <c r="I116" s="395"/>
      <c r="J116" s="238"/>
      <c r="K116" s="238"/>
      <c r="L116" s="61">
        <v>0</v>
      </c>
      <c r="M116" s="12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</row>
    <row r="117" spans="1:38" s="59" customFormat="1" ht="18" customHeight="1" x14ac:dyDescent="0.25">
      <c r="A117" s="316"/>
      <c r="B117" s="375"/>
      <c r="C117" s="316"/>
      <c r="D117" s="203" t="s">
        <v>46</v>
      </c>
      <c r="E117" s="61">
        <v>0</v>
      </c>
      <c r="F117" s="61">
        <v>0</v>
      </c>
      <c r="G117" s="323"/>
      <c r="H117" s="300"/>
      <c r="I117" s="419"/>
      <c r="J117" s="258"/>
      <c r="K117" s="258"/>
      <c r="L117" s="60">
        <v>0</v>
      </c>
      <c r="M117" s="12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</row>
    <row r="118" spans="1:38" s="59" customFormat="1" ht="29.25" customHeight="1" x14ac:dyDescent="0.25">
      <c r="A118" s="332" t="s">
        <v>492</v>
      </c>
      <c r="B118" s="332" t="s">
        <v>486</v>
      </c>
      <c r="C118" s="332" t="s">
        <v>15</v>
      </c>
      <c r="D118" s="203" t="s">
        <v>16</v>
      </c>
      <c r="E118" s="60">
        <f>E119+E123</f>
        <v>72010000</v>
      </c>
      <c r="F118" s="60">
        <f>F119+F123</f>
        <v>14600000</v>
      </c>
      <c r="G118" s="234"/>
      <c r="H118" s="235" t="s">
        <v>499</v>
      </c>
      <c r="I118" s="378" t="s">
        <v>35</v>
      </c>
      <c r="J118" s="237">
        <v>5</v>
      </c>
      <c r="K118" s="237">
        <v>0</v>
      </c>
      <c r="L118" s="60">
        <f>L119+L123</f>
        <v>72010000</v>
      </c>
      <c r="M118" s="12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</row>
    <row r="119" spans="1:38" s="59" customFormat="1" ht="24" customHeight="1" x14ac:dyDescent="0.25">
      <c r="A119" s="315"/>
      <c r="B119" s="374"/>
      <c r="C119" s="315"/>
      <c r="D119" s="203" t="s">
        <v>20</v>
      </c>
      <c r="E119" s="60">
        <f>E120+E121</f>
        <v>72010000</v>
      </c>
      <c r="F119" s="60">
        <f>F120+F121</f>
        <v>14600000</v>
      </c>
      <c r="G119" s="322"/>
      <c r="H119" s="236"/>
      <c r="I119" s="395"/>
      <c r="J119" s="238"/>
      <c r="K119" s="238"/>
      <c r="L119" s="60">
        <f>L120+L121</f>
        <v>72010000</v>
      </c>
      <c r="M119" s="12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</row>
    <row r="120" spans="1:38" s="59" customFormat="1" ht="24" customHeight="1" x14ac:dyDescent="0.25">
      <c r="A120" s="315"/>
      <c r="B120" s="374"/>
      <c r="C120" s="315"/>
      <c r="D120" s="203" t="s">
        <v>23</v>
      </c>
      <c r="E120" s="61">
        <v>1643600</v>
      </c>
      <c r="F120" s="60">
        <v>333239.27</v>
      </c>
      <c r="G120" s="322"/>
      <c r="H120" s="236"/>
      <c r="I120" s="395"/>
      <c r="J120" s="238"/>
      <c r="K120" s="238"/>
      <c r="L120" s="61">
        <v>1643600</v>
      </c>
      <c r="M120" s="12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</row>
    <row r="121" spans="1:38" s="59" customFormat="1" ht="22.5" customHeight="1" x14ac:dyDescent="0.25">
      <c r="A121" s="315"/>
      <c r="B121" s="374"/>
      <c r="C121" s="315"/>
      <c r="D121" s="203" t="s">
        <v>26</v>
      </c>
      <c r="E121" s="60">
        <v>70366400</v>
      </c>
      <c r="F121" s="60">
        <v>14266760.73</v>
      </c>
      <c r="G121" s="322"/>
      <c r="H121" s="236"/>
      <c r="I121" s="395"/>
      <c r="J121" s="238"/>
      <c r="K121" s="238"/>
      <c r="L121" s="60">
        <v>70366400</v>
      </c>
      <c r="M121" s="12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</row>
    <row r="122" spans="1:38" s="59" customFormat="1" ht="29.25" customHeight="1" x14ac:dyDescent="0.25">
      <c r="A122" s="315"/>
      <c r="B122" s="374"/>
      <c r="C122" s="315"/>
      <c r="D122" s="203" t="s">
        <v>45</v>
      </c>
      <c r="E122" s="62">
        <v>0</v>
      </c>
      <c r="F122" s="61">
        <v>0</v>
      </c>
      <c r="G122" s="322"/>
      <c r="H122" s="236"/>
      <c r="I122" s="395"/>
      <c r="J122" s="238"/>
      <c r="K122" s="238"/>
      <c r="L122" s="61">
        <v>0</v>
      </c>
      <c r="M122" s="12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</row>
    <row r="123" spans="1:38" s="59" customFormat="1" ht="89.25" customHeight="1" x14ac:dyDescent="0.25">
      <c r="A123" s="316"/>
      <c r="B123" s="375"/>
      <c r="C123" s="316"/>
      <c r="D123" s="203" t="s">
        <v>46</v>
      </c>
      <c r="E123" s="61">
        <v>0</v>
      </c>
      <c r="F123" s="61">
        <v>0</v>
      </c>
      <c r="G123" s="323"/>
      <c r="H123" s="300"/>
      <c r="I123" s="419"/>
      <c r="J123" s="258"/>
      <c r="K123" s="258"/>
      <c r="L123" s="60">
        <v>0</v>
      </c>
      <c r="M123" s="12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</row>
    <row r="124" spans="1:38" s="59" customFormat="1" ht="29.25" customHeight="1" x14ac:dyDescent="0.25">
      <c r="A124" s="332" t="s">
        <v>493</v>
      </c>
      <c r="B124" s="332" t="s">
        <v>487</v>
      </c>
      <c r="C124" s="332" t="s">
        <v>15</v>
      </c>
      <c r="D124" s="203" t="s">
        <v>16</v>
      </c>
      <c r="E124" s="60">
        <f>E125+E129</f>
        <v>48000000</v>
      </c>
      <c r="F124" s="60">
        <f>F125+F129</f>
        <v>0</v>
      </c>
      <c r="G124" s="234"/>
      <c r="H124" s="235" t="s">
        <v>500</v>
      </c>
      <c r="I124" s="378" t="s">
        <v>497</v>
      </c>
      <c r="J124" s="237">
        <v>12</v>
      </c>
      <c r="K124" s="237">
        <v>0</v>
      </c>
      <c r="L124" s="60">
        <f>L125+L129</f>
        <v>48000000</v>
      </c>
      <c r="M124" s="12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</row>
    <row r="125" spans="1:38" s="59" customFormat="1" ht="20.25" customHeight="1" x14ac:dyDescent="0.25">
      <c r="A125" s="315"/>
      <c r="B125" s="374"/>
      <c r="C125" s="315"/>
      <c r="D125" s="203" t="s">
        <v>20</v>
      </c>
      <c r="E125" s="60">
        <f>E126+E127</f>
        <v>48000000</v>
      </c>
      <c r="F125" s="60">
        <f>F126+F127</f>
        <v>0</v>
      </c>
      <c r="G125" s="322"/>
      <c r="H125" s="236"/>
      <c r="I125" s="395"/>
      <c r="J125" s="238"/>
      <c r="K125" s="238"/>
      <c r="L125" s="60">
        <f>L126+L127</f>
        <v>48000000</v>
      </c>
      <c r="M125" s="12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</row>
    <row r="126" spans="1:38" s="59" customFormat="1" ht="18" customHeight="1" x14ac:dyDescent="0.25">
      <c r="A126" s="315"/>
      <c r="B126" s="374"/>
      <c r="C126" s="315"/>
      <c r="D126" s="203" t="s">
        <v>23</v>
      </c>
      <c r="E126" s="61">
        <v>1080000</v>
      </c>
      <c r="F126" s="60">
        <v>0</v>
      </c>
      <c r="G126" s="322"/>
      <c r="H126" s="236"/>
      <c r="I126" s="395"/>
      <c r="J126" s="238"/>
      <c r="K126" s="238"/>
      <c r="L126" s="61">
        <v>1080000</v>
      </c>
      <c r="M126" s="12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</row>
    <row r="127" spans="1:38" s="59" customFormat="1" ht="23.25" customHeight="1" x14ac:dyDescent="0.25">
      <c r="A127" s="315"/>
      <c r="B127" s="374"/>
      <c r="C127" s="315"/>
      <c r="D127" s="203" t="s">
        <v>26</v>
      </c>
      <c r="E127" s="60">
        <v>46920000</v>
      </c>
      <c r="F127" s="60">
        <v>0</v>
      </c>
      <c r="G127" s="322"/>
      <c r="H127" s="236"/>
      <c r="I127" s="395"/>
      <c r="J127" s="238"/>
      <c r="K127" s="238"/>
      <c r="L127" s="60">
        <v>46920000</v>
      </c>
      <c r="M127" s="12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</row>
    <row r="128" spans="1:38" s="59" customFormat="1" ht="30.75" customHeight="1" x14ac:dyDescent="0.25">
      <c r="A128" s="315"/>
      <c r="B128" s="374"/>
      <c r="C128" s="315"/>
      <c r="D128" s="203" t="s">
        <v>45</v>
      </c>
      <c r="E128" s="62">
        <v>0</v>
      </c>
      <c r="F128" s="61">
        <v>0</v>
      </c>
      <c r="G128" s="322"/>
      <c r="H128" s="236"/>
      <c r="I128" s="395"/>
      <c r="J128" s="238"/>
      <c r="K128" s="238"/>
      <c r="L128" s="61">
        <v>0</v>
      </c>
      <c r="M128" s="12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</row>
    <row r="129" spans="1:38" s="59" customFormat="1" ht="26.25" customHeight="1" x14ac:dyDescent="0.25">
      <c r="A129" s="316"/>
      <c r="B129" s="375"/>
      <c r="C129" s="316"/>
      <c r="D129" s="203" t="s">
        <v>46</v>
      </c>
      <c r="E129" s="61">
        <v>0</v>
      </c>
      <c r="F129" s="61">
        <v>0</v>
      </c>
      <c r="G129" s="323"/>
      <c r="H129" s="300"/>
      <c r="I129" s="419"/>
      <c r="J129" s="258"/>
      <c r="K129" s="258"/>
      <c r="L129" s="60">
        <v>0</v>
      </c>
      <c r="M129" s="12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</row>
    <row r="130" spans="1:38" s="59" customFormat="1" ht="29.25" customHeight="1" x14ac:dyDescent="0.25">
      <c r="A130" s="332" t="s">
        <v>494</v>
      </c>
      <c r="B130" s="332" t="s">
        <v>489</v>
      </c>
      <c r="C130" s="332" t="s">
        <v>15</v>
      </c>
      <c r="D130" s="203" t="s">
        <v>16</v>
      </c>
      <c r="E130" s="60">
        <f>E131+E135</f>
        <v>23000000</v>
      </c>
      <c r="F130" s="60">
        <f>F131+F135</f>
        <v>0</v>
      </c>
      <c r="G130" s="234"/>
      <c r="H130" s="235" t="s">
        <v>501</v>
      </c>
      <c r="I130" s="378" t="s">
        <v>35</v>
      </c>
      <c r="J130" s="237">
        <v>1</v>
      </c>
      <c r="K130" s="237">
        <v>0</v>
      </c>
      <c r="L130" s="60">
        <f>L131+L135</f>
        <v>23000000</v>
      </c>
      <c r="M130" s="12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</row>
    <row r="131" spans="1:38" s="59" customFormat="1" ht="23.25" customHeight="1" x14ac:dyDescent="0.25">
      <c r="A131" s="315"/>
      <c r="B131" s="374"/>
      <c r="C131" s="315"/>
      <c r="D131" s="203" t="s">
        <v>20</v>
      </c>
      <c r="E131" s="60">
        <f>E132+E133</f>
        <v>23000000</v>
      </c>
      <c r="F131" s="60">
        <f>F132+F133</f>
        <v>0</v>
      </c>
      <c r="G131" s="322"/>
      <c r="H131" s="236"/>
      <c r="I131" s="395"/>
      <c r="J131" s="238"/>
      <c r="K131" s="238"/>
      <c r="L131" s="60">
        <f>L132+L133</f>
        <v>23000000</v>
      </c>
      <c r="M131" s="12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</row>
    <row r="132" spans="1:38" s="59" customFormat="1" ht="27.75" customHeight="1" x14ac:dyDescent="0.25">
      <c r="A132" s="315"/>
      <c r="B132" s="374"/>
      <c r="C132" s="315"/>
      <c r="D132" s="203" t="s">
        <v>23</v>
      </c>
      <c r="E132" s="61">
        <v>23000000</v>
      </c>
      <c r="F132" s="60">
        <v>0</v>
      </c>
      <c r="G132" s="322"/>
      <c r="H132" s="236"/>
      <c r="I132" s="395"/>
      <c r="J132" s="238"/>
      <c r="K132" s="238"/>
      <c r="L132" s="61">
        <v>23000000</v>
      </c>
      <c r="M132" s="12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</row>
    <row r="133" spans="1:38" s="59" customFormat="1" ht="24" customHeight="1" x14ac:dyDescent="0.25">
      <c r="A133" s="315"/>
      <c r="B133" s="374"/>
      <c r="C133" s="315"/>
      <c r="D133" s="203" t="s">
        <v>26</v>
      </c>
      <c r="E133" s="60">
        <v>0</v>
      </c>
      <c r="F133" s="60">
        <v>0</v>
      </c>
      <c r="G133" s="322"/>
      <c r="H133" s="236"/>
      <c r="I133" s="395"/>
      <c r="J133" s="238"/>
      <c r="K133" s="238"/>
      <c r="L133" s="61">
        <v>0</v>
      </c>
      <c r="M133" s="12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</row>
    <row r="134" spans="1:38" s="59" customFormat="1" ht="30" customHeight="1" x14ac:dyDescent="0.25">
      <c r="A134" s="315"/>
      <c r="B134" s="374"/>
      <c r="C134" s="315"/>
      <c r="D134" s="203" t="s">
        <v>45</v>
      </c>
      <c r="E134" s="62">
        <v>0</v>
      </c>
      <c r="F134" s="61">
        <v>0</v>
      </c>
      <c r="G134" s="322"/>
      <c r="H134" s="236"/>
      <c r="I134" s="395"/>
      <c r="J134" s="238"/>
      <c r="K134" s="238"/>
      <c r="L134" s="61">
        <v>0</v>
      </c>
      <c r="M134" s="12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</row>
    <row r="135" spans="1:38" s="59" customFormat="1" ht="28.5" customHeight="1" x14ac:dyDescent="0.25">
      <c r="A135" s="316"/>
      <c r="B135" s="375"/>
      <c r="C135" s="316"/>
      <c r="D135" s="203" t="s">
        <v>46</v>
      </c>
      <c r="E135" s="61">
        <v>0</v>
      </c>
      <c r="F135" s="61">
        <v>0</v>
      </c>
      <c r="G135" s="323"/>
      <c r="H135" s="300"/>
      <c r="I135" s="419"/>
      <c r="J135" s="258"/>
      <c r="K135" s="258"/>
      <c r="L135" s="60">
        <v>0</v>
      </c>
      <c r="M135" s="12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</row>
    <row r="136" spans="1:38" s="59" customFormat="1" ht="29.25" customHeight="1" x14ac:dyDescent="0.25">
      <c r="A136" s="332" t="s">
        <v>495</v>
      </c>
      <c r="B136" s="332" t="s">
        <v>488</v>
      </c>
      <c r="C136" s="332" t="s">
        <v>15</v>
      </c>
      <c r="D136" s="203" t="s">
        <v>16</v>
      </c>
      <c r="E136" s="60">
        <f>E137+E141</f>
        <v>17934105.120000001</v>
      </c>
      <c r="F136" s="60">
        <f>F137+F141</f>
        <v>17934105.120000001</v>
      </c>
      <c r="G136" s="234"/>
      <c r="H136" s="235" t="s">
        <v>502</v>
      </c>
      <c r="I136" s="378" t="s">
        <v>503</v>
      </c>
      <c r="J136" s="237">
        <v>0</v>
      </c>
      <c r="K136" s="237">
        <v>0</v>
      </c>
      <c r="L136" s="60">
        <f>L137+L141</f>
        <v>17934105.120000001</v>
      </c>
      <c r="M136" s="12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</row>
    <row r="137" spans="1:38" s="59" customFormat="1" ht="24.75" customHeight="1" x14ac:dyDescent="0.25">
      <c r="A137" s="315"/>
      <c r="B137" s="374"/>
      <c r="C137" s="315"/>
      <c r="D137" s="203" t="s">
        <v>20</v>
      </c>
      <c r="E137" s="60">
        <f>E138+E139</f>
        <v>17934105.120000001</v>
      </c>
      <c r="F137" s="60">
        <f>F138+F139</f>
        <v>17934105.120000001</v>
      </c>
      <c r="G137" s="322"/>
      <c r="H137" s="236"/>
      <c r="I137" s="395"/>
      <c r="J137" s="238"/>
      <c r="K137" s="238"/>
      <c r="L137" s="60">
        <f>L138+L139</f>
        <v>17934105.120000001</v>
      </c>
      <c r="M137" s="12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</row>
    <row r="138" spans="1:38" s="59" customFormat="1" ht="26.25" customHeight="1" x14ac:dyDescent="0.25">
      <c r="A138" s="315"/>
      <c r="B138" s="374"/>
      <c r="C138" s="315"/>
      <c r="D138" s="203" t="s">
        <v>23</v>
      </c>
      <c r="E138" s="61">
        <v>17934105.120000001</v>
      </c>
      <c r="F138" s="60">
        <v>17934105.120000001</v>
      </c>
      <c r="G138" s="322"/>
      <c r="H138" s="236"/>
      <c r="I138" s="395"/>
      <c r="J138" s="238"/>
      <c r="K138" s="238"/>
      <c r="L138" s="61">
        <v>17934105.120000001</v>
      </c>
      <c r="M138" s="12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</row>
    <row r="139" spans="1:38" s="59" customFormat="1" ht="21.75" customHeight="1" x14ac:dyDescent="0.25">
      <c r="A139" s="315"/>
      <c r="B139" s="374"/>
      <c r="C139" s="315"/>
      <c r="D139" s="203" t="s">
        <v>26</v>
      </c>
      <c r="E139" s="60">
        <v>0</v>
      </c>
      <c r="F139" s="60">
        <v>0</v>
      </c>
      <c r="G139" s="322"/>
      <c r="H139" s="236"/>
      <c r="I139" s="395"/>
      <c r="J139" s="238"/>
      <c r="K139" s="238"/>
      <c r="L139" s="61">
        <v>0</v>
      </c>
      <c r="M139" s="12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</row>
    <row r="140" spans="1:38" s="59" customFormat="1" ht="28.5" customHeight="1" x14ac:dyDescent="0.25">
      <c r="A140" s="315"/>
      <c r="B140" s="374"/>
      <c r="C140" s="315"/>
      <c r="D140" s="203" t="s">
        <v>45</v>
      </c>
      <c r="E140" s="62">
        <v>0</v>
      </c>
      <c r="F140" s="61">
        <v>0</v>
      </c>
      <c r="G140" s="322"/>
      <c r="H140" s="236"/>
      <c r="I140" s="395"/>
      <c r="J140" s="238"/>
      <c r="K140" s="238"/>
      <c r="L140" s="61">
        <v>0</v>
      </c>
      <c r="M140" s="12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</row>
    <row r="141" spans="1:38" s="59" customFormat="1" ht="27" customHeight="1" x14ac:dyDescent="0.25">
      <c r="A141" s="316"/>
      <c r="B141" s="375"/>
      <c r="C141" s="316"/>
      <c r="D141" s="203" t="s">
        <v>46</v>
      </c>
      <c r="E141" s="61">
        <v>0</v>
      </c>
      <c r="F141" s="61">
        <v>0</v>
      </c>
      <c r="G141" s="323"/>
      <c r="H141" s="300"/>
      <c r="I141" s="419"/>
      <c r="J141" s="258"/>
      <c r="K141" s="258"/>
      <c r="L141" s="60">
        <v>0</v>
      </c>
      <c r="M141" s="12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</row>
    <row r="142" spans="1:38" s="59" customFormat="1" ht="20.25" customHeight="1" x14ac:dyDescent="0.25">
      <c r="A142" s="240" t="s">
        <v>82</v>
      </c>
      <c r="B142" s="243" t="s">
        <v>83</v>
      </c>
      <c r="C142" s="243" t="s">
        <v>15</v>
      </c>
      <c r="D142" s="47" t="s">
        <v>16</v>
      </c>
      <c r="E142" s="48">
        <f>E143+E147</f>
        <v>190311100</v>
      </c>
      <c r="F142" s="48">
        <f>F143+F147</f>
        <v>91785500</v>
      </c>
      <c r="G142" s="247"/>
      <c r="H142" s="247"/>
      <c r="I142" s="249"/>
      <c r="J142" s="249"/>
      <c r="K142" s="249"/>
      <c r="L142" s="48">
        <f>L143+L147</f>
        <v>190311100</v>
      </c>
      <c r="M142" s="12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</row>
    <row r="143" spans="1:38" s="59" customFormat="1" ht="20.25" customHeight="1" x14ac:dyDescent="0.25">
      <c r="A143" s="241"/>
      <c r="B143" s="245"/>
      <c r="C143" s="245"/>
      <c r="D143" s="47" t="s">
        <v>20</v>
      </c>
      <c r="E143" s="48">
        <f>E144+E145+E146</f>
        <v>190311100</v>
      </c>
      <c r="F143" s="48">
        <f>F144+F145+F146</f>
        <v>91785500</v>
      </c>
      <c r="G143" s="252"/>
      <c r="H143" s="252"/>
      <c r="I143" s="250"/>
      <c r="J143" s="250"/>
      <c r="K143" s="250"/>
      <c r="L143" s="48">
        <f>L144+L145+L146</f>
        <v>190311100</v>
      </c>
      <c r="M143" s="12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</row>
    <row r="144" spans="1:38" s="59" customFormat="1" ht="20.25" customHeight="1" x14ac:dyDescent="0.25">
      <c r="A144" s="241"/>
      <c r="B144" s="245"/>
      <c r="C144" s="245"/>
      <c r="D144" s="47" t="s">
        <v>23</v>
      </c>
      <c r="E144" s="64">
        <f t="shared" ref="E144:F147" si="1">E150+E156+E162</f>
        <v>7900000</v>
      </c>
      <c r="F144" s="64">
        <f t="shared" si="1"/>
        <v>1400000</v>
      </c>
      <c r="G144" s="252"/>
      <c r="H144" s="252"/>
      <c r="I144" s="250"/>
      <c r="J144" s="250"/>
      <c r="K144" s="250"/>
      <c r="L144" s="64">
        <f>L150+L156+L162</f>
        <v>7900000</v>
      </c>
      <c r="M144" s="12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</row>
    <row r="145" spans="1:38" s="59" customFormat="1" ht="20.25" customHeight="1" x14ac:dyDescent="0.25">
      <c r="A145" s="241"/>
      <c r="B145" s="245"/>
      <c r="C145" s="245"/>
      <c r="D145" s="47" t="s">
        <v>26</v>
      </c>
      <c r="E145" s="48">
        <f t="shared" si="1"/>
        <v>182411100</v>
      </c>
      <c r="F145" s="48">
        <f t="shared" si="1"/>
        <v>90385500</v>
      </c>
      <c r="G145" s="252"/>
      <c r="H145" s="252"/>
      <c r="I145" s="250"/>
      <c r="J145" s="250"/>
      <c r="K145" s="250"/>
      <c r="L145" s="48">
        <f>L151+L157+L163</f>
        <v>182411100</v>
      </c>
      <c r="M145" s="12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</row>
    <row r="146" spans="1:38" s="59" customFormat="1" ht="20.25" customHeight="1" x14ac:dyDescent="0.25">
      <c r="A146" s="241"/>
      <c r="B146" s="245"/>
      <c r="C146" s="245"/>
      <c r="D146" s="47" t="s">
        <v>45</v>
      </c>
      <c r="E146" s="65">
        <f t="shared" si="1"/>
        <v>0</v>
      </c>
      <c r="F146" s="64">
        <f t="shared" si="1"/>
        <v>0</v>
      </c>
      <c r="G146" s="252"/>
      <c r="H146" s="252"/>
      <c r="I146" s="250"/>
      <c r="J146" s="250"/>
      <c r="K146" s="250"/>
      <c r="L146" s="65">
        <f>L152+L158+L164</f>
        <v>0</v>
      </c>
      <c r="M146" s="12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</row>
    <row r="147" spans="1:38" s="59" customFormat="1" ht="19.5" customHeight="1" x14ac:dyDescent="0.25">
      <c r="A147" s="242"/>
      <c r="B147" s="246"/>
      <c r="C147" s="246"/>
      <c r="D147" s="47" t="s">
        <v>46</v>
      </c>
      <c r="E147" s="64">
        <f t="shared" si="1"/>
        <v>0</v>
      </c>
      <c r="F147" s="64">
        <f t="shared" si="1"/>
        <v>0</v>
      </c>
      <c r="G147" s="334"/>
      <c r="H147" s="334"/>
      <c r="I147" s="255"/>
      <c r="J147" s="255"/>
      <c r="K147" s="255"/>
      <c r="L147" s="64">
        <f>L153+L159+L165</f>
        <v>0</v>
      </c>
      <c r="M147" s="12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</row>
    <row r="148" spans="1:38" s="66" customFormat="1" ht="64.5" customHeight="1" x14ac:dyDescent="0.25">
      <c r="A148" s="226" t="s">
        <v>84</v>
      </c>
      <c r="B148" s="229" t="s">
        <v>85</v>
      </c>
      <c r="C148" s="229" t="s">
        <v>15</v>
      </c>
      <c r="D148" s="203" t="s">
        <v>16</v>
      </c>
      <c r="E148" s="53">
        <f>E149+E153</f>
        <v>182411100</v>
      </c>
      <c r="F148" s="53">
        <f>F149+F153</f>
        <v>90385500</v>
      </c>
      <c r="G148" s="235"/>
      <c r="H148" s="156" t="s">
        <v>86</v>
      </c>
      <c r="I148" s="160" t="s">
        <v>35</v>
      </c>
      <c r="J148" s="160">
        <v>1</v>
      </c>
      <c r="K148" s="160">
        <v>0</v>
      </c>
      <c r="L148" s="53">
        <f>L149+L153</f>
        <v>182411100</v>
      </c>
      <c r="M148" s="12"/>
    </row>
    <row r="149" spans="1:38" s="66" customFormat="1" ht="46.5" customHeight="1" x14ac:dyDescent="0.25">
      <c r="A149" s="227"/>
      <c r="B149" s="230"/>
      <c r="C149" s="231"/>
      <c r="D149" s="203" t="s">
        <v>20</v>
      </c>
      <c r="E149" s="53">
        <f>E150+E151+E152</f>
        <v>182411100</v>
      </c>
      <c r="F149" s="53">
        <f>F150+F151+F152</f>
        <v>90385500</v>
      </c>
      <c r="G149" s="236"/>
      <c r="H149" s="156" t="s">
        <v>87</v>
      </c>
      <c r="I149" s="160" t="s">
        <v>52</v>
      </c>
      <c r="J149" s="160">
        <v>55.7</v>
      </c>
      <c r="K149" s="160">
        <v>56.5</v>
      </c>
      <c r="L149" s="53">
        <f>L150+L151+L152</f>
        <v>182411100</v>
      </c>
      <c r="M149" s="12"/>
    </row>
    <row r="150" spans="1:38" s="66" customFormat="1" ht="27" customHeight="1" x14ac:dyDescent="0.25">
      <c r="A150" s="227"/>
      <c r="B150" s="230"/>
      <c r="C150" s="231"/>
      <c r="D150" s="203" t="s">
        <v>23</v>
      </c>
      <c r="E150" s="154">
        <v>0</v>
      </c>
      <c r="F150" s="53">
        <v>0</v>
      </c>
      <c r="G150" s="236"/>
      <c r="H150" s="235" t="s">
        <v>88</v>
      </c>
      <c r="I150" s="237" t="s">
        <v>52</v>
      </c>
      <c r="J150" s="237">
        <v>21.2</v>
      </c>
      <c r="K150" s="376">
        <v>29</v>
      </c>
      <c r="L150" s="154">
        <v>0</v>
      </c>
      <c r="M150" s="12"/>
    </row>
    <row r="151" spans="1:38" s="66" customFormat="1" ht="43.5" customHeight="1" x14ac:dyDescent="0.25">
      <c r="A151" s="227"/>
      <c r="B151" s="230"/>
      <c r="C151" s="231"/>
      <c r="D151" s="203" t="s">
        <v>26</v>
      </c>
      <c r="E151" s="53">
        <v>182411100</v>
      </c>
      <c r="F151" s="53">
        <v>90385500</v>
      </c>
      <c r="G151" s="236"/>
      <c r="H151" s="236"/>
      <c r="I151" s="238"/>
      <c r="J151" s="238"/>
      <c r="K151" s="377"/>
      <c r="L151" s="53">
        <v>182411100</v>
      </c>
      <c r="M151" s="12"/>
    </row>
    <row r="152" spans="1:38" s="66" customFormat="1" ht="21.75" customHeight="1" x14ac:dyDescent="0.25">
      <c r="A152" s="227"/>
      <c r="B152" s="230"/>
      <c r="C152" s="231"/>
      <c r="D152" s="203" t="s">
        <v>45</v>
      </c>
      <c r="E152" s="148">
        <v>0</v>
      </c>
      <c r="F152" s="154">
        <v>0</v>
      </c>
      <c r="G152" s="236"/>
      <c r="H152" s="235" t="s">
        <v>89</v>
      </c>
      <c r="I152" s="237" t="s">
        <v>52</v>
      </c>
      <c r="J152" s="237">
        <v>58</v>
      </c>
      <c r="K152" s="376">
        <v>53.3</v>
      </c>
      <c r="L152" s="148">
        <v>0</v>
      </c>
      <c r="M152" s="12"/>
    </row>
    <row r="153" spans="1:38" s="66" customFormat="1" ht="16.5" customHeight="1" x14ac:dyDescent="0.25">
      <c r="A153" s="256"/>
      <c r="B153" s="230"/>
      <c r="C153" s="231"/>
      <c r="D153" s="203" t="s">
        <v>46</v>
      </c>
      <c r="E153" s="154">
        <v>0</v>
      </c>
      <c r="F153" s="154">
        <v>0</v>
      </c>
      <c r="G153" s="300"/>
      <c r="H153" s="236"/>
      <c r="I153" s="238"/>
      <c r="J153" s="238"/>
      <c r="K153" s="377"/>
      <c r="L153" s="154">
        <v>0</v>
      </c>
      <c r="M153" s="12"/>
    </row>
    <row r="154" spans="1:38" s="59" customFormat="1" x14ac:dyDescent="0.25">
      <c r="A154" s="293" t="s">
        <v>90</v>
      </c>
      <c r="B154" s="229" t="s">
        <v>60</v>
      </c>
      <c r="C154" s="229" t="s">
        <v>15</v>
      </c>
      <c r="D154" s="203" t="s">
        <v>16</v>
      </c>
      <c r="E154" s="53">
        <f>E155+E159</f>
        <v>1400000</v>
      </c>
      <c r="F154" s="53">
        <f>F155+F159</f>
        <v>1400000</v>
      </c>
      <c r="G154" s="235"/>
      <c r="H154" s="303" t="s">
        <v>504</v>
      </c>
      <c r="I154" s="359" t="s">
        <v>231</v>
      </c>
      <c r="J154" s="359">
        <v>16.600000000000001</v>
      </c>
      <c r="K154" s="359">
        <v>16.600000000000001</v>
      </c>
      <c r="L154" s="53">
        <f>L155+L159</f>
        <v>1400000</v>
      </c>
      <c r="M154" s="12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</row>
    <row r="155" spans="1:38" s="59" customFormat="1" ht="32.25" customHeight="1" x14ac:dyDescent="0.25">
      <c r="A155" s="296"/>
      <c r="B155" s="230"/>
      <c r="C155" s="231"/>
      <c r="D155" s="203" t="s">
        <v>20</v>
      </c>
      <c r="E155" s="53">
        <f>E156+E157+E158</f>
        <v>1400000</v>
      </c>
      <c r="F155" s="53">
        <f>F156+F157+F158</f>
        <v>1400000</v>
      </c>
      <c r="G155" s="236"/>
      <c r="H155" s="304"/>
      <c r="I155" s="360"/>
      <c r="J155" s="360"/>
      <c r="K155" s="360"/>
      <c r="L155" s="53">
        <f>L156+L157+L158</f>
        <v>1400000</v>
      </c>
      <c r="M155" s="12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</row>
    <row r="156" spans="1:38" s="59" customFormat="1" ht="25.5" customHeight="1" x14ac:dyDescent="0.25">
      <c r="A156" s="296"/>
      <c r="B156" s="230"/>
      <c r="C156" s="231"/>
      <c r="D156" s="203" t="s">
        <v>23</v>
      </c>
      <c r="E156" s="154">
        <v>1400000</v>
      </c>
      <c r="F156" s="53">
        <v>1400000</v>
      </c>
      <c r="G156" s="236"/>
      <c r="H156" s="304"/>
      <c r="I156" s="360"/>
      <c r="J156" s="360"/>
      <c r="K156" s="360"/>
      <c r="L156" s="154">
        <v>1400000</v>
      </c>
      <c r="M156" s="12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</row>
    <row r="157" spans="1:38" s="59" customFormat="1" x14ac:dyDescent="0.25">
      <c r="A157" s="296"/>
      <c r="B157" s="230"/>
      <c r="C157" s="231"/>
      <c r="D157" s="203" t="s">
        <v>26</v>
      </c>
      <c r="E157" s="53">
        <v>0</v>
      </c>
      <c r="F157" s="53">
        <v>0</v>
      </c>
      <c r="G157" s="236"/>
      <c r="H157" s="304"/>
      <c r="I157" s="360"/>
      <c r="J157" s="360"/>
      <c r="K157" s="360"/>
      <c r="L157" s="154">
        <v>0</v>
      </c>
      <c r="M157" s="12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</row>
    <row r="158" spans="1:38" s="59" customFormat="1" ht="20.25" customHeight="1" x14ac:dyDescent="0.25">
      <c r="A158" s="296"/>
      <c r="B158" s="230"/>
      <c r="C158" s="231"/>
      <c r="D158" s="203" t="s">
        <v>45</v>
      </c>
      <c r="E158" s="148">
        <v>0</v>
      </c>
      <c r="F158" s="154">
        <v>0</v>
      </c>
      <c r="G158" s="236"/>
      <c r="H158" s="304"/>
      <c r="I158" s="360"/>
      <c r="J158" s="360"/>
      <c r="K158" s="360"/>
      <c r="L158" s="148">
        <v>0</v>
      </c>
      <c r="M158" s="12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</row>
    <row r="159" spans="1:38" s="59" customFormat="1" ht="19.5" x14ac:dyDescent="0.25">
      <c r="A159" s="294"/>
      <c r="B159" s="271"/>
      <c r="C159" s="257"/>
      <c r="D159" s="203" t="s">
        <v>46</v>
      </c>
      <c r="E159" s="53">
        <v>0</v>
      </c>
      <c r="F159" s="53">
        <v>0</v>
      </c>
      <c r="G159" s="300"/>
      <c r="H159" s="420"/>
      <c r="I159" s="361"/>
      <c r="J159" s="361"/>
      <c r="K159" s="361"/>
      <c r="L159" s="53">
        <v>0</v>
      </c>
      <c r="M159" s="12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</row>
    <row r="160" spans="1:38" s="59" customFormat="1" ht="20.25" customHeight="1" x14ac:dyDescent="0.25">
      <c r="A160" s="293" t="s">
        <v>91</v>
      </c>
      <c r="B160" s="229" t="s">
        <v>92</v>
      </c>
      <c r="C160" s="237" t="s">
        <v>15</v>
      </c>
      <c r="D160" s="203" t="s">
        <v>16</v>
      </c>
      <c r="E160" s="53">
        <f>E161+E165</f>
        <v>6500000</v>
      </c>
      <c r="F160" s="53">
        <f>F161+F165</f>
        <v>0</v>
      </c>
      <c r="G160" s="235"/>
      <c r="H160" s="229" t="s">
        <v>505</v>
      </c>
      <c r="I160" s="359" t="s">
        <v>231</v>
      </c>
      <c r="J160" s="359">
        <v>16.600000000000001</v>
      </c>
      <c r="K160" s="359">
        <v>0</v>
      </c>
      <c r="L160" s="53">
        <f>L161+L165</f>
        <v>6500000</v>
      </c>
      <c r="M160" s="12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</row>
    <row r="161" spans="1:38" s="59" customFormat="1" ht="20.25" customHeight="1" x14ac:dyDescent="0.25">
      <c r="A161" s="296"/>
      <c r="B161" s="230"/>
      <c r="C161" s="238"/>
      <c r="D161" s="203" t="s">
        <v>20</v>
      </c>
      <c r="E161" s="53">
        <f>E162+E163+E164</f>
        <v>6500000</v>
      </c>
      <c r="F161" s="53">
        <f>F162+F163+F164</f>
        <v>0</v>
      </c>
      <c r="G161" s="236"/>
      <c r="H161" s="230"/>
      <c r="I161" s="360"/>
      <c r="J161" s="360"/>
      <c r="K161" s="360"/>
      <c r="L161" s="53">
        <f>L162+L163+L164</f>
        <v>6500000</v>
      </c>
      <c r="M161" s="12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</row>
    <row r="162" spans="1:38" s="59" customFormat="1" ht="20.25" customHeight="1" x14ac:dyDescent="0.25">
      <c r="A162" s="296"/>
      <c r="B162" s="230"/>
      <c r="C162" s="238"/>
      <c r="D162" s="203" t="s">
        <v>23</v>
      </c>
      <c r="E162" s="154">
        <v>6500000</v>
      </c>
      <c r="F162" s="154">
        <v>0</v>
      </c>
      <c r="G162" s="236"/>
      <c r="H162" s="230"/>
      <c r="I162" s="360"/>
      <c r="J162" s="360"/>
      <c r="K162" s="360"/>
      <c r="L162" s="154">
        <v>6500000</v>
      </c>
      <c r="M162" s="12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</row>
    <row r="163" spans="1:38" s="59" customFormat="1" ht="20.25" customHeight="1" x14ac:dyDescent="0.25">
      <c r="A163" s="296"/>
      <c r="B163" s="230"/>
      <c r="C163" s="238"/>
      <c r="D163" s="203" t="s">
        <v>26</v>
      </c>
      <c r="E163" s="53">
        <v>0</v>
      </c>
      <c r="F163" s="53">
        <v>0</v>
      </c>
      <c r="G163" s="236"/>
      <c r="H163" s="230"/>
      <c r="I163" s="360"/>
      <c r="J163" s="360"/>
      <c r="K163" s="360"/>
      <c r="L163" s="53">
        <v>0</v>
      </c>
      <c r="M163" s="12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</row>
    <row r="164" spans="1:38" s="59" customFormat="1" ht="20.25" customHeight="1" x14ac:dyDescent="0.25">
      <c r="A164" s="296"/>
      <c r="B164" s="230"/>
      <c r="C164" s="238"/>
      <c r="D164" s="203" t="s">
        <v>45</v>
      </c>
      <c r="E164" s="148">
        <v>0</v>
      </c>
      <c r="F164" s="154">
        <v>0</v>
      </c>
      <c r="G164" s="236"/>
      <c r="H164" s="230"/>
      <c r="I164" s="360"/>
      <c r="J164" s="360"/>
      <c r="K164" s="360"/>
      <c r="L164" s="148">
        <v>0</v>
      </c>
      <c r="M164" s="12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</row>
    <row r="165" spans="1:38" s="59" customFormat="1" ht="20.25" customHeight="1" x14ac:dyDescent="0.25">
      <c r="A165" s="294"/>
      <c r="B165" s="271"/>
      <c r="C165" s="258"/>
      <c r="D165" s="203" t="s">
        <v>46</v>
      </c>
      <c r="E165" s="53">
        <v>0</v>
      </c>
      <c r="F165" s="53">
        <v>0</v>
      </c>
      <c r="G165" s="300"/>
      <c r="H165" s="271"/>
      <c r="I165" s="361"/>
      <c r="J165" s="361"/>
      <c r="K165" s="361"/>
      <c r="L165" s="53">
        <v>0</v>
      </c>
      <c r="M165" s="12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</row>
    <row r="166" spans="1:38" s="59" customFormat="1" x14ac:dyDescent="0.25">
      <c r="A166" s="340" t="s">
        <v>93</v>
      </c>
      <c r="B166" s="243" t="s">
        <v>94</v>
      </c>
      <c r="C166" s="249" t="s">
        <v>15</v>
      </c>
      <c r="D166" s="47" t="s">
        <v>16</v>
      </c>
      <c r="E166" s="48">
        <f>E167+E171</f>
        <v>96115900</v>
      </c>
      <c r="F166" s="48">
        <f>F167+F171</f>
        <v>59665900</v>
      </c>
      <c r="G166" s="247"/>
      <c r="H166" s="243"/>
      <c r="I166" s="365"/>
      <c r="J166" s="365"/>
      <c r="K166" s="365"/>
      <c r="L166" s="48">
        <f>L167+L171</f>
        <v>96115900</v>
      </c>
      <c r="M166" s="12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</row>
    <row r="167" spans="1:38" s="59" customFormat="1" ht="20.25" customHeight="1" x14ac:dyDescent="0.25">
      <c r="A167" s="341"/>
      <c r="B167" s="244"/>
      <c r="C167" s="250"/>
      <c r="D167" s="47" t="s">
        <v>20</v>
      </c>
      <c r="E167" s="48">
        <f>E168+E169+E170</f>
        <v>96115900</v>
      </c>
      <c r="F167" s="48">
        <f>F168+F169+F170</f>
        <v>59665900</v>
      </c>
      <c r="G167" s="252"/>
      <c r="H167" s="244"/>
      <c r="I167" s="366"/>
      <c r="J167" s="366"/>
      <c r="K167" s="366"/>
      <c r="L167" s="48">
        <f>L168+L169+L170</f>
        <v>96115900</v>
      </c>
      <c r="M167" s="12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</row>
    <row r="168" spans="1:38" s="59" customFormat="1" x14ac:dyDescent="0.25">
      <c r="A168" s="341"/>
      <c r="B168" s="244"/>
      <c r="C168" s="250"/>
      <c r="D168" s="47" t="s">
        <v>23</v>
      </c>
      <c r="E168" s="64">
        <f t="shared" ref="E168:F171" si="2">E174+E182</f>
        <v>4450000</v>
      </c>
      <c r="F168" s="64">
        <f t="shared" ref="F168" si="3">F174+F182</f>
        <v>0</v>
      </c>
      <c r="G168" s="252"/>
      <c r="H168" s="244"/>
      <c r="I168" s="366"/>
      <c r="J168" s="366"/>
      <c r="K168" s="366"/>
      <c r="L168" s="64">
        <f>L174+L182</f>
        <v>4450000</v>
      </c>
      <c r="M168" s="12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</row>
    <row r="169" spans="1:38" s="59" customFormat="1" x14ac:dyDescent="0.25">
      <c r="A169" s="341"/>
      <c r="B169" s="244"/>
      <c r="C169" s="250"/>
      <c r="D169" s="47" t="s">
        <v>26</v>
      </c>
      <c r="E169" s="48">
        <f t="shared" si="2"/>
        <v>91665900</v>
      </c>
      <c r="F169" s="48">
        <f t="shared" ref="F169" si="4">F175+F183</f>
        <v>59665900</v>
      </c>
      <c r="G169" s="252"/>
      <c r="H169" s="244"/>
      <c r="I169" s="366"/>
      <c r="J169" s="366"/>
      <c r="K169" s="366"/>
      <c r="L169" s="48">
        <f>L175+L183</f>
        <v>91665900</v>
      </c>
      <c r="M169" s="12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</row>
    <row r="170" spans="1:38" s="59" customFormat="1" ht="20.25" customHeight="1" x14ac:dyDescent="0.25">
      <c r="A170" s="341"/>
      <c r="B170" s="244"/>
      <c r="C170" s="250"/>
      <c r="D170" s="47" t="s">
        <v>45</v>
      </c>
      <c r="E170" s="65">
        <f t="shared" si="2"/>
        <v>0</v>
      </c>
      <c r="F170" s="65">
        <f t="shared" si="2"/>
        <v>0</v>
      </c>
      <c r="G170" s="252"/>
      <c r="H170" s="244"/>
      <c r="I170" s="366"/>
      <c r="J170" s="366"/>
      <c r="K170" s="366"/>
      <c r="L170" s="65">
        <f>L176+L184</f>
        <v>0</v>
      </c>
      <c r="M170" s="12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</row>
    <row r="171" spans="1:38" s="59" customFormat="1" ht="20.25" customHeight="1" x14ac:dyDescent="0.25">
      <c r="A171" s="342"/>
      <c r="B171" s="333"/>
      <c r="C171" s="255"/>
      <c r="D171" s="47" t="s">
        <v>46</v>
      </c>
      <c r="E171" s="48">
        <f t="shared" si="2"/>
        <v>0</v>
      </c>
      <c r="F171" s="48">
        <f t="shared" si="2"/>
        <v>0</v>
      </c>
      <c r="G171" s="334"/>
      <c r="H171" s="333"/>
      <c r="I171" s="367"/>
      <c r="J171" s="367"/>
      <c r="K171" s="367"/>
      <c r="L171" s="48">
        <f>L177+L185</f>
        <v>0</v>
      </c>
      <c r="M171" s="12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</row>
    <row r="172" spans="1:38" s="59" customFormat="1" ht="41.25" customHeight="1" x14ac:dyDescent="0.25">
      <c r="A172" s="293" t="s">
        <v>95</v>
      </c>
      <c r="B172" s="235" t="s">
        <v>96</v>
      </c>
      <c r="C172" s="235" t="s">
        <v>15</v>
      </c>
      <c r="D172" s="203" t="s">
        <v>16</v>
      </c>
      <c r="E172" s="53">
        <f>E173+E177</f>
        <v>91665900</v>
      </c>
      <c r="F172" s="53">
        <f>F173+F177</f>
        <v>59665900</v>
      </c>
      <c r="G172" s="237"/>
      <c r="H172" s="156" t="s">
        <v>97</v>
      </c>
      <c r="I172" s="194" t="s">
        <v>35</v>
      </c>
      <c r="J172" s="194">
        <v>1</v>
      </c>
      <c r="K172" s="194" t="s">
        <v>32</v>
      </c>
      <c r="L172" s="53">
        <f>L173+L177</f>
        <v>91665900</v>
      </c>
      <c r="M172" s="12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</row>
    <row r="173" spans="1:38" s="59" customFormat="1" ht="18" customHeight="1" x14ac:dyDescent="0.25">
      <c r="A173" s="296"/>
      <c r="B173" s="236"/>
      <c r="C173" s="236"/>
      <c r="D173" s="203" t="s">
        <v>20</v>
      </c>
      <c r="E173" s="53">
        <f>E174+E175+E176</f>
        <v>91665900</v>
      </c>
      <c r="F173" s="53">
        <f>F174+F175+F176</f>
        <v>59665900</v>
      </c>
      <c r="G173" s="238"/>
      <c r="H173" s="156" t="s">
        <v>506</v>
      </c>
      <c r="I173" s="160" t="s">
        <v>98</v>
      </c>
      <c r="J173" s="160">
        <v>215.5</v>
      </c>
      <c r="K173" s="160">
        <v>215.7</v>
      </c>
      <c r="L173" s="53">
        <f>L174+L175+L176</f>
        <v>91665900</v>
      </c>
      <c r="M173" s="12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</row>
    <row r="174" spans="1:38" s="59" customFormat="1" ht="39" x14ac:dyDescent="0.25">
      <c r="A174" s="296"/>
      <c r="B174" s="236"/>
      <c r="C174" s="236"/>
      <c r="D174" s="203" t="s">
        <v>23</v>
      </c>
      <c r="E174" s="154">
        <v>0</v>
      </c>
      <c r="F174" s="53">
        <v>0</v>
      </c>
      <c r="G174" s="238"/>
      <c r="H174" s="156" t="s">
        <v>507</v>
      </c>
      <c r="I174" s="160" t="s">
        <v>98</v>
      </c>
      <c r="J174" s="160">
        <v>266.89999999999998</v>
      </c>
      <c r="K174" s="205">
        <v>230</v>
      </c>
      <c r="L174" s="154">
        <v>0</v>
      </c>
      <c r="M174" s="12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</row>
    <row r="175" spans="1:38" s="59" customFormat="1" ht="20.25" customHeight="1" x14ac:dyDescent="0.25">
      <c r="A175" s="296"/>
      <c r="B175" s="236"/>
      <c r="C175" s="236"/>
      <c r="D175" s="203" t="s">
        <v>26</v>
      </c>
      <c r="E175" s="53">
        <v>91665900</v>
      </c>
      <c r="F175" s="53">
        <v>59665900</v>
      </c>
      <c r="G175" s="238"/>
      <c r="H175" s="156" t="s">
        <v>99</v>
      </c>
      <c r="I175" s="160" t="s">
        <v>52</v>
      </c>
      <c r="J175" s="160">
        <v>7.3</v>
      </c>
      <c r="K175" s="160">
        <v>7.85</v>
      </c>
      <c r="L175" s="53">
        <v>91665900</v>
      </c>
      <c r="M175" s="12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</row>
    <row r="176" spans="1:38" s="59" customFormat="1" ht="30" customHeight="1" x14ac:dyDescent="0.25">
      <c r="A176" s="296"/>
      <c r="B176" s="236"/>
      <c r="C176" s="236"/>
      <c r="D176" s="203" t="s">
        <v>45</v>
      </c>
      <c r="E176" s="148">
        <v>0</v>
      </c>
      <c r="F176" s="154">
        <v>0</v>
      </c>
      <c r="G176" s="238"/>
      <c r="H176" s="156" t="s">
        <v>100</v>
      </c>
      <c r="I176" s="160" t="s">
        <v>52</v>
      </c>
      <c r="J176" s="160">
        <v>15.2</v>
      </c>
      <c r="K176" s="160">
        <v>14.8</v>
      </c>
      <c r="L176" s="148">
        <v>0</v>
      </c>
      <c r="M176" s="12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</row>
    <row r="177" spans="1:38" s="59" customFormat="1" ht="94.5" customHeight="1" x14ac:dyDescent="0.25">
      <c r="A177" s="296"/>
      <c r="B177" s="236"/>
      <c r="C177" s="236"/>
      <c r="D177" s="371" t="s">
        <v>46</v>
      </c>
      <c r="E177" s="359">
        <v>0</v>
      </c>
      <c r="F177" s="359">
        <v>0</v>
      </c>
      <c r="G177" s="238"/>
      <c r="H177" s="156" t="s">
        <v>508</v>
      </c>
      <c r="I177" s="160" t="s">
        <v>231</v>
      </c>
      <c r="J177" s="160">
        <v>50</v>
      </c>
      <c r="K177" s="187">
        <v>20.8</v>
      </c>
      <c r="L177" s="359">
        <v>0</v>
      </c>
      <c r="M177" s="12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</row>
    <row r="178" spans="1:38" s="59" customFormat="1" ht="28.5" customHeight="1" x14ac:dyDescent="0.25">
      <c r="A178" s="296"/>
      <c r="B178" s="236"/>
      <c r="C178" s="236"/>
      <c r="D178" s="372"/>
      <c r="E178" s="360"/>
      <c r="F178" s="360"/>
      <c r="G178" s="238"/>
      <c r="H178" s="156" t="s">
        <v>101</v>
      </c>
      <c r="I178" s="160" t="s">
        <v>102</v>
      </c>
      <c r="J178" s="160">
        <v>2.1480000000000001</v>
      </c>
      <c r="K178" s="187">
        <v>0.91</v>
      </c>
      <c r="L178" s="360"/>
      <c r="M178" s="12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</row>
    <row r="179" spans="1:38" s="59" customFormat="1" ht="120.75" customHeight="1" x14ac:dyDescent="0.25">
      <c r="A179" s="296"/>
      <c r="B179" s="300"/>
      <c r="C179" s="300"/>
      <c r="D179" s="373"/>
      <c r="E179" s="361"/>
      <c r="F179" s="361"/>
      <c r="G179" s="258"/>
      <c r="H179" s="156" t="s">
        <v>509</v>
      </c>
      <c r="I179" s="160" t="s">
        <v>231</v>
      </c>
      <c r="J179" s="160">
        <v>80</v>
      </c>
      <c r="K179" s="187">
        <v>85.4</v>
      </c>
      <c r="L179" s="361"/>
      <c r="M179" s="12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</row>
    <row r="180" spans="1:38" s="59" customFormat="1" ht="15" customHeight="1" x14ac:dyDescent="0.25">
      <c r="A180" s="231" t="s">
        <v>103</v>
      </c>
      <c r="B180" s="231" t="s">
        <v>92</v>
      </c>
      <c r="C180" s="237" t="s">
        <v>15</v>
      </c>
      <c r="D180" s="203" t="s">
        <v>16</v>
      </c>
      <c r="E180" s="53">
        <f>E181+E185</f>
        <v>4450000</v>
      </c>
      <c r="F180" s="53">
        <f>F181+F185</f>
        <v>0</v>
      </c>
      <c r="G180" s="291"/>
      <c r="H180" s="229" t="s">
        <v>510</v>
      </c>
      <c r="I180" s="359" t="s">
        <v>231</v>
      </c>
      <c r="J180" s="359">
        <v>25</v>
      </c>
      <c r="K180" s="359">
        <v>0</v>
      </c>
      <c r="L180" s="53">
        <f>L181+L185</f>
        <v>4450000</v>
      </c>
      <c r="M180" s="12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</row>
    <row r="181" spans="1:38" s="59" customFormat="1" ht="20.25" customHeight="1" x14ac:dyDescent="0.25">
      <c r="A181" s="230"/>
      <c r="B181" s="230"/>
      <c r="C181" s="238"/>
      <c r="D181" s="203" t="s">
        <v>20</v>
      </c>
      <c r="E181" s="53">
        <f>E182+E183+E184</f>
        <v>4450000</v>
      </c>
      <c r="F181" s="53">
        <f>F182+F183+F184</f>
        <v>0</v>
      </c>
      <c r="G181" s="295"/>
      <c r="H181" s="230"/>
      <c r="I181" s="360"/>
      <c r="J181" s="360"/>
      <c r="K181" s="360"/>
      <c r="L181" s="53">
        <f>L182+L183+L184</f>
        <v>4450000</v>
      </c>
      <c r="M181" s="12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</row>
    <row r="182" spans="1:38" s="59" customFormat="1" ht="12" customHeight="1" x14ac:dyDescent="0.25">
      <c r="A182" s="230"/>
      <c r="B182" s="230"/>
      <c r="C182" s="238"/>
      <c r="D182" s="203" t="s">
        <v>23</v>
      </c>
      <c r="E182" s="154">
        <v>4450000</v>
      </c>
      <c r="F182" s="53">
        <v>0</v>
      </c>
      <c r="G182" s="295"/>
      <c r="H182" s="230"/>
      <c r="I182" s="360"/>
      <c r="J182" s="360"/>
      <c r="K182" s="360"/>
      <c r="L182" s="154">
        <v>4450000</v>
      </c>
      <c r="M182" s="12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</row>
    <row r="183" spans="1:38" s="59" customFormat="1" ht="13.5" customHeight="1" x14ac:dyDescent="0.25">
      <c r="A183" s="230"/>
      <c r="B183" s="230"/>
      <c r="C183" s="238"/>
      <c r="D183" s="203" t="s">
        <v>26</v>
      </c>
      <c r="E183" s="53">
        <v>0</v>
      </c>
      <c r="F183" s="53">
        <v>0</v>
      </c>
      <c r="G183" s="295"/>
      <c r="H183" s="230"/>
      <c r="I183" s="360"/>
      <c r="J183" s="360"/>
      <c r="K183" s="360"/>
      <c r="L183" s="53">
        <v>0</v>
      </c>
      <c r="M183" s="12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</row>
    <row r="184" spans="1:38" s="59" customFormat="1" ht="20.25" customHeight="1" x14ac:dyDescent="0.25">
      <c r="A184" s="230"/>
      <c r="B184" s="230"/>
      <c r="C184" s="238"/>
      <c r="D184" s="203" t="s">
        <v>45</v>
      </c>
      <c r="E184" s="148">
        <v>0</v>
      </c>
      <c r="F184" s="154">
        <v>0</v>
      </c>
      <c r="G184" s="295"/>
      <c r="H184" s="230"/>
      <c r="I184" s="360"/>
      <c r="J184" s="360"/>
      <c r="K184" s="360"/>
      <c r="L184" s="148">
        <v>0</v>
      </c>
      <c r="M184" s="12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</row>
    <row r="185" spans="1:38" s="59" customFormat="1" ht="12" customHeight="1" x14ac:dyDescent="0.25">
      <c r="A185" s="271"/>
      <c r="B185" s="271"/>
      <c r="C185" s="258"/>
      <c r="D185" s="203" t="s">
        <v>46</v>
      </c>
      <c r="E185" s="53">
        <v>0</v>
      </c>
      <c r="F185" s="53">
        <v>0</v>
      </c>
      <c r="G185" s="292"/>
      <c r="H185" s="271"/>
      <c r="I185" s="361"/>
      <c r="J185" s="361"/>
      <c r="K185" s="361"/>
      <c r="L185" s="53">
        <v>0</v>
      </c>
      <c r="M185" s="12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</row>
    <row r="186" spans="1:38" s="59" customFormat="1" ht="20.25" customHeight="1" x14ac:dyDescent="0.25">
      <c r="A186" s="245" t="s">
        <v>104</v>
      </c>
      <c r="B186" s="245" t="s">
        <v>105</v>
      </c>
      <c r="C186" s="249" t="s">
        <v>15</v>
      </c>
      <c r="D186" s="47" t="s">
        <v>16</v>
      </c>
      <c r="E186" s="48">
        <f>E187+E191</f>
        <v>0</v>
      </c>
      <c r="F186" s="48">
        <f>F187+F191</f>
        <v>0</v>
      </c>
      <c r="G186" s="247"/>
      <c r="H186" s="243"/>
      <c r="I186" s="365"/>
      <c r="J186" s="365"/>
      <c r="K186" s="365"/>
      <c r="L186" s="48">
        <f>L187+L191</f>
        <v>0</v>
      </c>
      <c r="M186" s="12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</row>
    <row r="187" spans="1:38" s="59" customFormat="1" ht="20.25" customHeight="1" x14ac:dyDescent="0.25">
      <c r="A187" s="244"/>
      <c r="B187" s="244"/>
      <c r="C187" s="250"/>
      <c r="D187" s="47" t="s">
        <v>20</v>
      </c>
      <c r="E187" s="48">
        <f>E188+E189+E190</f>
        <v>0</v>
      </c>
      <c r="F187" s="48">
        <f>F188+F189+F190</f>
        <v>0</v>
      </c>
      <c r="G187" s="252"/>
      <c r="H187" s="244"/>
      <c r="I187" s="366"/>
      <c r="J187" s="366"/>
      <c r="K187" s="366"/>
      <c r="L187" s="48">
        <f>L188+L189+L190</f>
        <v>0</v>
      </c>
      <c r="M187" s="12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</row>
    <row r="188" spans="1:38" s="59" customFormat="1" ht="20.25" customHeight="1" x14ac:dyDescent="0.25">
      <c r="A188" s="244"/>
      <c r="B188" s="244"/>
      <c r="C188" s="250"/>
      <c r="D188" s="47" t="s">
        <v>23</v>
      </c>
      <c r="E188" s="64">
        <f t="shared" ref="E188:F191" si="5">E194</f>
        <v>0</v>
      </c>
      <c r="F188" s="64">
        <f t="shared" ref="F188" si="6">F194</f>
        <v>0</v>
      </c>
      <c r="G188" s="252"/>
      <c r="H188" s="244"/>
      <c r="I188" s="366"/>
      <c r="J188" s="366"/>
      <c r="K188" s="366"/>
      <c r="L188" s="64">
        <f t="shared" ref="L188:L191" si="7">L194</f>
        <v>0</v>
      </c>
      <c r="M188" s="12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</row>
    <row r="189" spans="1:38" s="59" customFormat="1" ht="20.25" customHeight="1" x14ac:dyDescent="0.25">
      <c r="A189" s="244"/>
      <c r="B189" s="244"/>
      <c r="C189" s="250"/>
      <c r="D189" s="47" t="s">
        <v>26</v>
      </c>
      <c r="E189" s="48">
        <f t="shared" si="5"/>
        <v>0</v>
      </c>
      <c r="F189" s="48">
        <f t="shared" ref="F189" si="8">F195</f>
        <v>0</v>
      </c>
      <c r="G189" s="252"/>
      <c r="H189" s="244"/>
      <c r="I189" s="366"/>
      <c r="J189" s="366"/>
      <c r="K189" s="366"/>
      <c r="L189" s="48">
        <f t="shared" si="7"/>
        <v>0</v>
      </c>
      <c r="M189" s="12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</row>
    <row r="190" spans="1:38" s="59" customFormat="1" ht="20.25" customHeight="1" x14ac:dyDescent="0.25">
      <c r="A190" s="244"/>
      <c r="B190" s="244"/>
      <c r="C190" s="250"/>
      <c r="D190" s="47" t="s">
        <v>45</v>
      </c>
      <c r="E190" s="65">
        <f t="shared" si="5"/>
        <v>0</v>
      </c>
      <c r="F190" s="64">
        <f t="shared" si="5"/>
        <v>0</v>
      </c>
      <c r="G190" s="252"/>
      <c r="H190" s="244"/>
      <c r="I190" s="366"/>
      <c r="J190" s="366"/>
      <c r="K190" s="366"/>
      <c r="L190" s="65">
        <f t="shared" si="7"/>
        <v>0</v>
      </c>
      <c r="M190" s="12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</row>
    <row r="191" spans="1:38" s="59" customFormat="1" ht="20.25" customHeight="1" x14ac:dyDescent="0.25">
      <c r="A191" s="333"/>
      <c r="B191" s="333"/>
      <c r="C191" s="255"/>
      <c r="D191" s="47" t="s">
        <v>46</v>
      </c>
      <c r="E191" s="48">
        <f t="shared" si="5"/>
        <v>0</v>
      </c>
      <c r="F191" s="48">
        <f t="shared" si="5"/>
        <v>0</v>
      </c>
      <c r="G191" s="334"/>
      <c r="H191" s="333"/>
      <c r="I191" s="367"/>
      <c r="J191" s="367"/>
      <c r="K191" s="367"/>
      <c r="L191" s="48">
        <f t="shared" si="7"/>
        <v>0</v>
      </c>
      <c r="M191" s="12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</row>
    <row r="192" spans="1:38" s="59" customFormat="1" ht="29.25" x14ac:dyDescent="0.25">
      <c r="A192" s="229" t="s">
        <v>106</v>
      </c>
      <c r="B192" s="229" t="s">
        <v>107</v>
      </c>
      <c r="C192" s="237" t="s">
        <v>15</v>
      </c>
      <c r="D192" s="9" t="s">
        <v>16</v>
      </c>
      <c r="E192" s="53">
        <f>E193+E197</f>
        <v>0</v>
      </c>
      <c r="F192" s="53">
        <f>F193+F197</f>
        <v>0</v>
      </c>
      <c r="G192" s="369"/>
      <c r="H192" s="31" t="s">
        <v>108</v>
      </c>
      <c r="I192" s="68" t="s">
        <v>109</v>
      </c>
      <c r="J192" s="194">
        <v>3.3</v>
      </c>
      <c r="K192" s="194">
        <v>3.8</v>
      </c>
      <c r="L192" s="53">
        <f>L193+L197</f>
        <v>0</v>
      </c>
      <c r="M192" s="12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</row>
    <row r="193" spans="1:38" s="59" customFormat="1" ht="27" customHeight="1" x14ac:dyDescent="0.25">
      <c r="A193" s="368"/>
      <c r="B193" s="231"/>
      <c r="C193" s="238"/>
      <c r="D193" s="9" t="s">
        <v>20</v>
      </c>
      <c r="E193" s="53">
        <f>E194+E195+E196</f>
        <v>0</v>
      </c>
      <c r="F193" s="53">
        <f>F194+F195+F196</f>
        <v>0</v>
      </c>
      <c r="G193" s="370"/>
      <c r="H193" s="31" t="s">
        <v>110</v>
      </c>
      <c r="I193" s="68" t="s">
        <v>52</v>
      </c>
      <c r="J193" s="194">
        <v>74.5</v>
      </c>
      <c r="K193" s="194">
        <v>92.4</v>
      </c>
      <c r="L193" s="53">
        <f>L194+L195+L196</f>
        <v>0</v>
      </c>
      <c r="M193" s="12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</row>
    <row r="194" spans="1:38" s="59" customFormat="1" ht="30" customHeight="1" x14ac:dyDescent="0.25">
      <c r="A194" s="368"/>
      <c r="B194" s="231"/>
      <c r="C194" s="238"/>
      <c r="D194" s="9" t="s">
        <v>23</v>
      </c>
      <c r="E194" s="57">
        <v>0</v>
      </c>
      <c r="F194" s="57">
        <v>0</v>
      </c>
      <c r="G194" s="370"/>
      <c r="H194" s="31" t="s">
        <v>111</v>
      </c>
      <c r="I194" s="68" t="s">
        <v>109</v>
      </c>
      <c r="J194" s="194">
        <v>4.3</v>
      </c>
      <c r="K194" s="194">
        <v>5.2</v>
      </c>
      <c r="L194" s="57">
        <v>0</v>
      </c>
      <c r="M194" s="12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</row>
    <row r="195" spans="1:38" s="59" customFormat="1" ht="49.5" customHeight="1" x14ac:dyDescent="0.25">
      <c r="A195" s="368"/>
      <c r="B195" s="231"/>
      <c r="C195" s="238"/>
      <c r="D195" s="9" t="s">
        <v>26</v>
      </c>
      <c r="E195" s="53">
        <v>0</v>
      </c>
      <c r="F195" s="53">
        <v>0</v>
      </c>
      <c r="G195" s="370"/>
      <c r="H195" s="31" t="s">
        <v>112</v>
      </c>
      <c r="I195" s="68" t="s">
        <v>113</v>
      </c>
      <c r="J195" s="194">
        <v>37</v>
      </c>
      <c r="K195" s="194">
        <v>34.1</v>
      </c>
      <c r="L195" s="53">
        <v>0</v>
      </c>
      <c r="M195" s="12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</row>
    <row r="196" spans="1:38" s="59" customFormat="1" ht="29.25" x14ac:dyDescent="0.25">
      <c r="A196" s="368"/>
      <c r="B196" s="231"/>
      <c r="C196" s="238"/>
      <c r="D196" s="9" t="s">
        <v>45</v>
      </c>
      <c r="E196" s="55">
        <v>0</v>
      </c>
      <c r="F196" s="57">
        <v>0</v>
      </c>
      <c r="G196" s="370"/>
      <c r="H196" s="31" t="s">
        <v>114</v>
      </c>
      <c r="I196" s="69" t="s">
        <v>52</v>
      </c>
      <c r="J196" s="194">
        <v>53</v>
      </c>
      <c r="K196" s="194">
        <v>54</v>
      </c>
      <c r="L196" s="55">
        <v>0</v>
      </c>
      <c r="M196" s="12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</row>
    <row r="197" spans="1:38" s="59" customFormat="1" ht="48.75" x14ac:dyDescent="0.25">
      <c r="A197" s="368"/>
      <c r="B197" s="231"/>
      <c r="C197" s="238"/>
      <c r="D197" s="56" t="s">
        <v>46</v>
      </c>
      <c r="E197" s="57">
        <v>0</v>
      </c>
      <c r="F197" s="57">
        <v>0</v>
      </c>
      <c r="G197" s="370"/>
      <c r="H197" s="31" t="s">
        <v>115</v>
      </c>
      <c r="I197" s="69" t="s">
        <v>52</v>
      </c>
      <c r="J197" s="194">
        <v>60</v>
      </c>
      <c r="K197" s="194">
        <v>60</v>
      </c>
      <c r="L197" s="57">
        <v>0</v>
      </c>
      <c r="M197" s="12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</row>
    <row r="198" spans="1:38" s="59" customFormat="1" ht="48.75" x14ac:dyDescent="0.25">
      <c r="A198" s="70"/>
      <c r="B198" s="70"/>
      <c r="C198" s="71"/>
      <c r="D198" s="33"/>
      <c r="E198" s="55"/>
      <c r="F198" s="55"/>
      <c r="G198" s="72"/>
      <c r="H198" s="31" t="s">
        <v>116</v>
      </c>
      <c r="I198" s="69" t="s">
        <v>52</v>
      </c>
      <c r="J198" s="194">
        <v>60</v>
      </c>
      <c r="K198" s="194">
        <v>60</v>
      </c>
      <c r="L198" s="73"/>
      <c r="M198" s="12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</row>
    <row r="199" spans="1:38" s="59" customFormat="1" ht="48.75" x14ac:dyDescent="0.25">
      <c r="A199" s="70"/>
      <c r="B199" s="70"/>
      <c r="C199" s="71"/>
      <c r="D199" s="33"/>
      <c r="E199" s="55"/>
      <c r="F199" s="55"/>
      <c r="G199" s="72"/>
      <c r="H199" s="31" t="s">
        <v>117</v>
      </c>
      <c r="I199" s="69" t="s">
        <v>52</v>
      </c>
      <c r="J199" s="194">
        <v>60</v>
      </c>
      <c r="K199" s="194">
        <v>60</v>
      </c>
      <c r="L199" s="73"/>
      <c r="M199" s="12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</row>
    <row r="200" spans="1:38" s="59" customFormat="1" ht="48.75" x14ac:dyDescent="0.25">
      <c r="A200" s="74"/>
      <c r="B200" s="75"/>
      <c r="C200" s="71"/>
      <c r="D200" s="33"/>
      <c r="E200" s="55"/>
      <c r="F200" s="55"/>
      <c r="G200" s="72"/>
      <c r="H200" s="31" t="s">
        <v>118</v>
      </c>
      <c r="I200" s="69" t="s">
        <v>52</v>
      </c>
      <c r="J200" s="194">
        <v>80</v>
      </c>
      <c r="K200" s="194">
        <v>80.2</v>
      </c>
      <c r="L200" s="73"/>
      <c r="M200" s="12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</row>
    <row r="201" spans="1:38" s="59" customFormat="1" ht="58.5" x14ac:dyDescent="0.25">
      <c r="A201" s="74"/>
      <c r="B201" s="75"/>
      <c r="C201" s="71"/>
      <c r="D201" s="33"/>
      <c r="E201" s="55"/>
      <c r="F201" s="55"/>
      <c r="G201" s="72"/>
      <c r="H201" s="31" t="s">
        <v>119</v>
      </c>
      <c r="I201" s="69" t="s">
        <v>52</v>
      </c>
      <c r="J201" s="194">
        <v>75</v>
      </c>
      <c r="K201" s="194">
        <v>75.400000000000006</v>
      </c>
      <c r="L201" s="73"/>
      <c r="M201" s="12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</row>
    <row r="202" spans="1:38" s="59" customFormat="1" ht="102" customHeight="1" x14ac:dyDescent="0.25">
      <c r="A202" s="74"/>
      <c r="B202" s="70"/>
      <c r="C202" s="71"/>
      <c r="D202" s="9"/>
      <c r="E202" s="76"/>
      <c r="F202" s="76"/>
      <c r="G202" s="77"/>
      <c r="H202" s="31" t="s">
        <v>120</v>
      </c>
      <c r="I202" s="69" t="s">
        <v>52</v>
      </c>
      <c r="J202" s="194">
        <v>95</v>
      </c>
      <c r="K202" s="194">
        <v>95</v>
      </c>
      <c r="L202" s="73"/>
      <c r="M202" s="12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</row>
    <row r="203" spans="1:38" s="59" customFormat="1" ht="24.75" customHeight="1" x14ac:dyDescent="0.25">
      <c r="A203" s="243" t="s">
        <v>121</v>
      </c>
      <c r="B203" s="243" t="s">
        <v>122</v>
      </c>
      <c r="C203" s="249" t="s">
        <v>15</v>
      </c>
      <c r="D203" s="47" t="s">
        <v>16</v>
      </c>
      <c r="E203" s="48">
        <f>E204+E208</f>
        <v>13440000</v>
      </c>
      <c r="F203" s="48">
        <f>F204+F208</f>
        <v>0</v>
      </c>
      <c r="G203" s="247"/>
      <c r="H203" s="78" t="s">
        <v>123</v>
      </c>
      <c r="I203" s="79" t="s">
        <v>124</v>
      </c>
      <c r="J203" s="423" t="s">
        <v>32</v>
      </c>
      <c r="K203" s="80" t="s">
        <v>32</v>
      </c>
      <c r="L203" s="48">
        <f>L204+L208</f>
        <v>13440000</v>
      </c>
      <c r="M203" s="12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</row>
    <row r="204" spans="1:38" s="59" customFormat="1" ht="104.25" customHeight="1" x14ac:dyDescent="0.25">
      <c r="A204" s="244"/>
      <c r="B204" s="244"/>
      <c r="C204" s="250"/>
      <c r="D204" s="47" t="s">
        <v>20</v>
      </c>
      <c r="E204" s="48">
        <f>E205+E206+E207</f>
        <v>13440000</v>
      </c>
      <c r="F204" s="48">
        <f>F205+F206+F207</f>
        <v>0</v>
      </c>
      <c r="G204" s="252"/>
      <c r="H204" s="78" t="s">
        <v>511</v>
      </c>
      <c r="I204" s="79" t="s">
        <v>52</v>
      </c>
      <c r="J204" s="79">
        <v>3</v>
      </c>
      <c r="K204" s="198">
        <v>0</v>
      </c>
      <c r="L204" s="48">
        <f>L205+L206+L207</f>
        <v>13440000</v>
      </c>
      <c r="M204" s="12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</row>
    <row r="205" spans="1:38" s="59" customFormat="1" ht="57" customHeight="1" x14ac:dyDescent="0.25">
      <c r="A205" s="244"/>
      <c r="B205" s="244"/>
      <c r="C205" s="250"/>
      <c r="D205" s="47" t="s">
        <v>23</v>
      </c>
      <c r="E205" s="64">
        <f t="shared" ref="E205:F208" si="9">E215</f>
        <v>13440000</v>
      </c>
      <c r="F205" s="64">
        <f t="shared" ref="F205" si="10">F215</f>
        <v>0</v>
      </c>
      <c r="G205" s="252"/>
      <c r="H205" s="78" t="s">
        <v>512</v>
      </c>
      <c r="I205" s="79" t="s">
        <v>52</v>
      </c>
      <c r="J205" s="79">
        <v>97</v>
      </c>
      <c r="K205" s="198">
        <v>100</v>
      </c>
      <c r="L205" s="64">
        <f t="shared" ref="L205:L208" si="11">L215</f>
        <v>13440000</v>
      </c>
      <c r="M205" s="12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</row>
    <row r="206" spans="1:38" s="59" customFormat="1" ht="56.25" customHeight="1" x14ac:dyDescent="0.25">
      <c r="A206" s="244"/>
      <c r="B206" s="244"/>
      <c r="C206" s="250"/>
      <c r="D206" s="47" t="s">
        <v>26</v>
      </c>
      <c r="E206" s="48">
        <f t="shared" si="9"/>
        <v>0</v>
      </c>
      <c r="F206" s="48">
        <f t="shared" ref="F206" si="12">F216</f>
        <v>0</v>
      </c>
      <c r="G206" s="252"/>
      <c r="H206" s="78" t="s">
        <v>513</v>
      </c>
      <c r="I206" s="197" t="s">
        <v>517</v>
      </c>
      <c r="J206" s="79">
        <v>3</v>
      </c>
      <c r="K206" s="80">
        <v>1.4850000000000001</v>
      </c>
      <c r="L206" s="48">
        <f t="shared" si="11"/>
        <v>0</v>
      </c>
      <c r="M206" s="12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</row>
    <row r="207" spans="1:38" s="59" customFormat="1" ht="51.75" customHeight="1" x14ac:dyDescent="0.25">
      <c r="A207" s="244"/>
      <c r="B207" s="244"/>
      <c r="C207" s="250"/>
      <c r="D207" s="47" t="s">
        <v>45</v>
      </c>
      <c r="E207" s="65">
        <f t="shared" si="9"/>
        <v>0</v>
      </c>
      <c r="F207" s="64">
        <f t="shared" si="9"/>
        <v>0</v>
      </c>
      <c r="G207" s="252"/>
      <c r="H207" s="78" t="s">
        <v>514</v>
      </c>
      <c r="I207" s="79" t="s">
        <v>52</v>
      </c>
      <c r="J207" s="79">
        <v>90</v>
      </c>
      <c r="K207" s="198">
        <v>0</v>
      </c>
      <c r="L207" s="65">
        <f t="shared" si="11"/>
        <v>0</v>
      </c>
      <c r="M207" s="12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</row>
    <row r="208" spans="1:38" s="59" customFormat="1" ht="64.5" customHeight="1" x14ac:dyDescent="0.25">
      <c r="A208" s="244"/>
      <c r="B208" s="244"/>
      <c r="C208" s="250"/>
      <c r="D208" s="82" t="s">
        <v>46</v>
      </c>
      <c r="E208" s="64">
        <f t="shared" si="9"/>
        <v>0</v>
      </c>
      <c r="F208" s="64">
        <f t="shared" si="9"/>
        <v>0</v>
      </c>
      <c r="G208" s="252"/>
      <c r="H208" s="78" t="s">
        <v>515</v>
      </c>
      <c r="I208" s="79" t="s">
        <v>52</v>
      </c>
      <c r="J208" s="79">
        <v>64.599999999999994</v>
      </c>
      <c r="K208" s="198">
        <v>64.599999999999994</v>
      </c>
      <c r="L208" s="64">
        <f t="shared" si="11"/>
        <v>0</v>
      </c>
      <c r="M208" s="12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</row>
    <row r="209" spans="1:38" s="59" customFormat="1" ht="64.5" customHeight="1" x14ac:dyDescent="0.25">
      <c r="A209" s="130"/>
      <c r="B209" s="130"/>
      <c r="C209" s="63"/>
      <c r="D209" s="104"/>
      <c r="E209" s="65"/>
      <c r="F209" s="65"/>
      <c r="G209" s="252"/>
      <c r="H209" s="78" t="s">
        <v>516</v>
      </c>
      <c r="I209" s="88" t="s">
        <v>517</v>
      </c>
      <c r="J209" s="88">
        <v>3430.1</v>
      </c>
      <c r="K209" s="198">
        <v>2574.991</v>
      </c>
      <c r="L209" s="65"/>
      <c r="M209" s="12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</row>
    <row r="210" spans="1:38" s="59" customFormat="1" ht="33" customHeight="1" x14ac:dyDescent="0.25">
      <c r="A210" s="130"/>
      <c r="B210" s="130"/>
      <c r="C210" s="63"/>
      <c r="D210" s="104"/>
      <c r="E210" s="65"/>
      <c r="F210" s="65"/>
      <c r="G210" s="252"/>
      <c r="H210" s="78" t="s">
        <v>518</v>
      </c>
      <c r="I210" s="88" t="s">
        <v>335</v>
      </c>
      <c r="J210" s="88">
        <v>1.99</v>
      </c>
      <c r="K210" s="80">
        <v>1.3620000000000001</v>
      </c>
      <c r="L210" s="65"/>
      <c r="M210" s="12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</row>
    <row r="211" spans="1:38" s="59" customFormat="1" ht="51.75" customHeight="1" x14ac:dyDescent="0.25">
      <c r="A211" s="130"/>
      <c r="B211" s="130"/>
      <c r="C211" s="63"/>
      <c r="D211" s="104"/>
      <c r="E211" s="65"/>
      <c r="F211" s="65"/>
      <c r="G211" s="252"/>
      <c r="H211" s="78" t="s">
        <v>519</v>
      </c>
      <c r="I211" s="88" t="s">
        <v>231</v>
      </c>
      <c r="J211" s="88">
        <v>95.37</v>
      </c>
      <c r="K211" s="198">
        <v>94.21</v>
      </c>
      <c r="L211" s="65"/>
      <c r="M211" s="12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</row>
    <row r="212" spans="1:38" s="59" customFormat="1" ht="43.5" customHeight="1" x14ac:dyDescent="0.25">
      <c r="A212" s="83"/>
      <c r="B212" s="84"/>
      <c r="C212" s="85"/>
      <c r="D212" s="47"/>
      <c r="E212" s="86"/>
      <c r="F212" s="86"/>
      <c r="G212" s="252"/>
      <c r="H212" s="78" t="s">
        <v>520</v>
      </c>
      <c r="I212" s="79" t="s">
        <v>231</v>
      </c>
      <c r="J212" s="79">
        <v>22.3</v>
      </c>
      <c r="K212" s="198">
        <v>6.4</v>
      </c>
      <c r="L212" s="86"/>
      <c r="M212" s="12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</row>
    <row r="213" spans="1:38" s="59" customFormat="1" ht="20.25" customHeight="1" x14ac:dyDescent="0.25">
      <c r="A213" s="293" t="s">
        <v>125</v>
      </c>
      <c r="B213" s="229" t="s">
        <v>126</v>
      </c>
      <c r="C213" s="237" t="s">
        <v>15</v>
      </c>
      <c r="D213" s="203" t="s">
        <v>16</v>
      </c>
      <c r="E213" s="53">
        <f>E214+E218</f>
        <v>13440000</v>
      </c>
      <c r="F213" s="53">
        <f>F214+F218</f>
        <v>0</v>
      </c>
      <c r="G213" s="235"/>
      <c r="H213" s="235" t="s">
        <v>127</v>
      </c>
      <c r="I213" s="356" t="s">
        <v>75</v>
      </c>
      <c r="J213" s="356">
        <v>2.2000000000000002</v>
      </c>
      <c r="K213" s="359">
        <v>0</v>
      </c>
      <c r="L213" s="53">
        <f>L214+L218</f>
        <v>13440000</v>
      </c>
      <c r="M213" s="12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</row>
    <row r="214" spans="1:38" s="59" customFormat="1" ht="20.25" customHeight="1" x14ac:dyDescent="0.25">
      <c r="A214" s="296"/>
      <c r="B214" s="230"/>
      <c r="C214" s="238"/>
      <c r="D214" s="203" t="s">
        <v>20</v>
      </c>
      <c r="E214" s="53">
        <f>E215+E216+E217</f>
        <v>13440000</v>
      </c>
      <c r="F214" s="53">
        <f>F215+F216+F217</f>
        <v>0</v>
      </c>
      <c r="G214" s="236"/>
      <c r="H214" s="236"/>
      <c r="I214" s="357"/>
      <c r="J214" s="357"/>
      <c r="K214" s="360"/>
      <c r="L214" s="53">
        <f>L215+L216+L217</f>
        <v>13440000</v>
      </c>
      <c r="M214" s="12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</row>
    <row r="215" spans="1:38" s="59" customFormat="1" ht="45.75" customHeight="1" x14ac:dyDescent="0.25">
      <c r="A215" s="296"/>
      <c r="B215" s="230"/>
      <c r="C215" s="238"/>
      <c r="D215" s="203" t="s">
        <v>23</v>
      </c>
      <c r="E215" s="154">
        <v>13440000</v>
      </c>
      <c r="F215" s="53">
        <v>0</v>
      </c>
      <c r="G215" s="236"/>
      <c r="H215" s="236"/>
      <c r="I215" s="357"/>
      <c r="J215" s="357"/>
      <c r="K215" s="360"/>
      <c r="L215" s="154">
        <v>13440000</v>
      </c>
      <c r="M215" s="12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</row>
    <row r="216" spans="1:38" s="59" customFormat="1" ht="18.75" customHeight="1" x14ac:dyDescent="0.25">
      <c r="A216" s="296"/>
      <c r="B216" s="230"/>
      <c r="C216" s="238"/>
      <c r="D216" s="203" t="s">
        <v>26</v>
      </c>
      <c r="E216" s="53">
        <v>0</v>
      </c>
      <c r="F216" s="53">
        <v>0</v>
      </c>
      <c r="G216" s="236"/>
      <c r="H216" s="236"/>
      <c r="I216" s="357"/>
      <c r="J216" s="357"/>
      <c r="K216" s="360"/>
      <c r="L216" s="53">
        <v>0</v>
      </c>
      <c r="M216" s="12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</row>
    <row r="217" spans="1:38" s="59" customFormat="1" ht="24.75" customHeight="1" x14ac:dyDescent="0.25">
      <c r="A217" s="296"/>
      <c r="B217" s="230"/>
      <c r="C217" s="238"/>
      <c r="D217" s="203" t="s">
        <v>45</v>
      </c>
      <c r="E217" s="148">
        <v>0</v>
      </c>
      <c r="F217" s="154">
        <v>0</v>
      </c>
      <c r="G217" s="236"/>
      <c r="H217" s="236"/>
      <c r="I217" s="357"/>
      <c r="J217" s="357"/>
      <c r="K217" s="360"/>
      <c r="L217" s="148">
        <v>0</v>
      </c>
      <c r="M217" s="12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</row>
    <row r="218" spans="1:38" s="59" customFormat="1" ht="16.5" customHeight="1" x14ac:dyDescent="0.25">
      <c r="A218" s="294"/>
      <c r="B218" s="271"/>
      <c r="C218" s="238"/>
      <c r="D218" s="203" t="s">
        <v>46</v>
      </c>
      <c r="E218" s="53">
        <v>0</v>
      </c>
      <c r="F218" s="53">
        <v>0</v>
      </c>
      <c r="G218" s="300"/>
      <c r="H218" s="300"/>
      <c r="I218" s="358"/>
      <c r="J218" s="358"/>
      <c r="K218" s="361"/>
      <c r="L218" s="53">
        <v>0</v>
      </c>
      <c r="M218" s="12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</row>
    <row r="219" spans="1:38" s="59" customFormat="1" x14ac:dyDescent="0.25">
      <c r="A219" s="340" t="s">
        <v>128</v>
      </c>
      <c r="B219" s="243" t="s">
        <v>129</v>
      </c>
      <c r="C219" s="249" t="s">
        <v>15</v>
      </c>
      <c r="D219" s="47" t="s">
        <v>16</v>
      </c>
      <c r="E219" s="48">
        <f>E220+E224</f>
        <v>102788878.78999999</v>
      </c>
      <c r="F219" s="48">
        <f>F220+F224</f>
        <v>592741.94999999995</v>
      </c>
      <c r="G219" s="87"/>
      <c r="H219" s="247"/>
      <c r="I219" s="362"/>
      <c r="J219" s="362"/>
      <c r="K219" s="365"/>
      <c r="L219" s="48">
        <f>L220+L224</f>
        <v>102788878.78999999</v>
      </c>
      <c r="M219" s="12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</row>
    <row r="220" spans="1:38" s="59" customFormat="1" ht="20.25" customHeight="1" x14ac:dyDescent="0.25">
      <c r="A220" s="341"/>
      <c r="B220" s="244"/>
      <c r="C220" s="250"/>
      <c r="D220" s="47" t="s">
        <v>20</v>
      </c>
      <c r="E220" s="48">
        <f>E221+E222+E223</f>
        <v>102788878.78999999</v>
      </c>
      <c r="F220" s="48">
        <f>F221+F222+F223</f>
        <v>592741.94999999995</v>
      </c>
      <c r="G220" s="87"/>
      <c r="H220" s="252"/>
      <c r="I220" s="363"/>
      <c r="J220" s="363"/>
      <c r="K220" s="366"/>
      <c r="L220" s="48">
        <f>L221+L222+L223</f>
        <v>102788878.78999999</v>
      </c>
      <c r="M220" s="12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</row>
    <row r="221" spans="1:38" s="59" customFormat="1" ht="20.25" customHeight="1" x14ac:dyDescent="0.25">
      <c r="A221" s="341"/>
      <c r="B221" s="244"/>
      <c r="C221" s="250"/>
      <c r="D221" s="47" t="s">
        <v>23</v>
      </c>
      <c r="E221" s="64">
        <f>E227</f>
        <v>19906978.789999999</v>
      </c>
      <c r="F221" s="64">
        <f>F227</f>
        <v>114814.12</v>
      </c>
      <c r="G221" s="87"/>
      <c r="H221" s="252"/>
      <c r="I221" s="363"/>
      <c r="J221" s="363"/>
      <c r="K221" s="366"/>
      <c r="L221" s="64">
        <f>L227</f>
        <v>19906978.789999999</v>
      </c>
      <c r="M221" s="12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</row>
    <row r="222" spans="1:38" s="59" customFormat="1" x14ac:dyDescent="0.25">
      <c r="A222" s="341"/>
      <c r="B222" s="244"/>
      <c r="C222" s="250"/>
      <c r="D222" s="47" t="s">
        <v>26</v>
      </c>
      <c r="E222" s="48">
        <f>E228</f>
        <v>82881900</v>
      </c>
      <c r="F222" s="48">
        <f t="shared" ref="F222" si="13">F228</f>
        <v>477927.83</v>
      </c>
      <c r="G222" s="87"/>
      <c r="H222" s="252"/>
      <c r="I222" s="363"/>
      <c r="J222" s="363"/>
      <c r="K222" s="366"/>
      <c r="L222" s="48">
        <f t="shared" ref="L222:L224" si="14">L228</f>
        <v>82881900</v>
      </c>
      <c r="M222" s="12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</row>
    <row r="223" spans="1:38" s="59" customFormat="1" ht="20.25" customHeight="1" x14ac:dyDescent="0.25">
      <c r="A223" s="341"/>
      <c r="B223" s="244"/>
      <c r="C223" s="250"/>
      <c r="D223" s="47" t="s">
        <v>45</v>
      </c>
      <c r="E223" s="65">
        <f>E229</f>
        <v>0</v>
      </c>
      <c r="F223" s="64">
        <f>F229</f>
        <v>0</v>
      </c>
      <c r="G223" s="87"/>
      <c r="H223" s="252"/>
      <c r="I223" s="363"/>
      <c r="J223" s="363"/>
      <c r="K223" s="366"/>
      <c r="L223" s="65">
        <f t="shared" si="14"/>
        <v>0</v>
      </c>
      <c r="M223" s="12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</row>
    <row r="224" spans="1:38" s="59" customFormat="1" ht="20.25" customHeight="1" x14ac:dyDescent="0.25">
      <c r="A224" s="342"/>
      <c r="B224" s="333"/>
      <c r="C224" s="250"/>
      <c r="D224" s="47" t="s">
        <v>46</v>
      </c>
      <c r="E224" s="48">
        <f>E230</f>
        <v>0</v>
      </c>
      <c r="F224" s="48">
        <f>F230</f>
        <v>0</v>
      </c>
      <c r="G224" s="89"/>
      <c r="H224" s="334"/>
      <c r="I224" s="364"/>
      <c r="J224" s="364"/>
      <c r="K224" s="367"/>
      <c r="L224" s="48">
        <f t="shared" si="14"/>
        <v>0</v>
      </c>
      <c r="M224" s="12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</row>
    <row r="225" spans="1:38" s="59" customFormat="1" ht="60" customHeight="1" x14ac:dyDescent="0.25">
      <c r="A225" s="293" t="s">
        <v>130</v>
      </c>
      <c r="B225" s="229" t="s">
        <v>131</v>
      </c>
      <c r="C225" s="237" t="s">
        <v>15</v>
      </c>
      <c r="D225" s="203" t="s">
        <v>16</v>
      </c>
      <c r="E225" s="53">
        <f>E226+E230</f>
        <v>102788878.78999999</v>
      </c>
      <c r="F225" s="53">
        <f>F226+F230</f>
        <v>592741.94999999995</v>
      </c>
      <c r="G225" s="235" t="s">
        <v>132</v>
      </c>
      <c r="H225" s="158" t="s">
        <v>133</v>
      </c>
      <c r="I225" s="192" t="s">
        <v>134</v>
      </c>
      <c r="J225" s="192">
        <v>90.64</v>
      </c>
      <c r="K225" s="194">
        <v>120</v>
      </c>
      <c r="L225" s="53">
        <f>L226+L230</f>
        <v>102788878.78999999</v>
      </c>
      <c r="M225" s="12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</row>
    <row r="226" spans="1:38" s="59" customFormat="1" ht="111" customHeight="1" x14ac:dyDescent="0.25">
      <c r="A226" s="296"/>
      <c r="B226" s="230"/>
      <c r="C226" s="238"/>
      <c r="D226" s="203" t="s">
        <v>20</v>
      </c>
      <c r="E226" s="53">
        <f>E227+E228+E229</f>
        <v>102788878.78999999</v>
      </c>
      <c r="F226" s="53">
        <f>F227+F228+F229</f>
        <v>592741.94999999995</v>
      </c>
      <c r="G226" s="236"/>
      <c r="H226" s="158" t="s">
        <v>135</v>
      </c>
      <c r="I226" s="192" t="s">
        <v>52</v>
      </c>
      <c r="J226" s="192">
        <v>87</v>
      </c>
      <c r="K226" s="194">
        <v>49.4</v>
      </c>
      <c r="L226" s="53">
        <f>L227+L228+L229</f>
        <v>102788878.78999999</v>
      </c>
      <c r="M226" s="12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</row>
    <row r="227" spans="1:38" s="59" customFormat="1" ht="91.5" customHeight="1" x14ac:dyDescent="0.25">
      <c r="A227" s="296"/>
      <c r="B227" s="230"/>
      <c r="C227" s="238"/>
      <c r="D227" s="203" t="s">
        <v>23</v>
      </c>
      <c r="E227" s="154">
        <v>19906978.789999999</v>
      </c>
      <c r="F227" s="53">
        <v>114814.12</v>
      </c>
      <c r="G227" s="159"/>
      <c r="H227" s="158" t="s">
        <v>136</v>
      </c>
      <c r="I227" s="192" t="s">
        <v>52</v>
      </c>
      <c r="J227" s="192">
        <v>39</v>
      </c>
      <c r="K227" s="194">
        <v>32</v>
      </c>
      <c r="L227" s="154">
        <v>19906978.789999999</v>
      </c>
      <c r="M227" s="12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</row>
    <row r="228" spans="1:38" s="59" customFormat="1" ht="20.25" customHeight="1" x14ac:dyDescent="0.25">
      <c r="A228" s="296"/>
      <c r="B228" s="230"/>
      <c r="C228" s="238"/>
      <c r="D228" s="203" t="s">
        <v>26</v>
      </c>
      <c r="E228" s="53">
        <v>82881900</v>
      </c>
      <c r="F228" s="53">
        <v>477927.83</v>
      </c>
      <c r="G228" s="159"/>
      <c r="H228" s="235" t="s">
        <v>137</v>
      </c>
      <c r="I228" s="356" t="s">
        <v>52</v>
      </c>
      <c r="J228" s="356">
        <v>79</v>
      </c>
      <c r="K228" s="356">
        <v>74</v>
      </c>
      <c r="L228" s="53">
        <v>82881900</v>
      </c>
      <c r="M228" s="12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</row>
    <row r="229" spans="1:38" s="59" customFormat="1" ht="39" customHeight="1" x14ac:dyDescent="0.25">
      <c r="A229" s="296"/>
      <c r="B229" s="230"/>
      <c r="C229" s="238"/>
      <c r="D229" s="203" t="s">
        <v>45</v>
      </c>
      <c r="E229" s="148">
        <v>0</v>
      </c>
      <c r="F229" s="154">
        <v>0</v>
      </c>
      <c r="G229" s="159"/>
      <c r="H229" s="236"/>
      <c r="I229" s="357"/>
      <c r="J229" s="357"/>
      <c r="K229" s="357"/>
      <c r="L229" s="148">
        <v>0</v>
      </c>
      <c r="M229" s="12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</row>
    <row r="230" spans="1:38" s="59" customFormat="1" ht="32.25" customHeight="1" x14ac:dyDescent="0.25">
      <c r="A230" s="294"/>
      <c r="B230" s="271"/>
      <c r="C230" s="238"/>
      <c r="D230" s="203" t="s">
        <v>46</v>
      </c>
      <c r="E230" s="53">
        <v>0</v>
      </c>
      <c r="F230" s="53">
        <v>0</v>
      </c>
      <c r="G230" s="179"/>
      <c r="H230" s="300"/>
      <c r="I230" s="358"/>
      <c r="J230" s="358"/>
      <c r="K230" s="358"/>
      <c r="L230" s="53">
        <v>0</v>
      </c>
      <c r="M230" s="12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</row>
    <row r="231" spans="1:38" s="59" customFormat="1" x14ac:dyDescent="0.25">
      <c r="A231" s="340" t="s">
        <v>138</v>
      </c>
      <c r="B231" s="243" t="s">
        <v>139</v>
      </c>
      <c r="C231" s="90"/>
      <c r="D231" s="47" t="s">
        <v>16</v>
      </c>
      <c r="E231" s="48">
        <f>E232+E236</f>
        <v>49000000</v>
      </c>
      <c r="F231" s="48">
        <f>F232+F236</f>
        <v>36000000</v>
      </c>
      <c r="G231" s="87"/>
      <c r="H231" s="247"/>
      <c r="I231" s="362"/>
      <c r="J231" s="362"/>
      <c r="K231" s="365"/>
      <c r="L231" s="48">
        <f>L232+L236</f>
        <v>49000000</v>
      </c>
      <c r="M231" s="12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</row>
    <row r="232" spans="1:38" s="59" customFormat="1" ht="19.5" x14ac:dyDescent="0.25">
      <c r="A232" s="341"/>
      <c r="B232" s="244"/>
      <c r="C232" s="91"/>
      <c r="D232" s="47" t="s">
        <v>20</v>
      </c>
      <c r="E232" s="48">
        <f>E233+E234+E235</f>
        <v>49000000</v>
      </c>
      <c r="F232" s="48">
        <f>F233+F234+F235</f>
        <v>36000000</v>
      </c>
      <c r="G232" s="87"/>
      <c r="H232" s="252"/>
      <c r="I232" s="363"/>
      <c r="J232" s="363"/>
      <c r="K232" s="366"/>
      <c r="L232" s="48">
        <f>L233+L234+L235</f>
        <v>49000000</v>
      </c>
      <c r="M232" s="12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</row>
    <row r="233" spans="1:38" s="59" customFormat="1" x14ac:dyDescent="0.25">
      <c r="A233" s="341"/>
      <c r="B233" s="244"/>
      <c r="C233" s="91"/>
      <c r="D233" s="47" t="s">
        <v>23</v>
      </c>
      <c r="E233" s="64">
        <f>E239+E245</f>
        <v>49000000</v>
      </c>
      <c r="F233" s="64">
        <f>F239+F245</f>
        <v>36000000</v>
      </c>
      <c r="G233" s="87"/>
      <c r="H233" s="252"/>
      <c r="I233" s="363"/>
      <c r="J233" s="363"/>
      <c r="K233" s="366"/>
      <c r="L233" s="64">
        <f>L239+L245</f>
        <v>49000000</v>
      </c>
      <c r="M233" s="12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</row>
    <row r="234" spans="1:38" s="59" customFormat="1" x14ac:dyDescent="0.25">
      <c r="A234" s="341"/>
      <c r="B234" s="244"/>
      <c r="C234" s="91"/>
      <c r="D234" s="47" t="s">
        <v>26</v>
      </c>
      <c r="E234" s="48">
        <f>E240+E246</f>
        <v>0</v>
      </c>
      <c r="F234" s="48">
        <f>F240+F246</f>
        <v>0</v>
      </c>
      <c r="G234" s="87"/>
      <c r="H234" s="252"/>
      <c r="I234" s="363"/>
      <c r="J234" s="363"/>
      <c r="K234" s="366"/>
      <c r="L234" s="48">
        <f>L240+L246</f>
        <v>0</v>
      </c>
      <c r="M234" s="12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</row>
    <row r="235" spans="1:38" s="59" customFormat="1" ht="19.5" x14ac:dyDescent="0.25">
      <c r="A235" s="341"/>
      <c r="B235" s="244"/>
      <c r="C235" s="91"/>
      <c r="D235" s="47" t="s">
        <v>45</v>
      </c>
      <c r="E235" s="65">
        <f>E241</f>
        <v>0</v>
      </c>
      <c r="F235" s="64">
        <f>F241</f>
        <v>0</v>
      </c>
      <c r="G235" s="87"/>
      <c r="H235" s="252"/>
      <c r="I235" s="363"/>
      <c r="J235" s="363"/>
      <c r="K235" s="366"/>
      <c r="L235" s="65">
        <f>L241</f>
        <v>0</v>
      </c>
      <c r="M235" s="12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</row>
    <row r="236" spans="1:38" s="59" customFormat="1" ht="19.5" x14ac:dyDescent="0.25">
      <c r="A236" s="342"/>
      <c r="B236" s="333"/>
      <c r="C236" s="91"/>
      <c r="D236" s="47" t="s">
        <v>46</v>
      </c>
      <c r="E236" s="48">
        <f>E242</f>
        <v>0</v>
      </c>
      <c r="F236" s="48">
        <f>F242</f>
        <v>0</v>
      </c>
      <c r="G236" s="89"/>
      <c r="H236" s="334"/>
      <c r="I236" s="364"/>
      <c r="J236" s="364"/>
      <c r="K236" s="367"/>
      <c r="L236" s="48">
        <f>L242</f>
        <v>0</v>
      </c>
      <c r="M236" s="12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</row>
    <row r="237" spans="1:38" s="59" customFormat="1" x14ac:dyDescent="0.25">
      <c r="A237" s="293" t="s">
        <v>140</v>
      </c>
      <c r="B237" s="229" t="s">
        <v>141</v>
      </c>
      <c r="C237" s="237" t="s">
        <v>142</v>
      </c>
      <c r="D237" s="203" t="s">
        <v>16</v>
      </c>
      <c r="E237" s="53">
        <f>E238+E242</f>
        <v>36000000</v>
      </c>
      <c r="F237" s="53">
        <f>F238+F242</f>
        <v>36000000</v>
      </c>
      <c r="G237" s="235"/>
      <c r="H237" s="235" t="s">
        <v>521</v>
      </c>
      <c r="I237" s="356" t="s">
        <v>35</v>
      </c>
      <c r="J237" s="356">
        <v>1</v>
      </c>
      <c r="K237" s="356"/>
      <c r="L237" s="53">
        <f>L238+L242</f>
        <v>36000000</v>
      </c>
      <c r="M237" s="12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</row>
    <row r="238" spans="1:38" s="59" customFormat="1" ht="19.5" x14ac:dyDescent="0.25">
      <c r="A238" s="296"/>
      <c r="B238" s="230"/>
      <c r="C238" s="238"/>
      <c r="D238" s="203" t="s">
        <v>20</v>
      </c>
      <c r="E238" s="53">
        <f>E239+E240+E241</f>
        <v>36000000</v>
      </c>
      <c r="F238" s="53">
        <f>F239+F240+F241</f>
        <v>36000000</v>
      </c>
      <c r="G238" s="236"/>
      <c r="H238" s="236"/>
      <c r="I238" s="357"/>
      <c r="J238" s="357"/>
      <c r="K238" s="357"/>
      <c r="L238" s="53">
        <f>L239+L240+L241</f>
        <v>36000000</v>
      </c>
      <c r="M238" s="12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</row>
    <row r="239" spans="1:38" s="59" customFormat="1" x14ac:dyDescent="0.25">
      <c r="A239" s="296"/>
      <c r="B239" s="230"/>
      <c r="C239" s="238"/>
      <c r="D239" s="203" t="s">
        <v>23</v>
      </c>
      <c r="E239" s="154">
        <v>36000000</v>
      </c>
      <c r="F239" s="53">
        <v>36000000</v>
      </c>
      <c r="G239" s="236"/>
      <c r="H239" s="236"/>
      <c r="I239" s="357"/>
      <c r="J239" s="357"/>
      <c r="K239" s="357"/>
      <c r="L239" s="154">
        <v>36000000</v>
      </c>
      <c r="M239" s="12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</row>
    <row r="240" spans="1:38" s="59" customFormat="1" x14ac:dyDescent="0.25">
      <c r="A240" s="296"/>
      <c r="B240" s="230"/>
      <c r="C240" s="238"/>
      <c r="D240" s="203" t="s">
        <v>26</v>
      </c>
      <c r="E240" s="53">
        <v>0</v>
      </c>
      <c r="F240" s="53">
        <v>0</v>
      </c>
      <c r="G240" s="236"/>
      <c r="H240" s="236"/>
      <c r="I240" s="357"/>
      <c r="J240" s="357"/>
      <c r="K240" s="357"/>
      <c r="L240" s="53">
        <v>0</v>
      </c>
      <c r="M240" s="12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</row>
    <row r="241" spans="1:38" s="59" customFormat="1" ht="19.5" x14ac:dyDescent="0.25">
      <c r="A241" s="296"/>
      <c r="B241" s="230"/>
      <c r="C241" s="238"/>
      <c r="D241" s="203" t="s">
        <v>45</v>
      </c>
      <c r="E241" s="148">
        <f>E253</f>
        <v>0</v>
      </c>
      <c r="F241" s="154">
        <f>F253</f>
        <v>0</v>
      </c>
      <c r="G241" s="236"/>
      <c r="H241" s="236"/>
      <c r="I241" s="357"/>
      <c r="J241" s="357"/>
      <c r="K241" s="357"/>
      <c r="L241" s="148">
        <f>L253</f>
        <v>0</v>
      </c>
      <c r="M241" s="12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</row>
    <row r="242" spans="1:38" s="59" customFormat="1" ht="17.25" customHeight="1" x14ac:dyDescent="0.25">
      <c r="A242" s="294"/>
      <c r="B242" s="271"/>
      <c r="C242" s="238"/>
      <c r="D242" s="203" t="s">
        <v>46</v>
      </c>
      <c r="E242" s="53">
        <f>E254</f>
        <v>0</v>
      </c>
      <c r="F242" s="53">
        <f>F254</f>
        <v>0</v>
      </c>
      <c r="G242" s="236"/>
      <c r="H242" s="300"/>
      <c r="I242" s="358"/>
      <c r="J242" s="358"/>
      <c r="K242" s="358"/>
      <c r="L242" s="53">
        <f>L254</f>
        <v>0</v>
      </c>
      <c r="M242" s="12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</row>
    <row r="243" spans="1:38" s="59" customFormat="1" ht="12.75" customHeight="1" x14ac:dyDescent="0.25">
      <c r="A243" s="293" t="s">
        <v>143</v>
      </c>
      <c r="B243" s="229" t="s">
        <v>144</v>
      </c>
      <c r="C243" s="237" t="s">
        <v>142</v>
      </c>
      <c r="D243" s="203" t="s">
        <v>16</v>
      </c>
      <c r="E243" s="53">
        <f>E244+E248</f>
        <v>13000000</v>
      </c>
      <c r="F243" s="53">
        <f>F244+F248</f>
        <v>0</v>
      </c>
      <c r="G243" s="235"/>
      <c r="H243" s="235" t="s">
        <v>522</v>
      </c>
      <c r="I243" s="356" t="s">
        <v>35</v>
      </c>
      <c r="J243" s="356">
        <v>2</v>
      </c>
      <c r="K243" s="356"/>
      <c r="L243" s="53">
        <f>L244+L248</f>
        <v>13000000</v>
      </c>
      <c r="M243" s="12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</row>
    <row r="244" spans="1:38" s="59" customFormat="1" ht="19.5" x14ac:dyDescent="0.25">
      <c r="A244" s="296"/>
      <c r="B244" s="230"/>
      <c r="C244" s="238"/>
      <c r="D244" s="203" t="s">
        <v>20</v>
      </c>
      <c r="E244" s="53">
        <f>E245+E246+E247</f>
        <v>13000000</v>
      </c>
      <c r="F244" s="53">
        <f>F245+F246+F247</f>
        <v>0</v>
      </c>
      <c r="G244" s="236"/>
      <c r="H244" s="236"/>
      <c r="I244" s="357"/>
      <c r="J244" s="357"/>
      <c r="K244" s="357"/>
      <c r="L244" s="53">
        <f>L245+L246+L247</f>
        <v>13000000</v>
      </c>
      <c r="M244" s="12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</row>
    <row r="245" spans="1:38" s="59" customFormat="1" x14ac:dyDescent="0.25">
      <c r="A245" s="296"/>
      <c r="B245" s="230"/>
      <c r="C245" s="238"/>
      <c r="D245" s="203" t="s">
        <v>23</v>
      </c>
      <c r="E245" s="154">
        <v>13000000</v>
      </c>
      <c r="F245" s="53">
        <v>0</v>
      </c>
      <c r="G245" s="236"/>
      <c r="H245" s="236"/>
      <c r="I245" s="357"/>
      <c r="J245" s="357"/>
      <c r="K245" s="357"/>
      <c r="L245" s="154">
        <v>13000000</v>
      </c>
      <c r="M245" s="12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</row>
    <row r="246" spans="1:38" s="59" customFormat="1" x14ac:dyDescent="0.25">
      <c r="A246" s="296"/>
      <c r="B246" s="230"/>
      <c r="C246" s="238"/>
      <c r="D246" s="203" t="s">
        <v>26</v>
      </c>
      <c r="E246" s="53">
        <v>0</v>
      </c>
      <c r="F246" s="53">
        <v>0</v>
      </c>
      <c r="G246" s="236"/>
      <c r="H246" s="236"/>
      <c r="I246" s="357"/>
      <c r="J246" s="357"/>
      <c r="K246" s="357"/>
      <c r="L246" s="53">
        <v>0</v>
      </c>
      <c r="M246" s="12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</row>
    <row r="247" spans="1:38" s="59" customFormat="1" ht="19.5" x14ac:dyDescent="0.25">
      <c r="A247" s="296"/>
      <c r="B247" s="230"/>
      <c r="C247" s="238"/>
      <c r="D247" s="203" t="s">
        <v>45</v>
      </c>
      <c r="E247" s="148">
        <f>E259</f>
        <v>0</v>
      </c>
      <c r="F247" s="154">
        <f>F259</f>
        <v>0</v>
      </c>
      <c r="G247" s="236"/>
      <c r="H247" s="236"/>
      <c r="I247" s="357"/>
      <c r="J247" s="357"/>
      <c r="K247" s="357"/>
      <c r="L247" s="148">
        <f>L259</f>
        <v>0</v>
      </c>
      <c r="M247" s="12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</row>
    <row r="248" spans="1:38" s="59" customFormat="1" ht="19.5" x14ac:dyDescent="0.25">
      <c r="A248" s="294"/>
      <c r="B248" s="271"/>
      <c r="C248" s="238"/>
      <c r="D248" s="203" t="s">
        <v>46</v>
      </c>
      <c r="E248" s="53">
        <f>E260</f>
        <v>0</v>
      </c>
      <c r="F248" s="53">
        <f>F260</f>
        <v>0</v>
      </c>
      <c r="G248" s="300"/>
      <c r="H248" s="300"/>
      <c r="I248" s="358"/>
      <c r="J248" s="358"/>
      <c r="K248" s="358"/>
      <c r="L248" s="53">
        <f>L260</f>
        <v>0</v>
      </c>
      <c r="M248" s="12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</row>
    <row r="249" spans="1:38" s="42" customFormat="1" ht="15" customHeight="1" x14ac:dyDescent="0.25">
      <c r="A249" s="312" t="s">
        <v>145</v>
      </c>
      <c r="B249" s="283" t="s">
        <v>146</v>
      </c>
      <c r="C249" s="283"/>
      <c r="D249" s="45" t="s">
        <v>16</v>
      </c>
      <c r="E249" s="40">
        <f>E250+E254</f>
        <v>746905586.21000004</v>
      </c>
      <c r="F249" s="40">
        <f>F250+F254</f>
        <v>490896906.46999997</v>
      </c>
      <c r="G249" s="288"/>
      <c r="H249" s="41"/>
      <c r="I249" s="41"/>
      <c r="J249" s="41"/>
      <c r="K249" s="41"/>
      <c r="L249" s="40">
        <f>L250+L254</f>
        <v>722823586.21000004</v>
      </c>
      <c r="M249" s="12"/>
      <c r="N249" s="115"/>
      <c r="O249" s="115"/>
      <c r="P249" s="115"/>
      <c r="Q249" s="115"/>
      <c r="R249" s="115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</row>
    <row r="250" spans="1:38" s="42" customFormat="1" ht="21.75" customHeight="1" x14ac:dyDescent="0.2">
      <c r="A250" s="352"/>
      <c r="B250" s="286"/>
      <c r="C250" s="286"/>
      <c r="D250" s="45" t="s">
        <v>20</v>
      </c>
      <c r="E250" s="40">
        <f>E251+E252+E253</f>
        <v>746905586.21000004</v>
      </c>
      <c r="F250" s="40">
        <f>F251+F252+F253</f>
        <v>490896906.46999997</v>
      </c>
      <c r="G250" s="354"/>
      <c r="H250" s="44"/>
      <c r="I250" s="44"/>
      <c r="J250" s="44"/>
      <c r="K250" s="44"/>
      <c r="L250" s="40">
        <f>L251+L252+L253</f>
        <v>722823586.21000004</v>
      </c>
      <c r="M250" s="12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</row>
    <row r="251" spans="1:38" s="42" customFormat="1" ht="14.25" customHeight="1" x14ac:dyDescent="0.2">
      <c r="A251" s="352"/>
      <c r="B251" s="286"/>
      <c r="C251" s="286"/>
      <c r="D251" s="45" t="s">
        <v>23</v>
      </c>
      <c r="E251" s="40">
        <f t="shared" ref="E251:F253" si="15">E257+E303+E315+E339+E369</f>
        <v>376792986.20999998</v>
      </c>
      <c r="F251" s="40">
        <f t="shared" ref="F251" si="16">F257+F303+F315+F339+F369</f>
        <v>173610460.84999996</v>
      </c>
      <c r="G251" s="354"/>
      <c r="H251" s="44"/>
      <c r="I251" s="44"/>
      <c r="J251" s="44"/>
      <c r="K251" s="44"/>
      <c r="L251" s="40">
        <f>L257+L303+L315+L339+L369</f>
        <v>376792986.20999998</v>
      </c>
      <c r="M251" s="12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</row>
    <row r="252" spans="1:38" s="42" customFormat="1" ht="15" customHeight="1" x14ac:dyDescent="0.2">
      <c r="A252" s="352"/>
      <c r="B252" s="286"/>
      <c r="C252" s="286"/>
      <c r="D252" s="45" t="s">
        <v>26</v>
      </c>
      <c r="E252" s="40">
        <f t="shared" si="15"/>
        <v>370112600</v>
      </c>
      <c r="F252" s="40">
        <f t="shared" ref="F252" si="17">F258+F304+F316+F340+F370</f>
        <v>317286445.62</v>
      </c>
      <c r="G252" s="354"/>
      <c r="H252" s="44"/>
      <c r="I252" s="44"/>
      <c r="J252" s="44"/>
      <c r="K252" s="44"/>
      <c r="L252" s="40">
        <f t="shared" ref="L252" si="18">L258+L304+L316+L340+L370</f>
        <v>346030600</v>
      </c>
      <c r="M252" s="12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</row>
    <row r="253" spans="1:38" s="42" customFormat="1" ht="19.5" x14ac:dyDescent="0.2">
      <c r="A253" s="352"/>
      <c r="B253" s="286"/>
      <c r="C253" s="286"/>
      <c r="D253" s="45" t="s">
        <v>45</v>
      </c>
      <c r="E253" s="40">
        <f t="shared" si="15"/>
        <v>0</v>
      </c>
      <c r="F253" s="40">
        <f t="shared" si="15"/>
        <v>0</v>
      </c>
      <c r="G253" s="354"/>
      <c r="H253" s="44"/>
      <c r="I253" s="44"/>
      <c r="J253" s="44"/>
      <c r="K253" s="44"/>
      <c r="L253" s="40">
        <f>L259+L305+L317+L341+L371</f>
        <v>0</v>
      </c>
      <c r="M253" s="12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</row>
    <row r="254" spans="1:38" s="42" customFormat="1" ht="15" customHeight="1" x14ac:dyDescent="0.2">
      <c r="A254" s="353"/>
      <c r="B254" s="287"/>
      <c r="C254" s="287"/>
      <c r="D254" s="45" t="s">
        <v>46</v>
      </c>
      <c r="E254" s="40">
        <f>E260+E306+E318+E342+E360+E372</f>
        <v>0</v>
      </c>
      <c r="F254" s="40">
        <f>F260+F306+F318+F342+F360+F372</f>
        <v>0</v>
      </c>
      <c r="G254" s="355"/>
      <c r="H254" s="46"/>
      <c r="I254" s="46"/>
      <c r="J254" s="46"/>
      <c r="K254" s="46"/>
      <c r="L254" s="40">
        <f>L260+L306+L318+L342+L360+L372</f>
        <v>0</v>
      </c>
      <c r="M254" s="12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</row>
    <row r="255" spans="1:38" s="13" customFormat="1" ht="12.75" x14ac:dyDescent="0.2">
      <c r="A255" s="306" t="s">
        <v>147</v>
      </c>
      <c r="B255" s="265" t="s">
        <v>148</v>
      </c>
      <c r="C255" s="265"/>
      <c r="D255" s="47" t="s">
        <v>16</v>
      </c>
      <c r="E255" s="48">
        <f>E256+E260</f>
        <v>362127841.76999998</v>
      </c>
      <c r="F255" s="48">
        <f>F256+F260</f>
        <v>189402842.08999997</v>
      </c>
      <c r="G255" s="268"/>
      <c r="H255" s="308"/>
      <c r="I255" s="308"/>
      <c r="J255" s="308"/>
      <c r="K255" s="308"/>
      <c r="L255" s="48">
        <f>L256+L260</f>
        <v>338045841.76999998</v>
      </c>
      <c r="M255" s="12"/>
    </row>
    <row r="256" spans="1:38" s="13" customFormat="1" ht="19.5" x14ac:dyDescent="0.2">
      <c r="A256" s="343"/>
      <c r="B256" s="244"/>
      <c r="C256" s="248"/>
      <c r="D256" s="47" t="s">
        <v>20</v>
      </c>
      <c r="E256" s="48">
        <f>E257+E258+E259</f>
        <v>362127841.76999998</v>
      </c>
      <c r="F256" s="48">
        <f>F257+F258+F259</f>
        <v>189402842.08999997</v>
      </c>
      <c r="G256" s="346"/>
      <c r="H256" s="309"/>
      <c r="I256" s="244"/>
      <c r="J256" s="244"/>
      <c r="K256" s="244"/>
      <c r="L256" s="48">
        <f>L257+L258+L259</f>
        <v>338045841.76999998</v>
      </c>
      <c r="M256" s="12"/>
    </row>
    <row r="257" spans="1:13" s="13" customFormat="1" ht="12.75" x14ac:dyDescent="0.2">
      <c r="A257" s="343"/>
      <c r="B257" s="244"/>
      <c r="C257" s="248"/>
      <c r="D257" s="47" t="s">
        <v>23</v>
      </c>
      <c r="E257" s="48">
        <f>E263+E291+E297</f>
        <v>338045841.76999998</v>
      </c>
      <c r="F257" s="48">
        <f>F263+F291+F297</f>
        <v>157192336.88999999</v>
      </c>
      <c r="G257" s="346"/>
      <c r="H257" s="309"/>
      <c r="I257" s="244"/>
      <c r="J257" s="244"/>
      <c r="K257" s="244"/>
      <c r="L257" s="48">
        <f>L263+L291+L297</f>
        <v>338045841.76999998</v>
      </c>
      <c r="M257" s="12"/>
    </row>
    <row r="258" spans="1:13" s="13" customFormat="1" ht="12.75" x14ac:dyDescent="0.2">
      <c r="A258" s="343"/>
      <c r="B258" s="244"/>
      <c r="C258" s="248"/>
      <c r="D258" s="47" t="s">
        <v>26</v>
      </c>
      <c r="E258" s="48">
        <f>E264+E292+E298</f>
        <v>24082000</v>
      </c>
      <c r="F258" s="48">
        <f>F264+F292+F298</f>
        <v>32210505.199999999</v>
      </c>
      <c r="G258" s="346"/>
      <c r="H258" s="348"/>
      <c r="I258" s="244"/>
      <c r="J258" s="244"/>
      <c r="K258" s="244"/>
      <c r="L258" s="48">
        <f>L264+L292+L298</f>
        <v>0</v>
      </c>
      <c r="M258" s="12"/>
    </row>
    <row r="259" spans="1:13" ht="19.5" x14ac:dyDescent="0.25">
      <c r="A259" s="343"/>
      <c r="B259" s="244"/>
      <c r="C259" s="248"/>
      <c r="D259" s="47" t="s">
        <v>45</v>
      </c>
      <c r="E259" s="48">
        <f>E265+E293</f>
        <v>0</v>
      </c>
      <c r="F259" s="48">
        <f>F265+F293</f>
        <v>0</v>
      </c>
      <c r="G259" s="346"/>
      <c r="H259" s="244"/>
      <c r="I259" s="244"/>
      <c r="J259" s="244"/>
      <c r="K259" s="244"/>
      <c r="L259" s="48">
        <f>L265+L293</f>
        <v>0</v>
      </c>
      <c r="M259" s="12"/>
    </row>
    <row r="260" spans="1:13" ht="18" customHeight="1" x14ac:dyDescent="0.25">
      <c r="A260" s="344"/>
      <c r="B260" s="244"/>
      <c r="C260" s="345"/>
      <c r="D260" s="47" t="s">
        <v>46</v>
      </c>
      <c r="E260" s="48">
        <f>E266+E294</f>
        <v>0</v>
      </c>
      <c r="F260" s="48">
        <f>F266+F294</f>
        <v>0</v>
      </c>
      <c r="G260" s="347"/>
      <c r="H260" s="244"/>
      <c r="I260" s="244"/>
      <c r="J260" s="244"/>
      <c r="K260" s="333"/>
      <c r="L260" s="48">
        <f>L266+L294</f>
        <v>0</v>
      </c>
      <c r="M260" s="12"/>
    </row>
    <row r="261" spans="1:13" ht="21" customHeight="1" x14ac:dyDescent="0.25">
      <c r="A261" s="227" t="s">
        <v>149</v>
      </c>
      <c r="B261" s="229" t="s">
        <v>150</v>
      </c>
      <c r="C261" s="229" t="s">
        <v>15</v>
      </c>
      <c r="D261" s="203" t="s">
        <v>16</v>
      </c>
      <c r="E261" s="53">
        <f>E262+E266</f>
        <v>313553719.88999999</v>
      </c>
      <c r="F261" s="53">
        <f>F262+F266</f>
        <v>157192336.88999999</v>
      </c>
      <c r="G261" s="235"/>
      <c r="H261" s="158" t="s">
        <v>151</v>
      </c>
      <c r="I261" s="160" t="s">
        <v>152</v>
      </c>
      <c r="J261" s="160">
        <f>J262+J263+J264+J265+J266+J267</f>
        <v>659078</v>
      </c>
      <c r="K261" s="160">
        <f>K262+K263+K264+K265+K266+K267</f>
        <v>316055</v>
      </c>
      <c r="L261" s="53">
        <f>L262+L266</f>
        <v>313553719.88999999</v>
      </c>
      <c r="M261" s="12"/>
    </row>
    <row r="262" spans="1:13" ht="19.5" x14ac:dyDescent="0.25">
      <c r="A262" s="227"/>
      <c r="B262" s="230"/>
      <c r="C262" s="231"/>
      <c r="D262" s="203" t="s">
        <v>20</v>
      </c>
      <c r="E262" s="53">
        <f>E263+E264+E265</f>
        <v>313553719.88999999</v>
      </c>
      <c r="F262" s="53">
        <f>F263+F264+F265</f>
        <v>157192336.88999999</v>
      </c>
      <c r="G262" s="236"/>
      <c r="H262" s="188" t="s">
        <v>153</v>
      </c>
      <c r="I262" s="160" t="s">
        <v>152</v>
      </c>
      <c r="J262" s="187">
        <v>252595</v>
      </c>
      <c r="K262" s="93">
        <v>132427</v>
      </c>
      <c r="L262" s="53">
        <f>L263+L264+L265</f>
        <v>313553719.88999999</v>
      </c>
      <c r="M262" s="12"/>
    </row>
    <row r="263" spans="1:13" ht="20.25" customHeight="1" x14ac:dyDescent="0.25">
      <c r="A263" s="227"/>
      <c r="B263" s="230"/>
      <c r="C263" s="231"/>
      <c r="D263" s="203" t="s">
        <v>23</v>
      </c>
      <c r="E263" s="154">
        <v>313553719.88999999</v>
      </c>
      <c r="F263" s="154">
        <v>157192336.88999999</v>
      </c>
      <c r="G263" s="236"/>
      <c r="H263" s="188" t="s">
        <v>154</v>
      </c>
      <c r="I263" s="160" t="s">
        <v>152</v>
      </c>
      <c r="J263" s="93">
        <v>190981</v>
      </c>
      <c r="K263" s="93">
        <v>93880</v>
      </c>
      <c r="L263" s="154">
        <v>313553719.88999999</v>
      </c>
      <c r="M263" s="12"/>
    </row>
    <row r="264" spans="1:13" ht="19.5" customHeight="1" x14ac:dyDescent="0.25">
      <c r="A264" s="227"/>
      <c r="B264" s="230"/>
      <c r="C264" s="231"/>
      <c r="D264" s="203" t="s">
        <v>26</v>
      </c>
      <c r="E264" s="53">
        <v>0</v>
      </c>
      <c r="F264" s="53">
        <v>0</v>
      </c>
      <c r="G264" s="236"/>
      <c r="H264" s="176" t="s">
        <v>155</v>
      </c>
      <c r="I264" s="160" t="s">
        <v>152</v>
      </c>
      <c r="J264" s="177">
        <v>93500</v>
      </c>
      <c r="K264" s="93">
        <v>46750</v>
      </c>
      <c r="L264" s="53">
        <v>0</v>
      </c>
      <c r="M264" s="12"/>
    </row>
    <row r="265" spans="1:13" ht="21" customHeight="1" x14ac:dyDescent="0.25">
      <c r="A265" s="227"/>
      <c r="B265" s="230"/>
      <c r="C265" s="231"/>
      <c r="D265" s="203" t="s">
        <v>45</v>
      </c>
      <c r="E265" s="148">
        <v>0</v>
      </c>
      <c r="F265" s="154">
        <v>0</v>
      </c>
      <c r="G265" s="236"/>
      <c r="H265" s="188" t="s">
        <v>156</v>
      </c>
      <c r="I265" s="160" t="s">
        <v>152</v>
      </c>
      <c r="J265" s="174">
        <v>83185</v>
      </c>
      <c r="K265" s="93">
        <v>41522</v>
      </c>
      <c r="L265" s="53">
        <v>0</v>
      </c>
      <c r="M265" s="12"/>
    </row>
    <row r="266" spans="1:13" ht="22.5" customHeight="1" x14ac:dyDescent="0.25">
      <c r="A266" s="227"/>
      <c r="B266" s="230"/>
      <c r="C266" s="231"/>
      <c r="D266" s="181" t="s">
        <v>46</v>
      </c>
      <c r="E266" s="194">
        <v>0</v>
      </c>
      <c r="F266" s="194">
        <v>0</v>
      </c>
      <c r="G266" s="236"/>
      <c r="H266" s="173" t="s">
        <v>157</v>
      </c>
      <c r="I266" s="160" t="s">
        <v>152</v>
      </c>
      <c r="J266" s="93">
        <v>967</v>
      </c>
      <c r="K266" s="93">
        <v>967</v>
      </c>
      <c r="L266" s="221">
        <v>0</v>
      </c>
      <c r="M266" s="12"/>
    </row>
    <row r="267" spans="1:13" ht="22.5" customHeight="1" x14ac:dyDescent="0.25">
      <c r="A267" s="227"/>
      <c r="B267" s="230"/>
      <c r="C267" s="231"/>
      <c r="D267" s="181"/>
      <c r="E267" s="195"/>
      <c r="F267" s="195"/>
      <c r="G267" s="236"/>
      <c r="H267" s="188" t="s">
        <v>166</v>
      </c>
      <c r="I267" s="187" t="s">
        <v>152</v>
      </c>
      <c r="J267" s="93">
        <v>37850</v>
      </c>
      <c r="K267" s="93">
        <v>509</v>
      </c>
      <c r="L267" s="149"/>
      <c r="M267" s="12"/>
    </row>
    <row r="268" spans="1:13" ht="27" customHeight="1" x14ac:dyDescent="0.25">
      <c r="A268" s="227"/>
      <c r="B268" s="230"/>
      <c r="C268" s="231"/>
      <c r="D268" s="181"/>
      <c r="E268" s="195"/>
      <c r="F268" s="195"/>
      <c r="G268" s="236"/>
      <c r="H268" s="188" t="s">
        <v>158</v>
      </c>
      <c r="I268" s="160" t="s">
        <v>152</v>
      </c>
      <c r="J268" s="93">
        <f>J269+J270+J271+J272+J273+J274</f>
        <v>273566</v>
      </c>
      <c r="K268" s="93">
        <f>K269+K270+K271+K272+K273+K274</f>
        <v>123102</v>
      </c>
      <c r="L268" s="94"/>
      <c r="M268" s="12"/>
    </row>
    <row r="269" spans="1:13" ht="31.5" customHeight="1" x14ac:dyDescent="0.25">
      <c r="A269" s="227"/>
      <c r="B269" s="230"/>
      <c r="C269" s="231"/>
      <c r="D269" s="181"/>
      <c r="E269" s="195"/>
      <c r="F269" s="195"/>
      <c r="G269" s="236"/>
      <c r="H269" s="176" t="s">
        <v>159</v>
      </c>
      <c r="I269" s="160" t="s">
        <v>152</v>
      </c>
      <c r="J269" s="93">
        <v>73000</v>
      </c>
      <c r="K269" s="93">
        <v>41284</v>
      </c>
      <c r="L269" s="94"/>
      <c r="M269" s="12"/>
    </row>
    <row r="270" spans="1:13" ht="35.25" customHeight="1" x14ac:dyDescent="0.25">
      <c r="A270" s="227"/>
      <c r="B270" s="230"/>
      <c r="C270" s="231"/>
      <c r="D270" s="181"/>
      <c r="E270" s="195"/>
      <c r="F270" s="195"/>
      <c r="G270" s="236"/>
      <c r="H270" s="188" t="s">
        <v>160</v>
      </c>
      <c r="I270" s="160" t="s">
        <v>152</v>
      </c>
      <c r="J270" s="93">
        <v>82107</v>
      </c>
      <c r="K270" s="93">
        <v>40087</v>
      </c>
      <c r="L270" s="94"/>
      <c r="M270" s="12"/>
    </row>
    <row r="271" spans="1:13" ht="35.25" customHeight="1" x14ac:dyDescent="0.25">
      <c r="A271" s="227"/>
      <c r="B271" s="230"/>
      <c r="C271" s="231"/>
      <c r="D271" s="181"/>
      <c r="E271" s="195"/>
      <c r="F271" s="195"/>
      <c r="G271" s="236"/>
      <c r="H271" s="188" t="s">
        <v>161</v>
      </c>
      <c r="I271" s="160" t="s">
        <v>152</v>
      </c>
      <c r="J271" s="93">
        <v>55000</v>
      </c>
      <c r="K271" s="93">
        <v>27500</v>
      </c>
      <c r="L271" s="94"/>
      <c r="M271" s="12"/>
    </row>
    <row r="272" spans="1:13" ht="32.25" customHeight="1" x14ac:dyDescent="0.25">
      <c r="A272" s="227"/>
      <c r="B272" s="230"/>
      <c r="C272" s="231"/>
      <c r="D272" s="181"/>
      <c r="E272" s="195"/>
      <c r="F272" s="195"/>
      <c r="G272" s="236"/>
      <c r="H272" s="173" t="s">
        <v>162</v>
      </c>
      <c r="I272" s="187" t="s">
        <v>152</v>
      </c>
      <c r="J272" s="93">
        <v>24642</v>
      </c>
      <c r="K272" s="93">
        <v>12755</v>
      </c>
      <c r="L272" s="94"/>
      <c r="M272" s="12"/>
    </row>
    <row r="273" spans="1:13" ht="36" customHeight="1" x14ac:dyDescent="0.25">
      <c r="A273" s="227"/>
      <c r="B273" s="230"/>
      <c r="C273" s="231"/>
      <c r="D273" s="181"/>
      <c r="E273" s="195"/>
      <c r="F273" s="195"/>
      <c r="G273" s="236"/>
      <c r="H273" s="176" t="s">
        <v>163</v>
      </c>
      <c r="I273" s="160" t="s">
        <v>152</v>
      </c>
      <c r="J273" s="93">
        <v>967</v>
      </c>
      <c r="K273" s="93">
        <v>967</v>
      </c>
      <c r="L273" s="94"/>
      <c r="M273" s="12"/>
    </row>
    <row r="274" spans="1:13" ht="22.5" customHeight="1" x14ac:dyDescent="0.25">
      <c r="A274" s="227"/>
      <c r="B274" s="230"/>
      <c r="C274" s="231"/>
      <c r="D274" s="181"/>
      <c r="E274" s="195"/>
      <c r="F274" s="195"/>
      <c r="G274" s="236"/>
      <c r="H274" s="188" t="s">
        <v>166</v>
      </c>
      <c r="I274" s="187" t="s">
        <v>152</v>
      </c>
      <c r="J274" s="93">
        <v>37850</v>
      </c>
      <c r="K274" s="93">
        <v>509</v>
      </c>
      <c r="L274" s="94"/>
      <c r="M274" s="12"/>
    </row>
    <row r="275" spans="1:13" ht="30.75" customHeight="1" x14ac:dyDescent="0.25">
      <c r="A275" s="227"/>
      <c r="B275" s="230"/>
      <c r="C275" s="231"/>
      <c r="D275" s="181"/>
      <c r="E275" s="195"/>
      <c r="F275" s="195"/>
      <c r="G275" s="236"/>
      <c r="H275" s="188" t="s">
        <v>164</v>
      </c>
      <c r="I275" s="160" t="s">
        <v>152</v>
      </c>
      <c r="J275" s="93">
        <v>11425</v>
      </c>
      <c r="K275" s="93">
        <v>3964</v>
      </c>
      <c r="L275" s="94"/>
      <c r="M275" s="12"/>
    </row>
    <row r="276" spans="1:13" ht="41.25" customHeight="1" x14ac:dyDescent="0.25">
      <c r="A276" s="227"/>
      <c r="B276" s="230"/>
      <c r="C276" s="231"/>
      <c r="D276" s="181"/>
      <c r="E276" s="195"/>
      <c r="F276" s="195"/>
      <c r="G276" s="236"/>
      <c r="H276" s="188" t="s">
        <v>165</v>
      </c>
      <c r="I276" s="160" t="s">
        <v>152</v>
      </c>
      <c r="J276" s="93">
        <v>1706</v>
      </c>
      <c r="K276" s="93">
        <v>283</v>
      </c>
      <c r="L276" s="94"/>
      <c r="M276" s="12"/>
    </row>
    <row r="277" spans="1:13" ht="30" customHeight="1" x14ac:dyDescent="0.25">
      <c r="A277" s="227"/>
      <c r="B277" s="230"/>
      <c r="C277" s="231"/>
      <c r="D277" s="181"/>
      <c r="E277" s="195"/>
      <c r="F277" s="195"/>
      <c r="G277" s="236"/>
      <c r="H277" s="188" t="s">
        <v>167</v>
      </c>
      <c r="I277" s="160" t="s">
        <v>152</v>
      </c>
      <c r="J277" s="93">
        <f>J278+J279+J280+J281</f>
        <v>385512</v>
      </c>
      <c r="K277" s="93">
        <f>K278+K279+K280+K281</f>
        <v>192953</v>
      </c>
      <c r="L277" s="94"/>
      <c r="M277" s="12"/>
    </row>
    <row r="278" spans="1:13" ht="21" customHeight="1" x14ac:dyDescent="0.25">
      <c r="A278" s="227"/>
      <c r="B278" s="230"/>
      <c r="C278" s="231"/>
      <c r="D278" s="181"/>
      <c r="E278" s="195"/>
      <c r="F278" s="195"/>
      <c r="G278" s="236"/>
      <c r="H278" s="188" t="s">
        <v>168</v>
      </c>
      <c r="I278" s="160" t="s">
        <v>152</v>
      </c>
      <c r="J278" s="93">
        <v>179595</v>
      </c>
      <c r="K278" s="93">
        <v>91143</v>
      </c>
      <c r="L278" s="94"/>
      <c r="M278" s="12"/>
    </row>
    <row r="279" spans="1:13" ht="19.5" x14ac:dyDescent="0.25">
      <c r="A279" s="227"/>
      <c r="B279" s="230"/>
      <c r="C279" s="231"/>
      <c r="D279" s="181"/>
      <c r="E279" s="195"/>
      <c r="F279" s="195"/>
      <c r="G279" s="236"/>
      <c r="H279" s="188" t="s">
        <v>169</v>
      </c>
      <c r="I279" s="160" t="s">
        <v>152</v>
      </c>
      <c r="J279" s="93">
        <v>108874</v>
      </c>
      <c r="K279" s="93">
        <v>53793</v>
      </c>
      <c r="L279" s="94"/>
      <c r="M279" s="12"/>
    </row>
    <row r="280" spans="1:13" ht="22.5" customHeight="1" x14ac:dyDescent="0.25">
      <c r="A280" s="227"/>
      <c r="B280" s="230"/>
      <c r="C280" s="231"/>
      <c r="D280" s="181"/>
      <c r="E280" s="195"/>
      <c r="F280" s="195"/>
      <c r="G280" s="236"/>
      <c r="H280" s="188" t="s">
        <v>170</v>
      </c>
      <c r="I280" s="160" t="s">
        <v>152</v>
      </c>
      <c r="J280" s="93">
        <v>38500</v>
      </c>
      <c r="K280" s="93">
        <v>19250</v>
      </c>
      <c r="L280" s="94"/>
      <c r="M280" s="12"/>
    </row>
    <row r="281" spans="1:13" ht="19.5" x14ac:dyDescent="0.25">
      <c r="A281" s="227"/>
      <c r="B281" s="230"/>
      <c r="C281" s="231"/>
      <c r="D281" s="181"/>
      <c r="E281" s="195"/>
      <c r="F281" s="195"/>
      <c r="G281" s="236"/>
      <c r="H281" s="188" t="s">
        <v>171</v>
      </c>
      <c r="I281" s="160" t="s">
        <v>152</v>
      </c>
      <c r="J281" s="93">
        <v>58543</v>
      </c>
      <c r="K281" s="93">
        <v>28767</v>
      </c>
      <c r="L281" s="94"/>
      <c r="M281" s="12"/>
    </row>
    <row r="282" spans="1:13" ht="19.5" x14ac:dyDescent="0.25">
      <c r="A282" s="227"/>
      <c r="B282" s="230"/>
      <c r="C282" s="231"/>
      <c r="D282" s="181"/>
      <c r="E282" s="195"/>
      <c r="F282" s="195"/>
      <c r="G282" s="236"/>
      <c r="H282" s="188" t="s">
        <v>172</v>
      </c>
      <c r="I282" s="160" t="s">
        <v>152</v>
      </c>
      <c r="J282" s="93">
        <f>J283+J284+J285+J286</f>
        <v>135579</v>
      </c>
      <c r="K282" s="93">
        <f>K283+K284+K285+K286</f>
        <v>68121</v>
      </c>
      <c r="L282" s="94"/>
      <c r="M282" s="12"/>
    </row>
    <row r="283" spans="1:13" ht="23.25" customHeight="1" x14ac:dyDescent="0.25">
      <c r="A283" s="227"/>
      <c r="B283" s="230"/>
      <c r="C283" s="231"/>
      <c r="D283" s="181"/>
      <c r="E283" s="195"/>
      <c r="F283" s="195"/>
      <c r="G283" s="236"/>
      <c r="H283" s="188" t="s">
        <v>173</v>
      </c>
      <c r="I283" s="160" t="s">
        <v>152</v>
      </c>
      <c r="J283" s="93">
        <v>85521</v>
      </c>
      <c r="K283" s="93">
        <v>43399</v>
      </c>
      <c r="L283" s="94"/>
      <c r="M283" s="12"/>
    </row>
    <row r="284" spans="1:13" ht="21.75" customHeight="1" x14ac:dyDescent="0.25">
      <c r="A284" s="227"/>
      <c r="B284" s="230"/>
      <c r="C284" s="231"/>
      <c r="D284" s="181"/>
      <c r="E284" s="195"/>
      <c r="F284" s="195"/>
      <c r="G284" s="236"/>
      <c r="H284" s="188" t="s">
        <v>174</v>
      </c>
      <c r="I284" s="160" t="s">
        <v>152</v>
      </c>
      <c r="J284" s="177">
        <v>10887</v>
      </c>
      <c r="K284" s="93">
        <v>5379</v>
      </c>
      <c r="L284" s="94"/>
      <c r="M284" s="12"/>
    </row>
    <row r="285" spans="1:13" ht="23.25" customHeight="1" x14ac:dyDescent="0.25">
      <c r="A285" s="227"/>
      <c r="B285" s="230"/>
      <c r="C285" s="231"/>
      <c r="D285" s="181"/>
      <c r="E285" s="195"/>
      <c r="F285" s="195"/>
      <c r="G285" s="236"/>
      <c r="H285" s="188" t="s">
        <v>175</v>
      </c>
      <c r="I285" s="160" t="s">
        <v>152</v>
      </c>
      <c r="J285" s="93">
        <v>17500</v>
      </c>
      <c r="K285" s="93">
        <v>8750</v>
      </c>
      <c r="L285" s="94"/>
      <c r="M285" s="12"/>
    </row>
    <row r="286" spans="1:13" ht="22.5" customHeight="1" x14ac:dyDescent="0.25">
      <c r="A286" s="227"/>
      <c r="B286" s="230"/>
      <c r="C286" s="231"/>
      <c r="D286" s="181"/>
      <c r="E286" s="195"/>
      <c r="F286" s="195"/>
      <c r="G286" s="236"/>
      <c r="H286" s="188" t="s">
        <v>176</v>
      </c>
      <c r="I286" s="160" t="s">
        <v>152</v>
      </c>
      <c r="J286" s="93">
        <v>21671</v>
      </c>
      <c r="K286" s="93">
        <v>10593</v>
      </c>
      <c r="L286" s="94"/>
      <c r="M286" s="12"/>
    </row>
    <row r="287" spans="1:13" ht="30" customHeight="1" x14ac:dyDescent="0.25">
      <c r="A287" s="227"/>
      <c r="B287" s="230"/>
      <c r="C287" s="231"/>
      <c r="D287" s="181"/>
      <c r="E287" s="148"/>
      <c r="F287" s="148"/>
      <c r="G287" s="236"/>
      <c r="H287" s="188" t="s">
        <v>177</v>
      </c>
      <c r="I287" s="160" t="s">
        <v>52</v>
      </c>
      <c r="J287" s="93">
        <v>100</v>
      </c>
      <c r="K287" s="93">
        <v>100</v>
      </c>
      <c r="L287" s="95"/>
      <c r="M287" s="12"/>
    </row>
    <row r="288" spans="1:13" ht="19.5" x14ac:dyDescent="0.25">
      <c r="A288" s="227"/>
      <c r="B288" s="230"/>
      <c r="C288" s="231"/>
      <c r="D288" s="203"/>
      <c r="E288" s="148"/>
      <c r="F288" s="76"/>
      <c r="G288" s="300"/>
      <c r="H288" s="172" t="s">
        <v>178</v>
      </c>
      <c r="I288" s="160" t="s">
        <v>52</v>
      </c>
      <c r="J288" s="177">
        <v>54</v>
      </c>
      <c r="K288" s="93">
        <v>54</v>
      </c>
      <c r="L288" s="96"/>
      <c r="M288" s="12"/>
    </row>
    <row r="289" spans="1:13" ht="20.25" customHeight="1" x14ac:dyDescent="0.25">
      <c r="A289" s="226" t="s">
        <v>179</v>
      </c>
      <c r="B289" s="229" t="s">
        <v>180</v>
      </c>
      <c r="C289" s="229" t="s">
        <v>15</v>
      </c>
      <c r="D289" s="203" t="s">
        <v>16</v>
      </c>
      <c r="E289" s="53">
        <f>E290+E294</f>
        <v>24492121.879999999</v>
      </c>
      <c r="F289" s="53">
        <f>F290+F294</f>
        <v>0</v>
      </c>
      <c r="G289" s="235"/>
      <c r="H289" s="235" t="s">
        <v>181</v>
      </c>
      <c r="I289" s="237" t="s">
        <v>52</v>
      </c>
      <c r="J289" s="237">
        <v>95</v>
      </c>
      <c r="K289" s="237">
        <v>0</v>
      </c>
      <c r="L289" s="53">
        <f>L290+L294</f>
        <v>24492121.879999999</v>
      </c>
      <c r="M289" s="12"/>
    </row>
    <row r="290" spans="1:13" ht="19.5" customHeight="1" x14ac:dyDescent="0.25">
      <c r="A290" s="227"/>
      <c r="B290" s="230"/>
      <c r="C290" s="231"/>
      <c r="D290" s="203" t="s">
        <v>20</v>
      </c>
      <c r="E290" s="53">
        <f>E291+E292+E293</f>
        <v>24492121.879999999</v>
      </c>
      <c r="F290" s="53">
        <f>F291+F292+F293</f>
        <v>0</v>
      </c>
      <c r="G290" s="236"/>
      <c r="H290" s="262"/>
      <c r="I290" s="261"/>
      <c r="J290" s="261"/>
      <c r="K290" s="261"/>
      <c r="L290" s="53">
        <f>L291+L292+L293</f>
        <v>24492121.879999999</v>
      </c>
      <c r="M290" s="12"/>
    </row>
    <row r="291" spans="1:13" ht="14.25" customHeight="1" x14ac:dyDescent="0.25">
      <c r="A291" s="227"/>
      <c r="B291" s="230"/>
      <c r="C291" s="231"/>
      <c r="D291" s="203" t="s">
        <v>23</v>
      </c>
      <c r="E291" s="154">
        <v>24492121.879999999</v>
      </c>
      <c r="F291" s="53">
        <v>0</v>
      </c>
      <c r="G291" s="236"/>
      <c r="H291" s="262"/>
      <c r="I291" s="261"/>
      <c r="J291" s="261"/>
      <c r="K291" s="261"/>
      <c r="L291" s="154">
        <v>24492121.879999999</v>
      </c>
      <c r="M291" s="12"/>
    </row>
    <row r="292" spans="1:13" ht="13.5" customHeight="1" x14ac:dyDescent="0.25">
      <c r="A292" s="227"/>
      <c r="B292" s="230"/>
      <c r="C292" s="231"/>
      <c r="D292" s="203" t="s">
        <v>26</v>
      </c>
      <c r="E292" s="53">
        <v>0</v>
      </c>
      <c r="F292" s="53">
        <v>0</v>
      </c>
      <c r="G292" s="236"/>
      <c r="H292" s="262"/>
      <c r="I292" s="261"/>
      <c r="J292" s="261"/>
      <c r="K292" s="261"/>
      <c r="L292" s="53">
        <v>0</v>
      </c>
      <c r="M292" s="12"/>
    </row>
    <row r="293" spans="1:13" ht="21.75" customHeight="1" x14ac:dyDescent="0.25">
      <c r="A293" s="227"/>
      <c r="B293" s="230"/>
      <c r="C293" s="231"/>
      <c r="D293" s="203" t="s">
        <v>45</v>
      </c>
      <c r="E293" s="148">
        <v>0</v>
      </c>
      <c r="F293" s="154">
        <v>0</v>
      </c>
      <c r="G293" s="236"/>
      <c r="H293" s="262"/>
      <c r="I293" s="261"/>
      <c r="J293" s="261"/>
      <c r="K293" s="261"/>
      <c r="L293" s="148">
        <v>0</v>
      </c>
      <c r="M293" s="12"/>
    </row>
    <row r="294" spans="1:13" ht="19.5" x14ac:dyDescent="0.25">
      <c r="A294" s="256"/>
      <c r="B294" s="230"/>
      <c r="C294" s="231"/>
      <c r="D294" s="203" t="s">
        <v>46</v>
      </c>
      <c r="E294" s="154">
        <v>0</v>
      </c>
      <c r="F294" s="154">
        <v>0</v>
      </c>
      <c r="G294" s="300"/>
      <c r="H294" s="272"/>
      <c r="I294" s="270"/>
      <c r="J294" s="270"/>
      <c r="K294" s="270"/>
      <c r="L294" s="154">
        <v>0</v>
      </c>
      <c r="M294" s="12"/>
    </row>
    <row r="295" spans="1:13" x14ac:dyDescent="0.25">
      <c r="A295" s="226" t="s">
        <v>182</v>
      </c>
      <c r="B295" s="229" t="s">
        <v>183</v>
      </c>
      <c r="C295" s="229" t="s">
        <v>15</v>
      </c>
      <c r="D295" s="203" t="s">
        <v>16</v>
      </c>
      <c r="E295" s="53">
        <f>E296+E300</f>
        <v>24082000</v>
      </c>
      <c r="F295" s="53">
        <f>F296+F300</f>
        <v>32210505.199999999</v>
      </c>
      <c r="G295" s="235"/>
      <c r="H295" s="235" t="s">
        <v>184</v>
      </c>
      <c r="I295" s="237" t="s">
        <v>98</v>
      </c>
      <c r="J295" s="237">
        <v>2632</v>
      </c>
      <c r="K295" s="237">
        <v>2632</v>
      </c>
      <c r="L295" s="53">
        <f>L296+L300</f>
        <v>0</v>
      </c>
      <c r="M295" s="12"/>
    </row>
    <row r="296" spans="1:13" ht="19.5" x14ac:dyDescent="0.25">
      <c r="A296" s="227"/>
      <c r="B296" s="230"/>
      <c r="C296" s="231"/>
      <c r="D296" s="203" t="s">
        <v>20</v>
      </c>
      <c r="E296" s="53">
        <f>E297+E298+E299</f>
        <v>24082000</v>
      </c>
      <c r="F296" s="53">
        <f>F297+F298+F299</f>
        <v>32210505.199999999</v>
      </c>
      <c r="G296" s="236"/>
      <c r="H296" s="262"/>
      <c r="I296" s="261"/>
      <c r="J296" s="261"/>
      <c r="K296" s="261"/>
      <c r="L296" s="53">
        <f>L297+L298+L299</f>
        <v>0</v>
      </c>
      <c r="M296" s="12"/>
    </row>
    <row r="297" spans="1:13" x14ac:dyDescent="0.25">
      <c r="A297" s="227"/>
      <c r="B297" s="230"/>
      <c r="C297" s="231"/>
      <c r="D297" s="203" t="s">
        <v>23</v>
      </c>
      <c r="E297" s="154">
        <v>0</v>
      </c>
      <c r="F297" s="53"/>
      <c r="G297" s="236"/>
      <c r="H297" s="262"/>
      <c r="I297" s="261"/>
      <c r="J297" s="261"/>
      <c r="K297" s="261"/>
      <c r="L297" s="154">
        <v>0</v>
      </c>
      <c r="M297" s="12"/>
    </row>
    <row r="298" spans="1:13" x14ac:dyDescent="0.25">
      <c r="A298" s="227"/>
      <c r="B298" s="230"/>
      <c r="C298" s="231"/>
      <c r="D298" s="203" t="s">
        <v>26</v>
      </c>
      <c r="E298" s="53">
        <v>24082000</v>
      </c>
      <c r="F298" s="53">
        <v>32210505.199999999</v>
      </c>
      <c r="G298" s="236"/>
      <c r="H298" s="262"/>
      <c r="I298" s="261"/>
      <c r="J298" s="261"/>
      <c r="K298" s="261"/>
      <c r="L298" s="53">
        <v>0</v>
      </c>
      <c r="M298" s="12"/>
    </row>
    <row r="299" spans="1:13" ht="19.5" x14ac:dyDescent="0.25">
      <c r="A299" s="227"/>
      <c r="B299" s="230"/>
      <c r="C299" s="231"/>
      <c r="D299" s="203" t="s">
        <v>45</v>
      </c>
      <c r="E299" s="148">
        <v>0</v>
      </c>
      <c r="F299" s="154">
        <v>0</v>
      </c>
      <c r="G299" s="236"/>
      <c r="H299" s="262"/>
      <c r="I299" s="261"/>
      <c r="J299" s="261"/>
      <c r="K299" s="261"/>
      <c r="L299" s="148">
        <v>0</v>
      </c>
      <c r="M299" s="12"/>
    </row>
    <row r="300" spans="1:13" ht="33" customHeight="1" x14ac:dyDescent="0.25">
      <c r="A300" s="256"/>
      <c r="B300" s="230"/>
      <c r="C300" s="231"/>
      <c r="D300" s="203" t="s">
        <v>46</v>
      </c>
      <c r="E300" s="154">
        <v>0</v>
      </c>
      <c r="F300" s="154">
        <v>0</v>
      </c>
      <c r="G300" s="300"/>
      <c r="H300" s="272"/>
      <c r="I300" s="270"/>
      <c r="J300" s="270"/>
      <c r="K300" s="270"/>
      <c r="L300" s="154">
        <v>0</v>
      </c>
      <c r="M300" s="12"/>
    </row>
    <row r="301" spans="1:13" s="13" customFormat="1" ht="12.75" x14ac:dyDescent="0.2">
      <c r="A301" s="306" t="s">
        <v>185</v>
      </c>
      <c r="B301" s="265" t="s">
        <v>186</v>
      </c>
      <c r="C301" s="265"/>
      <c r="D301" s="47" t="s">
        <v>16</v>
      </c>
      <c r="E301" s="48">
        <f>E302+E306</f>
        <v>32365650.5</v>
      </c>
      <c r="F301" s="48">
        <f>F302+F306</f>
        <v>14419418.73</v>
      </c>
      <c r="G301" s="268"/>
      <c r="H301" s="308"/>
      <c r="I301" s="308"/>
      <c r="J301" s="308"/>
      <c r="K301" s="308"/>
      <c r="L301" s="48">
        <f>L302+L306</f>
        <v>32365650.5</v>
      </c>
      <c r="M301" s="12"/>
    </row>
    <row r="302" spans="1:13" s="13" customFormat="1" ht="19.5" x14ac:dyDescent="0.2">
      <c r="A302" s="343"/>
      <c r="B302" s="244"/>
      <c r="C302" s="248"/>
      <c r="D302" s="47" t="s">
        <v>20</v>
      </c>
      <c r="E302" s="48">
        <f>E303+E304+E305</f>
        <v>32365650.5</v>
      </c>
      <c r="F302" s="48">
        <f>F303+F304+F305</f>
        <v>14419418.73</v>
      </c>
      <c r="G302" s="346"/>
      <c r="H302" s="309"/>
      <c r="I302" s="244"/>
      <c r="J302" s="244"/>
      <c r="K302" s="244"/>
      <c r="L302" s="48">
        <f>L303+L304+L305</f>
        <v>32365650.5</v>
      </c>
      <c r="M302" s="12"/>
    </row>
    <row r="303" spans="1:13" s="13" customFormat="1" ht="12.75" x14ac:dyDescent="0.2">
      <c r="A303" s="343"/>
      <c r="B303" s="244"/>
      <c r="C303" s="248"/>
      <c r="D303" s="47" t="s">
        <v>23</v>
      </c>
      <c r="E303" s="48">
        <f>E309</f>
        <v>32365650.5</v>
      </c>
      <c r="F303" s="48">
        <f>F309</f>
        <v>14419418.73</v>
      </c>
      <c r="G303" s="346"/>
      <c r="H303" s="309"/>
      <c r="I303" s="244"/>
      <c r="J303" s="244"/>
      <c r="K303" s="244"/>
      <c r="L303" s="48">
        <f>L309</f>
        <v>32365650.5</v>
      </c>
      <c r="M303" s="12"/>
    </row>
    <row r="304" spans="1:13" s="13" customFormat="1" ht="12.75" x14ac:dyDescent="0.2">
      <c r="A304" s="343"/>
      <c r="B304" s="244"/>
      <c r="C304" s="248"/>
      <c r="D304" s="47" t="s">
        <v>26</v>
      </c>
      <c r="E304" s="48">
        <f t="shared" ref="E304:F306" si="19">E310</f>
        <v>0</v>
      </c>
      <c r="F304" s="48">
        <f t="shared" ref="F304" si="20">F310</f>
        <v>0</v>
      </c>
      <c r="G304" s="346"/>
      <c r="H304" s="348"/>
      <c r="I304" s="244"/>
      <c r="J304" s="244"/>
      <c r="K304" s="244"/>
      <c r="L304" s="48">
        <f t="shared" ref="L304:L306" si="21">L310</f>
        <v>0</v>
      </c>
      <c r="M304" s="12"/>
    </row>
    <row r="305" spans="1:13" ht="19.5" x14ac:dyDescent="0.25">
      <c r="A305" s="343"/>
      <c r="B305" s="244"/>
      <c r="C305" s="248"/>
      <c r="D305" s="47" t="s">
        <v>45</v>
      </c>
      <c r="E305" s="48">
        <f t="shared" si="19"/>
        <v>0</v>
      </c>
      <c r="F305" s="48">
        <f t="shared" si="19"/>
        <v>0</v>
      </c>
      <c r="G305" s="346"/>
      <c r="H305" s="244"/>
      <c r="I305" s="244"/>
      <c r="J305" s="244"/>
      <c r="K305" s="244"/>
      <c r="L305" s="48">
        <f t="shared" si="21"/>
        <v>0</v>
      </c>
      <c r="M305" s="12"/>
    </row>
    <row r="306" spans="1:13" ht="18" customHeight="1" x14ac:dyDescent="0.25">
      <c r="A306" s="344"/>
      <c r="B306" s="244"/>
      <c r="C306" s="345"/>
      <c r="D306" s="47" t="s">
        <v>46</v>
      </c>
      <c r="E306" s="48">
        <f t="shared" si="19"/>
        <v>0</v>
      </c>
      <c r="F306" s="48">
        <f t="shared" si="19"/>
        <v>0</v>
      </c>
      <c r="G306" s="347"/>
      <c r="H306" s="244"/>
      <c r="I306" s="244"/>
      <c r="J306" s="244"/>
      <c r="K306" s="333"/>
      <c r="L306" s="48">
        <f t="shared" si="21"/>
        <v>0</v>
      </c>
      <c r="M306" s="12"/>
    </row>
    <row r="307" spans="1:13" ht="30" customHeight="1" x14ac:dyDescent="0.25">
      <c r="A307" s="226" t="s">
        <v>187</v>
      </c>
      <c r="B307" s="229" t="s">
        <v>188</v>
      </c>
      <c r="C307" s="229" t="s">
        <v>15</v>
      </c>
      <c r="D307" s="203" t="s">
        <v>16</v>
      </c>
      <c r="E307" s="53">
        <f>E308+E312</f>
        <v>32365650.5</v>
      </c>
      <c r="F307" s="53">
        <f>F308+F312</f>
        <v>14419418.73</v>
      </c>
      <c r="G307" s="235"/>
      <c r="H307" s="235" t="s">
        <v>189</v>
      </c>
      <c r="I307" s="237" t="s">
        <v>190</v>
      </c>
      <c r="J307" s="237">
        <v>27080</v>
      </c>
      <c r="K307" s="237">
        <v>14750</v>
      </c>
      <c r="L307" s="53">
        <f>L308+L312</f>
        <v>32365650.5</v>
      </c>
      <c r="M307" s="12"/>
    </row>
    <row r="308" spans="1:13" ht="29.25" customHeight="1" x14ac:dyDescent="0.25">
      <c r="A308" s="227"/>
      <c r="B308" s="230"/>
      <c r="C308" s="231"/>
      <c r="D308" s="203" t="s">
        <v>20</v>
      </c>
      <c r="E308" s="53">
        <f>E309+E310+E311</f>
        <v>32365650.5</v>
      </c>
      <c r="F308" s="53">
        <f>F309+F310+F311</f>
        <v>14419418.73</v>
      </c>
      <c r="G308" s="236"/>
      <c r="H308" s="262"/>
      <c r="I308" s="261"/>
      <c r="J308" s="261"/>
      <c r="K308" s="261"/>
      <c r="L308" s="53">
        <f>L309+L310+L311</f>
        <v>32365650.5</v>
      </c>
      <c r="M308" s="12"/>
    </row>
    <row r="309" spans="1:13" ht="16.5" customHeight="1" x14ac:dyDescent="0.25">
      <c r="A309" s="227"/>
      <c r="B309" s="230"/>
      <c r="C309" s="231"/>
      <c r="D309" s="203" t="s">
        <v>23</v>
      </c>
      <c r="E309" s="154">
        <v>32365650.5</v>
      </c>
      <c r="F309" s="53">
        <v>14419418.73</v>
      </c>
      <c r="G309" s="236"/>
      <c r="H309" s="262"/>
      <c r="I309" s="261"/>
      <c r="J309" s="261"/>
      <c r="K309" s="261"/>
      <c r="L309" s="154">
        <v>32365650.5</v>
      </c>
      <c r="M309" s="12"/>
    </row>
    <row r="310" spans="1:13" ht="15" customHeight="1" x14ac:dyDescent="0.25">
      <c r="A310" s="227"/>
      <c r="B310" s="230"/>
      <c r="C310" s="231"/>
      <c r="D310" s="203" t="s">
        <v>26</v>
      </c>
      <c r="E310" s="53">
        <v>0</v>
      </c>
      <c r="F310" s="53">
        <v>0</v>
      </c>
      <c r="G310" s="236"/>
      <c r="H310" s="262"/>
      <c r="I310" s="261"/>
      <c r="J310" s="261"/>
      <c r="K310" s="261"/>
      <c r="L310" s="53">
        <v>0</v>
      </c>
      <c r="M310" s="12"/>
    </row>
    <row r="311" spans="1:13" ht="25.5" customHeight="1" x14ac:dyDescent="0.25">
      <c r="A311" s="227"/>
      <c r="B311" s="230"/>
      <c r="C311" s="231"/>
      <c r="D311" s="203" t="s">
        <v>45</v>
      </c>
      <c r="E311" s="148">
        <v>0</v>
      </c>
      <c r="F311" s="154">
        <v>0</v>
      </c>
      <c r="G311" s="236"/>
      <c r="H311" s="262"/>
      <c r="I311" s="261"/>
      <c r="J311" s="261"/>
      <c r="K311" s="261"/>
      <c r="L311" s="148">
        <v>0</v>
      </c>
      <c r="M311" s="12"/>
    </row>
    <row r="312" spans="1:13" ht="16.5" customHeight="1" x14ac:dyDescent="0.25">
      <c r="A312" s="256"/>
      <c r="B312" s="230"/>
      <c r="C312" s="231"/>
      <c r="D312" s="203" t="s">
        <v>46</v>
      </c>
      <c r="E312" s="154">
        <v>0</v>
      </c>
      <c r="F312" s="154">
        <v>0</v>
      </c>
      <c r="G312" s="300"/>
      <c r="H312" s="272"/>
      <c r="I312" s="270"/>
      <c r="J312" s="270"/>
      <c r="K312" s="270"/>
      <c r="L312" s="57">
        <v>0</v>
      </c>
      <c r="M312" s="12"/>
    </row>
    <row r="313" spans="1:13" s="13" customFormat="1" ht="12.75" x14ac:dyDescent="0.2">
      <c r="A313" s="306" t="s">
        <v>191</v>
      </c>
      <c r="B313" s="265" t="s">
        <v>192</v>
      </c>
      <c r="C313" s="265"/>
      <c r="D313" s="47" t="s">
        <v>16</v>
      </c>
      <c r="E313" s="48">
        <f>E314+E318</f>
        <v>267103000</v>
      </c>
      <c r="F313" s="48">
        <f>F314+F318</f>
        <v>215062013.50999999</v>
      </c>
      <c r="G313" s="268"/>
      <c r="H313" s="308"/>
      <c r="I313" s="308"/>
      <c r="J313" s="308"/>
      <c r="K313" s="308"/>
      <c r="L313" s="48">
        <f>L314+L318</f>
        <v>267103000</v>
      </c>
      <c r="M313" s="12"/>
    </row>
    <row r="314" spans="1:13" s="13" customFormat="1" ht="19.5" x14ac:dyDescent="0.2">
      <c r="A314" s="343"/>
      <c r="B314" s="244"/>
      <c r="C314" s="248"/>
      <c r="D314" s="47" t="s">
        <v>20</v>
      </c>
      <c r="E314" s="48">
        <f>E315+E316+E317</f>
        <v>267103000</v>
      </c>
      <c r="F314" s="48">
        <f>F315+F316+F317</f>
        <v>215062013.50999999</v>
      </c>
      <c r="G314" s="346"/>
      <c r="H314" s="309"/>
      <c r="I314" s="244"/>
      <c r="J314" s="244"/>
      <c r="K314" s="244"/>
      <c r="L314" s="48">
        <f>L315+L316+L317</f>
        <v>267103000</v>
      </c>
      <c r="M314" s="12"/>
    </row>
    <row r="315" spans="1:13" s="13" customFormat="1" ht="12.75" x14ac:dyDescent="0.2">
      <c r="A315" s="343"/>
      <c r="B315" s="244"/>
      <c r="C315" s="248"/>
      <c r="D315" s="47" t="s">
        <v>23</v>
      </c>
      <c r="E315" s="48">
        <f t="shared" ref="E315:F318" si="22">E321+E333+E327</f>
        <v>0</v>
      </c>
      <c r="F315" s="48">
        <f t="shared" ref="F315" si="23">F321+F333+F327</f>
        <v>0</v>
      </c>
      <c r="G315" s="346"/>
      <c r="H315" s="309"/>
      <c r="I315" s="244"/>
      <c r="J315" s="244"/>
      <c r="K315" s="244"/>
      <c r="L315" s="48">
        <f t="shared" ref="L315:L318" si="24">L321+L333+L327</f>
        <v>0</v>
      </c>
      <c r="M315" s="12"/>
    </row>
    <row r="316" spans="1:13" s="13" customFormat="1" ht="12.75" x14ac:dyDescent="0.2">
      <c r="A316" s="343"/>
      <c r="B316" s="244"/>
      <c r="C316" s="248"/>
      <c r="D316" s="47" t="s">
        <v>26</v>
      </c>
      <c r="E316" s="48">
        <f t="shared" si="22"/>
        <v>267103000</v>
      </c>
      <c r="F316" s="48">
        <f t="shared" ref="F316" si="25">F322+F334+F328</f>
        <v>215062013.50999999</v>
      </c>
      <c r="G316" s="346"/>
      <c r="H316" s="348"/>
      <c r="I316" s="244"/>
      <c r="J316" s="244"/>
      <c r="K316" s="244"/>
      <c r="L316" s="48">
        <f t="shared" si="24"/>
        <v>267103000</v>
      </c>
      <c r="M316" s="12"/>
    </row>
    <row r="317" spans="1:13" ht="19.5" x14ac:dyDescent="0.25">
      <c r="A317" s="343"/>
      <c r="B317" s="244"/>
      <c r="C317" s="248"/>
      <c r="D317" s="47" t="s">
        <v>45</v>
      </c>
      <c r="E317" s="48">
        <f t="shared" si="22"/>
        <v>0</v>
      </c>
      <c r="F317" s="48">
        <f t="shared" si="22"/>
        <v>0</v>
      </c>
      <c r="G317" s="346"/>
      <c r="H317" s="244"/>
      <c r="I317" s="244"/>
      <c r="J317" s="244"/>
      <c r="K317" s="244"/>
      <c r="L317" s="48">
        <f t="shared" si="24"/>
        <v>0</v>
      </c>
      <c r="M317" s="12"/>
    </row>
    <row r="318" spans="1:13" ht="18" customHeight="1" x14ac:dyDescent="0.25">
      <c r="A318" s="344"/>
      <c r="B318" s="244"/>
      <c r="C318" s="345"/>
      <c r="D318" s="47" t="s">
        <v>46</v>
      </c>
      <c r="E318" s="48">
        <f t="shared" si="22"/>
        <v>0</v>
      </c>
      <c r="F318" s="48">
        <f t="shared" si="22"/>
        <v>0</v>
      </c>
      <c r="G318" s="347"/>
      <c r="H318" s="244"/>
      <c r="I318" s="244"/>
      <c r="J318" s="244"/>
      <c r="K318" s="333"/>
      <c r="L318" s="48">
        <f t="shared" si="24"/>
        <v>0</v>
      </c>
      <c r="M318" s="12"/>
    </row>
    <row r="319" spans="1:13" ht="20.25" customHeight="1" x14ac:dyDescent="0.25">
      <c r="A319" s="226" t="s">
        <v>193</v>
      </c>
      <c r="B319" s="229" t="s">
        <v>194</v>
      </c>
      <c r="C319" s="229" t="s">
        <v>15</v>
      </c>
      <c r="D319" s="203" t="s">
        <v>16</v>
      </c>
      <c r="E319" s="53">
        <f>E320+E324</f>
        <v>71231300</v>
      </c>
      <c r="F319" s="53">
        <f>F320+F324</f>
        <v>64501981.450000003</v>
      </c>
      <c r="G319" s="235"/>
      <c r="H319" s="235" t="s">
        <v>195</v>
      </c>
      <c r="I319" s="237" t="s">
        <v>28</v>
      </c>
      <c r="J319" s="237">
        <v>15931</v>
      </c>
      <c r="K319" s="237">
        <v>18824</v>
      </c>
      <c r="L319" s="53">
        <f t="shared" ref="L319" si="26">L320+L324</f>
        <v>71231300</v>
      </c>
      <c r="M319" s="12"/>
    </row>
    <row r="320" spans="1:13" ht="19.5" customHeight="1" x14ac:dyDescent="0.25">
      <c r="A320" s="227"/>
      <c r="B320" s="230"/>
      <c r="C320" s="231"/>
      <c r="D320" s="203" t="s">
        <v>20</v>
      </c>
      <c r="E320" s="53">
        <f>E321+E322+E323</f>
        <v>71231300</v>
      </c>
      <c r="F320" s="53">
        <f>F321+F322+F323</f>
        <v>64501981.450000003</v>
      </c>
      <c r="G320" s="236"/>
      <c r="H320" s="262"/>
      <c r="I320" s="261"/>
      <c r="J320" s="261"/>
      <c r="K320" s="261"/>
      <c r="L320" s="53">
        <f t="shared" ref="L320" si="27">L321+L322+L323</f>
        <v>71231300</v>
      </c>
      <c r="M320" s="12"/>
    </row>
    <row r="321" spans="1:13" ht="14.25" customHeight="1" x14ac:dyDescent="0.25">
      <c r="A321" s="227"/>
      <c r="B321" s="230"/>
      <c r="C321" s="231"/>
      <c r="D321" s="203" t="s">
        <v>23</v>
      </c>
      <c r="E321" s="154">
        <v>0</v>
      </c>
      <c r="F321" s="53">
        <v>0</v>
      </c>
      <c r="G321" s="236"/>
      <c r="H321" s="262"/>
      <c r="I321" s="261"/>
      <c r="J321" s="261"/>
      <c r="K321" s="261"/>
      <c r="L321" s="154">
        <v>0</v>
      </c>
      <c r="M321" s="12"/>
    </row>
    <row r="322" spans="1:13" ht="13.5" customHeight="1" x14ac:dyDescent="0.25">
      <c r="A322" s="227"/>
      <c r="B322" s="230"/>
      <c r="C322" s="231"/>
      <c r="D322" s="203" t="s">
        <v>26</v>
      </c>
      <c r="E322" s="53">
        <v>71231300</v>
      </c>
      <c r="F322" s="53">
        <v>64501981.450000003</v>
      </c>
      <c r="G322" s="236"/>
      <c r="H322" s="262"/>
      <c r="I322" s="261"/>
      <c r="J322" s="261"/>
      <c r="K322" s="261"/>
      <c r="L322" s="53">
        <v>71231300</v>
      </c>
      <c r="M322" s="12"/>
    </row>
    <row r="323" spans="1:13" ht="21.75" customHeight="1" x14ac:dyDescent="0.25">
      <c r="A323" s="227"/>
      <c r="B323" s="230"/>
      <c r="C323" s="231"/>
      <c r="D323" s="203" t="s">
        <v>45</v>
      </c>
      <c r="E323" s="148">
        <v>0</v>
      </c>
      <c r="F323" s="154">
        <v>0</v>
      </c>
      <c r="G323" s="236"/>
      <c r="H323" s="262"/>
      <c r="I323" s="261"/>
      <c r="J323" s="261"/>
      <c r="K323" s="261"/>
      <c r="L323" s="148">
        <v>0</v>
      </c>
      <c r="M323" s="12"/>
    </row>
    <row r="324" spans="1:13" ht="61.5" customHeight="1" x14ac:dyDescent="0.25">
      <c r="A324" s="256"/>
      <c r="B324" s="230"/>
      <c r="C324" s="231"/>
      <c r="D324" s="203" t="s">
        <v>46</v>
      </c>
      <c r="E324" s="194">
        <v>0</v>
      </c>
      <c r="F324" s="194">
        <v>0</v>
      </c>
      <c r="G324" s="300"/>
      <c r="H324" s="272"/>
      <c r="I324" s="270"/>
      <c r="J324" s="270"/>
      <c r="K324" s="270"/>
      <c r="L324" s="220">
        <v>0</v>
      </c>
      <c r="M324" s="12"/>
    </row>
    <row r="325" spans="1:13" ht="19.5" customHeight="1" x14ac:dyDescent="0.25">
      <c r="A325" s="226" t="s">
        <v>196</v>
      </c>
      <c r="B325" s="229" t="s">
        <v>197</v>
      </c>
      <c r="C325" s="229" t="s">
        <v>15</v>
      </c>
      <c r="D325" s="203" t="s">
        <v>16</v>
      </c>
      <c r="E325" s="53">
        <f>E326+E330</f>
        <v>192834500</v>
      </c>
      <c r="F325" s="53">
        <f>F326+F330</f>
        <v>149294532.06</v>
      </c>
      <c r="G325" s="349"/>
      <c r="H325" s="235" t="s">
        <v>198</v>
      </c>
      <c r="I325" s="237" t="s">
        <v>28</v>
      </c>
      <c r="J325" s="237">
        <v>18784</v>
      </c>
      <c r="K325" s="237">
        <v>18824</v>
      </c>
      <c r="L325" s="53">
        <f>L326+L330</f>
        <v>192834500</v>
      </c>
      <c r="M325" s="12"/>
    </row>
    <row r="326" spans="1:13" ht="29.25" customHeight="1" x14ac:dyDescent="0.25">
      <c r="A326" s="227"/>
      <c r="B326" s="230"/>
      <c r="C326" s="231"/>
      <c r="D326" s="203" t="s">
        <v>20</v>
      </c>
      <c r="E326" s="53">
        <f>E327+E328+E329</f>
        <v>192834500</v>
      </c>
      <c r="F326" s="53">
        <f>F327+F328+F329</f>
        <v>149294532.06</v>
      </c>
      <c r="G326" s="350"/>
      <c r="H326" s="262"/>
      <c r="I326" s="261"/>
      <c r="J326" s="238"/>
      <c r="K326" s="261"/>
      <c r="L326" s="53">
        <f>L327+L328+L329</f>
        <v>192834500</v>
      </c>
      <c r="M326" s="12"/>
    </row>
    <row r="327" spans="1:13" ht="33.75" customHeight="1" x14ac:dyDescent="0.25">
      <c r="A327" s="227"/>
      <c r="B327" s="230"/>
      <c r="C327" s="231"/>
      <c r="D327" s="203" t="s">
        <v>23</v>
      </c>
      <c r="E327" s="154">
        <v>0</v>
      </c>
      <c r="F327" s="53">
        <v>0</v>
      </c>
      <c r="G327" s="350"/>
      <c r="H327" s="262"/>
      <c r="I327" s="261"/>
      <c r="J327" s="238"/>
      <c r="K327" s="261"/>
      <c r="L327" s="154">
        <v>0</v>
      </c>
      <c r="M327" s="12"/>
    </row>
    <row r="328" spans="1:13" ht="22.5" customHeight="1" x14ac:dyDescent="0.25">
      <c r="A328" s="227"/>
      <c r="B328" s="230"/>
      <c r="C328" s="231"/>
      <c r="D328" s="203" t="s">
        <v>26</v>
      </c>
      <c r="E328" s="53">
        <v>192834500</v>
      </c>
      <c r="F328" s="53">
        <v>149294532.06</v>
      </c>
      <c r="G328" s="350"/>
      <c r="H328" s="262"/>
      <c r="I328" s="261"/>
      <c r="J328" s="238"/>
      <c r="K328" s="261"/>
      <c r="L328" s="53">
        <f>24983450+167851050</f>
        <v>192834500</v>
      </c>
      <c r="M328" s="12"/>
    </row>
    <row r="329" spans="1:13" ht="27" customHeight="1" x14ac:dyDescent="0.25">
      <c r="A329" s="227"/>
      <c r="B329" s="230"/>
      <c r="C329" s="231"/>
      <c r="D329" s="203" t="s">
        <v>45</v>
      </c>
      <c r="E329" s="148">
        <v>0</v>
      </c>
      <c r="F329" s="154">
        <v>0</v>
      </c>
      <c r="G329" s="350"/>
      <c r="H329" s="262"/>
      <c r="I329" s="261"/>
      <c r="J329" s="238"/>
      <c r="K329" s="261"/>
      <c r="L329" s="55">
        <v>0</v>
      </c>
      <c r="M329" s="12"/>
    </row>
    <row r="330" spans="1:13" ht="18" customHeight="1" x14ac:dyDescent="0.25">
      <c r="A330" s="256"/>
      <c r="B330" s="230"/>
      <c r="C330" s="231"/>
      <c r="D330" s="203" t="s">
        <v>46</v>
      </c>
      <c r="E330" s="194">
        <v>0</v>
      </c>
      <c r="F330" s="194">
        <v>0</v>
      </c>
      <c r="G330" s="351"/>
      <c r="H330" s="272"/>
      <c r="I330" s="270"/>
      <c r="J330" s="258"/>
      <c r="K330" s="270"/>
      <c r="L330" s="24">
        <v>0</v>
      </c>
      <c r="M330" s="12"/>
    </row>
    <row r="331" spans="1:13" ht="12.75" customHeight="1" x14ac:dyDescent="0.25">
      <c r="A331" s="226" t="s">
        <v>199</v>
      </c>
      <c r="B331" s="229" t="s">
        <v>200</v>
      </c>
      <c r="C331" s="229" t="s">
        <v>15</v>
      </c>
      <c r="D331" s="203" t="s">
        <v>16</v>
      </c>
      <c r="E331" s="53">
        <f>E332+E336</f>
        <v>3037200</v>
      </c>
      <c r="F331" s="53">
        <f>F332+F336</f>
        <v>1265500</v>
      </c>
      <c r="G331" s="235"/>
      <c r="H331" s="235" t="s">
        <v>201</v>
      </c>
      <c r="I331" s="237" t="s">
        <v>52</v>
      </c>
      <c r="J331" s="237">
        <v>1</v>
      </c>
      <c r="K331" s="237">
        <v>0</v>
      </c>
      <c r="L331" s="53">
        <f>L332+L336</f>
        <v>3037200</v>
      </c>
      <c r="M331" s="12"/>
    </row>
    <row r="332" spans="1:13" ht="19.5" x14ac:dyDescent="0.25">
      <c r="A332" s="227"/>
      <c r="B332" s="230"/>
      <c r="C332" s="231"/>
      <c r="D332" s="203" t="s">
        <v>20</v>
      </c>
      <c r="E332" s="53">
        <f>E333+E334+E335</f>
        <v>3037200</v>
      </c>
      <c r="F332" s="53">
        <f>F333+F334+F335</f>
        <v>1265500</v>
      </c>
      <c r="G332" s="236"/>
      <c r="H332" s="262"/>
      <c r="I332" s="261"/>
      <c r="J332" s="261"/>
      <c r="K332" s="261"/>
      <c r="L332" s="53">
        <f>L333+L334+L335</f>
        <v>3037200</v>
      </c>
      <c r="M332" s="12"/>
    </row>
    <row r="333" spans="1:13" ht="51.75" customHeight="1" x14ac:dyDescent="0.25">
      <c r="A333" s="227"/>
      <c r="B333" s="230"/>
      <c r="C333" s="231"/>
      <c r="D333" s="203" t="s">
        <v>23</v>
      </c>
      <c r="E333" s="154">
        <v>0</v>
      </c>
      <c r="F333" s="53">
        <v>0</v>
      </c>
      <c r="G333" s="236"/>
      <c r="H333" s="262"/>
      <c r="I333" s="261"/>
      <c r="J333" s="261"/>
      <c r="K333" s="261"/>
      <c r="L333" s="154">
        <v>0</v>
      </c>
      <c r="M333" s="12"/>
    </row>
    <row r="334" spans="1:13" ht="40.5" customHeight="1" x14ac:dyDescent="0.25">
      <c r="A334" s="227"/>
      <c r="B334" s="230"/>
      <c r="C334" s="231"/>
      <c r="D334" s="203" t="s">
        <v>26</v>
      </c>
      <c r="E334" s="53">
        <v>3037200</v>
      </c>
      <c r="F334" s="53">
        <v>1265500</v>
      </c>
      <c r="G334" s="236"/>
      <c r="H334" s="262"/>
      <c r="I334" s="261"/>
      <c r="J334" s="261"/>
      <c r="K334" s="261"/>
      <c r="L334" s="53">
        <v>3037200</v>
      </c>
      <c r="M334" s="12"/>
    </row>
    <row r="335" spans="1:13" ht="48.75" customHeight="1" x14ac:dyDescent="0.25">
      <c r="A335" s="227"/>
      <c r="B335" s="230"/>
      <c r="C335" s="231"/>
      <c r="D335" s="203" t="s">
        <v>45</v>
      </c>
      <c r="E335" s="148">
        <v>0</v>
      </c>
      <c r="F335" s="154">
        <v>0</v>
      </c>
      <c r="G335" s="236"/>
      <c r="H335" s="262"/>
      <c r="I335" s="261"/>
      <c r="J335" s="261"/>
      <c r="K335" s="261"/>
      <c r="L335" s="148">
        <v>0</v>
      </c>
      <c r="M335" s="12"/>
    </row>
    <row r="336" spans="1:13" ht="89.25" customHeight="1" x14ac:dyDescent="0.25">
      <c r="A336" s="256"/>
      <c r="B336" s="230"/>
      <c r="C336" s="231"/>
      <c r="D336" s="203" t="s">
        <v>46</v>
      </c>
      <c r="E336" s="194">
        <v>0</v>
      </c>
      <c r="F336" s="194">
        <v>0</v>
      </c>
      <c r="G336" s="300"/>
      <c r="H336" s="272"/>
      <c r="I336" s="270"/>
      <c r="J336" s="270"/>
      <c r="K336" s="270"/>
      <c r="L336" s="24">
        <v>0</v>
      </c>
      <c r="M336" s="12"/>
    </row>
    <row r="337" spans="1:13" x14ac:dyDescent="0.25">
      <c r="A337" s="240" t="s">
        <v>202</v>
      </c>
      <c r="B337" s="243" t="s">
        <v>203</v>
      </c>
      <c r="C337" s="243" t="s">
        <v>15</v>
      </c>
      <c r="D337" s="47" t="s">
        <v>16</v>
      </c>
      <c r="E337" s="48">
        <f>E338+E342</f>
        <v>480600</v>
      </c>
      <c r="F337" s="48">
        <f>F338+F342</f>
        <v>419089.44</v>
      </c>
      <c r="G337" s="247"/>
      <c r="H337" s="247"/>
      <c r="I337" s="249"/>
      <c r="J337" s="249"/>
      <c r="K337" s="249"/>
      <c r="L337" s="48">
        <f>L338+L342</f>
        <v>480600</v>
      </c>
      <c r="M337" s="12"/>
    </row>
    <row r="338" spans="1:13" ht="19.5" x14ac:dyDescent="0.25">
      <c r="A338" s="241"/>
      <c r="B338" s="244"/>
      <c r="C338" s="245"/>
      <c r="D338" s="47" t="s">
        <v>20</v>
      </c>
      <c r="E338" s="48">
        <f>E339+E340+E341</f>
        <v>480600</v>
      </c>
      <c r="F338" s="48">
        <f>F339+F340+F341</f>
        <v>419089.44</v>
      </c>
      <c r="G338" s="252"/>
      <c r="H338" s="253"/>
      <c r="I338" s="251"/>
      <c r="J338" s="251"/>
      <c r="K338" s="251"/>
      <c r="L338" s="48">
        <f>L339+L340+L341</f>
        <v>480600</v>
      </c>
      <c r="M338" s="12"/>
    </row>
    <row r="339" spans="1:13" x14ac:dyDescent="0.25">
      <c r="A339" s="241"/>
      <c r="B339" s="244"/>
      <c r="C339" s="245"/>
      <c r="D339" s="47" t="s">
        <v>23</v>
      </c>
      <c r="E339" s="64">
        <f t="shared" ref="E339:F342" si="28">E345+E351</f>
        <v>0</v>
      </c>
      <c r="F339" s="64">
        <f t="shared" ref="F339" si="29">F345+F351</f>
        <v>0</v>
      </c>
      <c r="G339" s="252"/>
      <c r="H339" s="253"/>
      <c r="I339" s="251"/>
      <c r="J339" s="251"/>
      <c r="K339" s="251"/>
      <c r="L339" s="64">
        <f t="shared" ref="L339:L342" si="30">L345+L351</f>
        <v>0</v>
      </c>
      <c r="M339" s="12"/>
    </row>
    <row r="340" spans="1:13" x14ac:dyDescent="0.25">
      <c r="A340" s="241"/>
      <c r="B340" s="244"/>
      <c r="C340" s="245"/>
      <c r="D340" s="51" t="s">
        <v>26</v>
      </c>
      <c r="E340" s="48">
        <f t="shared" si="28"/>
        <v>480600</v>
      </c>
      <c r="F340" s="48">
        <f t="shared" ref="F340" si="31">F346+F352</f>
        <v>419089.44</v>
      </c>
      <c r="G340" s="252"/>
      <c r="H340" s="253"/>
      <c r="I340" s="251"/>
      <c r="J340" s="251"/>
      <c r="K340" s="251"/>
      <c r="L340" s="48">
        <f t="shared" si="30"/>
        <v>480600</v>
      </c>
      <c r="M340" s="12"/>
    </row>
    <row r="341" spans="1:13" ht="19.5" x14ac:dyDescent="0.25">
      <c r="A341" s="241"/>
      <c r="B341" s="244"/>
      <c r="C341" s="245"/>
      <c r="D341" s="47" t="s">
        <v>45</v>
      </c>
      <c r="E341" s="65">
        <f t="shared" si="28"/>
        <v>0</v>
      </c>
      <c r="F341" s="64">
        <f t="shared" si="28"/>
        <v>0</v>
      </c>
      <c r="G341" s="252"/>
      <c r="H341" s="253"/>
      <c r="I341" s="251"/>
      <c r="J341" s="251"/>
      <c r="K341" s="251"/>
      <c r="L341" s="65">
        <f t="shared" si="30"/>
        <v>0</v>
      </c>
      <c r="M341" s="12"/>
    </row>
    <row r="342" spans="1:13" ht="19.5" x14ac:dyDescent="0.25">
      <c r="A342" s="242"/>
      <c r="B342" s="244"/>
      <c r="C342" s="245"/>
      <c r="D342" s="51" t="s">
        <v>46</v>
      </c>
      <c r="E342" s="81">
        <f t="shared" si="28"/>
        <v>0</v>
      </c>
      <c r="F342" s="81">
        <f t="shared" si="28"/>
        <v>0</v>
      </c>
      <c r="G342" s="334"/>
      <c r="H342" s="254"/>
      <c r="I342" s="263"/>
      <c r="J342" s="263"/>
      <c r="K342" s="263"/>
      <c r="L342" s="81">
        <f t="shared" si="30"/>
        <v>0</v>
      </c>
      <c r="M342" s="12"/>
    </row>
    <row r="343" spans="1:13" ht="59.25" customHeight="1" x14ac:dyDescent="0.25">
      <c r="A343" s="293" t="s">
        <v>204</v>
      </c>
      <c r="B343" s="229" t="s">
        <v>205</v>
      </c>
      <c r="C343" s="229" t="s">
        <v>15</v>
      </c>
      <c r="D343" s="203" t="s">
        <v>16</v>
      </c>
      <c r="E343" s="53">
        <f>E344+E348</f>
        <v>480600</v>
      </c>
      <c r="F343" s="53">
        <f>F344+F348</f>
        <v>419089.44</v>
      </c>
      <c r="G343" s="235"/>
      <c r="H343" s="156" t="s">
        <v>206</v>
      </c>
      <c r="I343" s="160" t="s">
        <v>52</v>
      </c>
      <c r="J343" s="160" t="s">
        <v>207</v>
      </c>
      <c r="K343" s="160">
        <v>94.16</v>
      </c>
      <c r="L343" s="53">
        <f>L344+L348</f>
        <v>480600</v>
      </c>
      <c r="M343" s="12"/>
    </row>
    <row r="344" spans="1:13" ht="42" customHeight="1" x14ac:dyDescent="0.25">
      <c r="A344" s="296"/>
      <c r="B344" s="230"/>
      <c r="C344" s="231"/>
      <c r="D344" s="203" t="s">
        <v>20</v>
      </c>
      <c r="E344" s="53">
        <f>E345+E346+E347</f>
        <v>480600</v>
      </c>
      <c r="F344" s="53">
        <f>F345+F346+F347</f>
        <v>419089.44</v>
      </c>
      <c r="G344" s="236"/>
      <c r="H344" s="156" t="s">
        <v>208</v>
      </c>
      <c r="I344" s="160" t="s">
        <v>52</v>
      </c>
      <c r="J344" s="223">
        <v>17.100000000000001</v>
      </c>
      <c r="K344" s="160">
        <v>9.1</v>
      </c>
      <c r="L344" s="53">
        <f>L345+L346+L347</f>
        <v>480600</v>
      </c>
      <c r="M344" s="12"/>
    </row>
    <row r="345" spans="1:13" x14ac:dyDescent="0.25">
      <c r="A345" s="296"/>
      <c r="B345" s="230"/>
      <c r="C345" s="231"/>
      <c r="D345" s="180" t="s">
        <v>23</v>
      </c>
      <c r="E345" s="154">
        <v>0</v>
      </c>
      <c r="F345" s="53">
        <v>0</v>
      </c>
      <c r="G345" s="236"/>
      <c r="H345" s="235" t="s">
        <v>209</v>
      </c>
      <c r="I345" s="237" t="s">
        <v>210</v>
      </c>
      <c r="J345" s="237">
        <v>26.6</v>
      </c>
      <c r="K345" s="237">
        <v>12.5</v>
      </c>
      <c r="L345" s="154">
        <v>0</v>
      </c>
      <c r="M345" s="12"/>
    </row>
    <row r="346" spans="1:13" x14ac:dyDescent="0.25">
      <c r="A346" s="296"/>
      <c r="B346" s="230"/>
      <c r="C346" s="231"/>
      <c r="D346" s="18" t="s">
        <v>26</v>
      </c>
      <c r="E346" s="53">
        <v>480600</v>
      </c>
      <c r="F346" s="53">
        <v>419089.44</v>
      </c>
      <c r="G346" s="236"/>
      <c r="H346" s="236"/>
      <c r="I346" s="238"/>
      <c r="J346" s="238"/>
      <c r="K346" s="238"/>
      <c r="L346" s="53">
        <v>480600</v>
      </c>
      <c r="M346" s="12"/>
    </row>
    <row r="347" spans="1:13" ht="19.5" x14ac:dyDescent="0.25">
      <c r="A347" s="296"/>
      <c r="B347" s="230"/>
      <c r="C347" s="231"/>
      <c r="D347" s="203" t="s">
        <v>45</v>
      </c>
      <c r="E347" s="148">
        <v>0</v>
      </c>
      <c r="F347" s="154">
        <v>0</v>
      </c>
      <c r="G347" s="236"/>
      <c r="H347" s="236"/>
      <c r="I347" s="238"/>
      <c r="J347" s="238"/>
      <c r="K347" s="238"/>
      <c r="L347" s="55">
        <v>0</v>
      </c>
      <c r="M347" s="12"/>
    </row>
    <row r="348" spans="1:13" ht="16.5" customHeight="1" x14ac:dyDescent="0.25">
      <c r="A348" s="294"/>
      <c r="B348" s="230"/>
      <c r="C348" s="231"/>
      <c r="D348" s="18" t="s">
        <v>46</v>
      </c>
      <c r="E348" s="194">
        <v>0</v>
      </c>
      <c r="F348" s="194">
        <v>0</v>
      </c>
      <c r="G348" s="300"/>
      <c r="H348" s="300"/>
      <c r="I348" s="258"/>
      <c r="J348" s="258"/>
      <c r="K348" s="258"/>
      <c r="L348" s="24">
        <v>0</v>
      </c>
      <c r="M348" s="12"/>
    </row>
    <row r="349" spans="1:13" x14ac:dyDescent="0.25">
      <c r="A349" s="293" t="s">
        <v>211</v>
      </c>
      <c r="B349" s="229" t="s">
        <v>212</v>
      </c>
      <c r="C349" s="229" t="s">
        <v>15</v>
      </c>
      <c r="D349" s="203" t="s">
        <v>16</v>
      </c>
      <c r="E349" s="53">
        <f>E350+E354</f>
        <v>0</v>
      </c>
      <c r="F349" s="53">
        <f>F350+F354</f>
        <v>0</v>
      </c>
      <c r="G349" s="235"/>
      <c r="H349" s="235" t="s">
        <v>213</v>
      </c>
      <c r="I349" s="237" t="s">
        <v>52</v>
      </c>
      <c r="J349" s="237">
        <v>44.2</v>
      </c>
      <c r="K349" s="237">
        <v>56</v>
      </c>
      <c r="L349" s="53">
        <f>L350+L354</f>
        <v>0</v>
      </c>
      <c r="M349" s="12"/>
    </row>
    <row r="350" spans="1:13" ht="19.5" x14ac:dyDescent="0.25">
      <c r="A350" s="296"/>
      <c r="B350" s="230"/>
      <c r="C350" s="231"/>
      <c r="D350" s="203" t="s">
        <v>20</v>
      </c>
      <c r="E350" s="53">
        <f>E351+E352+E353</f>
        <v>0</v>
      </c>
      <c r="F350" s="53">
        <f>F351+F352+F353</f>
        <v>0</v>
      </c>
      <c r="G350" s="236"/>
      <c r="H350" s="236"/>
      <c r="I350" s="238"/>
      <c r="J350" s="238"/>
      <c r="K350" s="238"/>
      <c r="L350" s="53">
        <f>L351+L352+L353</f>
        <v>0</v>
      </c>
      <c r="M350" s="12"/>
    </row>
    <row r="351" spans="1:13" x14ac:dyDescent="0.25">
      <c r="A351" s="296"/>
      <c r="B351" s="230"/>
      <c r="C351" s="231"/>
      <c r="D351" s="180" t="s">
        <v>23</v>
      </c>
      <c r="E351" s="154">
        <v>0</v>
      </c>
      <c r="F351" s="53">
        <v>0</v>
      </c>
      <c r="G351" s="236"/>
      <c r="H351" s="236"/>
      <c r="I351" s="238"/>
      <c r="J351" s="238"/>
      <c r="K351" s="238"/>
      <c r="L351" s="57">
        <v>0</v>
      </c>
      <c r="M351" s="12"/>
    </row>
    <row r="352" spans="1:13" x14ac:dyDescent="0.25">
      <c r="A352" s="296"/>
      <c r="B352" s="230"/>
      <c r="C352" s="231"/>
      <c r="D352" s="18" t="s">
        <v>26</v>
      </c>
      <c r="E352" s="53">
        <v>0</v>
      </c>
      <c r="F352" s="53">
        <v>0</v>
      </c>
      <c r="G352" s="236"/>
      <c r="H352" s="236"/>
      <c r="I352" s="238"/>
      <c r="J352" s="238"/>
      <c r="K352" s="238"/>
      <c r="L352" s="53">
        <v>0</v>
      </c>
      <c r="M352" s="12"/>
    </row>
    <row r="353" spans="1:13" ht="26.25" customHeight="1" x14ac:dyDescent="0.25">
      <c r="A353" s="296"/>
      <c r="B353" s="230"/>
      <c r="C353" s="231"/>
      <c r="D353" s="203" t="s">
        <v>45</v>
      </c>
      <c r="E353" s="148">
        <v>0</v>
      </c>
      <c r="F353" s="154">
        <v>0</v>
      </c>
      <c r="G353" s="236"/>
      <c r="H353" s="236"/>
      <c r="I353" s="238"/>
      <c r="J353" s="238"/>
      <c r="K353" s="238"/>
      <c r="L353" s="55">
        <v>0</v>
      </c>
      <c r="M353" s="12"/>
    </row>
    <row r="354" spans="1:13" ht="20.25" customHeight="1" x14ac:dyDescent="0.25">
      <c r="A354" s="294"/>
      <c r="B354" s="230"/>
      <c r="C354" s="231"/>
      <c r="D354" s="18" t="s">
        <v>46</v>
      </c>
      <c r="E354" s="194">
        <v>0</v>
      </c>
      <c r="F354" s="194">
        <v>0</v>
      </c>
      <c r="G354" s="300"/>
      <c r="H354" s="300"/>
      <c r="I354" s="258"/>
      <c r="J354" s="258"/>
      <c r="K354" s="258"/>
      <c r="L354" s="24">
        <v>0</v>
      </c>
      <c r="M354" s="12"/>
    </row>
    <row r="355" spans="1:13" ht="21.75" customHeight="1" x14ac:dyDescent="0.25">
      <c r="A355" s="340" t="s">
        <v>214</v>
      </c>
      <c r="B355" s="243" t="s">
        <v>215</v>
      </c>
      <c r="C355" s="243" t="s">
        <v>15</v>
      </c>
      <c r="D355" s="47" t="s">
        <v>16</v>
      </c>
      <c r="E355" s="48">
        <f>E356+E360</f>
        <v>0</v>
      </c>
      <c r="F355" s="48">
        <f>F356+F360</f>
        <v>0</v>
      </c>
      <c r="G355" s="247"/>
      <c r="H355" s="249"/>
      <c r="I355" s="249"/>
      <c r="J355" s="249"/>
      <c r="K355" s="249"/>
      <c r="L355" s="48">
        <f>L356+L360</f>
        <v>0</v>
      </c>
      <c r="M355" s="12"/>
    </row>
    <row r="356" spans="1:13" ht="19.5" x14ac:dyDescent="0.25">
      <c r="A356" s="341"/>
      <c r="B356" s="244"/>
      <c r="C356" s="245"/>
      <c r="D356" s="47" t="s">
        <v>20</v>
      </c>
      <c r="E356" s="48">
        <f>E357+E358+E359</f>
        <v>0</v>
      </c>
      <c r="F356" s="48">
        <f>F357+F358+F359</f>
        <v>0</v>
      </c>
      <c r="G356" s="252"/>
      <c r="H356" s="250"/>
      <c r="I356" s="250"/>
      <c r="J356" s="250"/>
      <c r="K356" s="250"/>
      <c r="L356" s="48">
        <f>L357+L358+L359</f>
        <v>0</v>
      </c>
      <c r="M356" s="12"/>
    </row>
    <row r="357" spans="1:13" x14ac:dyDescent="0.25">
      <c r="A357" s="341"/>
      <c r="B357" s="244"/>
      <c r="C357" s="245"/>
      <c r="D357" s="97" t="s">
        <v>23</v>
      </c>
      <c r="E357" s="64">
        <f t="shared" ref="E357:F360" si="32">E363</f>
        <v>0</v>
      </c>
      <c r="F357" s="48">
        <f t="shared" si="32"/>
        <v>0</v>
      </c>
      <c r="G357" s="252"/>
      <c r="H357" s="250"/>
      <c r="I357" s="250"/>
      <c r="J357" s="250"/>
      <c r="K357" s="250"/>
      <c r="L357" s="64">
        <f t="shared" ref="L357:L360" si="33">L363</f>
        <v>0</v>
      </c>
      <c r="M357" s="12"/>
    </row>
    <row r="358" spans="1:13" x14ac:dyDescent="0.25">
      <c r="A358" s="341"/>
      <c r="B358" s="244"/>
      <c r="C358" s="245"/>
      <c r="D358" s="51" t="s">
        <v>26</v>
      </c>
      <c r="E358" s="48">
        <f t="shared" si="32"/>
        <v>0</v>
      </c>
      <c r="F358" s="48">
        <f t="shared" si="32"/>
        <v>0</v>
      </c>
      <c r="G358" s="252"/>
      <c r="H358" s="250"/>
      <c r="I358" s="250"/>
      <c r="J358" s="250"/>
      <c r="K358" s="250"/>
      <c r="L358" s="48">
        <f t="shared" si="33"/>
        <v>0</v>
      </c>
      <c r="M358" s="12"/>
    </row>
    <row r="359" spans="1:13" ht="19.5" x14ac:dyDescent="0.25">
      <c r="A359" s="341"/>
      <c r="B359" s="244"/>
      <c r="C359" s="245"/>
      <c r="D359" s="47" t="s">
        <v>45</v>
      </c>
      <c r="E359" s="65">
        <f t="shared" si="32"/>
        <v>0</v>
      </c>
      <c r="F359" s="64">
        <f t="shared" si="32"/>
        <v>0</v>
      </c>
      <c r="G359" s="252"/>
      <c r="H359" s="250"/>
      <c r="I359" s="250"/>
      <c r="J359" s="250"/>
      <c r="K359" s="250"/>
      <c r="L359" s="65">
        <f t="shared" si="33"/>
        <v>0</v>
      </c>
      <c r="M359" s="12"/>
    </row>
    <row r="360" spans="1:13" ht="19.5" x14ac:dyDescent="0.25">
      <c r="A360" s="342"/>
      <c r="B360" s="244"/>
      <c r="C360" s="245"/>
      <c r="D360" s="51" t="s">
        <v>46</v>
      </c>
      <c r="E360" s="81">
        <f t="shared" si="32"/>
        <v>0</v>
      </c>
      <c r="F360" s="81">
        <f t="shared" si="32"/>
        <v>0</v>
      </c>
      <c r="G360" s="334"/>
      <c r="H360" s="255"/>
      <c r="I360" s="255"/>
      <c r="J360" s="255"/>
      <c r="K360" s="255"/>
      <c r="L360" s="81">
        <f t="shared" si="33"/>
        <v>0</v>
      </c>
      <c r="M360" s="12"/>
    </row>
    <row r="361" spans="1:13" ht="35.25" customHeight="1" x14ac:dyDescent="0.25">
      <c r="A361" s="293" t="s">
        <v>216</v>
      </c>
      <c r="B361" s="229" t="s">
        <v>217</v>
      </c>
      <c r="C361" s="229" t="s">
        <v>15</v>
      </c>
      <c r="D361" s="203" t="s">
        <v>16</v>
      </c>
      <c r="E361" s="53">
        <f>E362+E366</f>
        <v>0</v>
      </c>
      <c r="F361" s="53">
        <f>F362+F366</f>
        <v>0</v>
      </c>
      <c r="G361" s="159"/>
      <c r="H361" s="156" t="s">
        <v>218</v>
      </c>
      <c r="I361" s="160" t="s">
        <v>219</v>
      </c>
      <c r="J361" s="160">
        <v>245.1</v>
      </c>
      <c r="K361" s="160">
        <v>296.39999999999998</v>
      </c>
      <c r="L361" s="53">
        <f>L362+L366</f>
        <v>0</v>
      </c>
      <c r="M361" s="12"/>
    </row>
    <row r="362" spans="1:13" ht="19.5" x14ac:dyDescent="0.25">
      <c r="A362" s="296"/>
      <c r="B362" s="230"/>
      <c r="C362" s="231"/>
      <c r="D362" s="203" t="s">
        <v>20</v>
      </c>
      <c r="E362" s="53">
        <f>E363+E364+E365</f>
        <v>0</v>
      </c>
      <c r="F362" s="53">
        <f>F363+F364+F365</f>
        <v>0</v>
      </c>
      <c r="G362" s="159"/>
      <c r="H362" s="235" t="s">
        <v>220</v>
      </c>
      <c r="I362" s="237" t="s">
        <v>219</v>
      </c>
      <c r="J362" s="237">
        <v>716.6</v>
      </c>
      <c r="K362" s="237">
        <v>818.1</v>
      </c>
      <c r="L362" s="53">
        <f>L363+L364+L365</f>
        <v>0</v>
      </c>
      <c r="M362" s="12"/>
    </row>
    <row r="363" spans="1:13" x14ac:dyDescent="0.25">
      <c r="A363" s="296"/>
      <c r="B363" s="230"/>
      <c r="C363" s="231"/>
      <c r="D363" s="180" t="s">
        <v>23</v>
      </c>
      <c r="E363" s="154">
        <v>0</v>
      </c>
      <c r="F363" s="53">
        <v>0</v>
      </c>
      <c r="G363" s="159"/>
      <c r="H363" s="236"/>
      <c r="I363" s="238"/>
      <c r="J363" s="238"/>
      <c r="K363" s="238"/>
      <c r="L363" s="57">
        <v>0</v>
      </c>
      <c r="M363" s="12"/>
    </row>
    <row r="364" spans="1:13" x14ac:dyDescent="0.25">
      <c r="A364" s="296"/>
      <c r="B364" s="230"/>
      <c r="C364" s="231"/>
      <c r="D364" s="18" t="s">
        <v>26</v>
      </c>
      <c r="E364" s="53">
        <v>0</v>
      </c>
      <c r="F364" s="53">
        <v>0</v>
      </c>
      <c r="G364" s="159"/>
      <c r="H364" s="236"/>
      <c r="I364" s="238"/>
      <c r="J364" s="238"/>
      <c r="K364" s="238"/>
      <c r="L364" s="53">
        <v>0</v>
      </c>
      <c r="M364" s="12"/>
    </row>
    <row r="365" spans="1:13" ht="19.5" x14ac:dyDescent="0.25">
      <c r="A365" s="296"/>
      <c r="B365" s="230"/>
      <c r="C365" s="231"/>
      <c r="D365" s="203" t="s">
        <v>45</v>
      </c>
      <c r="E365" s="148">
        <v>0</v>
      </c>
      <c r="F365" s="154">
        <v>0</v>
      </c>
      <c r="G365" s="159"/>
      <c r="H365" s="236"/>
      <c r="I365" s="238"/>
      <c r="J365" s="238"/>
      <c r="K365" s="238"/>
      <c r="L365" s="55">
        <v>0</v>
      </c>
      <c r="M365" s="12"/>
    </row>
    <row r="366" spans="1:13" ht="16.5" customHeight="1" x14ac:dyDescent="0.25">
      <c r="A366" s="294"/>
      <c r="B366" s="230"/>
      <c r="C366" s="231"/>
      <c r="D366" s="18" t="s">
        <v>46</v>
      </c>
      <c r="E366" s="194">
        <v>0</v>
      </c>
      <c r="F366" s="194">
        <v>0</v>
      </c>
      <c r="G366" s="159"/>
      <c r="H366" s="300"/>
      <c r="I366" s="258"/>
      <c r="J366" s="258"/>
      <c r="K366" s="258"/>
      <c r="L366" s="24">
        <v>0</v>
      </c>
      <c r="M366" s="12"/>
    </row>
    <row r="367" spans="1:13" x14ac:dyDescent="0.25">
      <c r="A367" s="340" t="s">
        <v>221</v>
      </c>
      <c r="B367" s="243" t="s">
        <v>222</v>
      </c>
      <c r="C367" s="243" t="s">
        <v>15</v>
      </c>
      <c r="D367" s="47" t="s">
        <v>16</v>
      </c>
      <c r="E367" s="48">
        <f>E368+E372</f>
        <v>84828493.939999998</v>
      </c>
      <c r="F367" s="48">
        <f>F368+F372</f>
        <v>71593542.700000003</v>
      </c>
      <c r="G367" s="98"/>
      <c r="H367" s="249"/>
      <c r="I367" s="249"/>
      <c r="J367" s="249"/>
      <c r="K367" s="249"/>
      <c r="L367" s="48">
        <f>L368+L372</f>
        <v>84828493.939999998</v>
      </c>
      <c r="M367" s="12"/>
    </row>
    <row r="368" spans="1:13" ht="19.5" x14ac:dyDescent="0.25">
      <c r="A368" s="341"/>
      <c r="B368" s="244"/>
      <c r="C368" s="245"/>
      <c r="D368" s="47" t="s">
        <v>20</v>
      </c>
      <c r="E368" s="48">
        <f>E369+E370+E371</f>
        <v>84828493.939999998</v>
      </c>
      <c r="F368" s="48">
        <f>F369+F370+F371</f>
        <v>71593542.700000003</v>
      </c>
      <c r="G368" s="87"/>
      <c r="H368" s="250"/>
      <c r="I368" s="250"/>
      <c r="J368" s="250"/>
      <c r="K368" s="250"/>
      <c r="L368" s="48">
        <f>L369+L370+L371</f>
        <v>84828493.939999998</v>
      </c>
      <c r="M368" s="12"/>
    </row>
    <row r="369" spans="1:13" x14ac:dyDescent="0.25">
      <c r="A369" s="341"/>
      <c r="B369" s="244"/>
      <c r="C369" s="245"/>
      <c r="D369" s="97" t="s">
        <v>23</v>
      </c>
      <c r="E369" s="64">
        <f>E375+E381</f>
        <v>6381493.9399999995</v>
      </c>
      <c r="F369" s="64">
        <f>F375+F381</f>
        <v>1998705.23</v>
      </c>
      <c r="G369" s="87"/>
      <c r="H369" s="250"/>
      <c r="I369" s="250"/>
      <c r="J369" s="250"/>
      <c r="K369" s="250"/>
      <c r="L369" s="64">
        <f>L375+L381</f>
        <v>6381493.9399999995</v>
      </c>
      <c r="M369" s="12"/>
    </row>
    <row r="370" spans="1:13" x14ac:dyDescent="0.25">
      <c r="A370" s="341"/>
      <c r="B370" s="244"/>
      <c r="C370" s="245"/>
      <c r="D370" s="51" t="s">
        <v>26</v>
      </c>
      <c r="E370" s="48">
        <f>E376+E382</f>
        <v>78447000</v>
      </c>
      <c r="F370" s="48">
        <f>F376+F382</f>
        <v>69594837.469999999</v>
      </c>
      <c r="G370" s="87"/>
      <c r="H370" s="250"/>
      <c r="I370" s="250"/>
      <c r="J370" s="250"/>
      <c r="K370" s="250"/>
      <c r="L370" s="48">
        <f>L376+L382</f>
        <v>78447000</v>
      </c>
      <c r="M370" s="12"/>
    </row>
    <row r="371" spans="1:13" ht="19.5" x14ac:dyDescent="0.25">
      <c r="A371" s="341"/>
      <c r="B371" s="244"/>
      <c r="C371" s="245"/>
      <c r="D371" s="47" t="s">
        <v>45</v>
      </c>
      <c r="E371" s="65">
        <f>E377</f>
        <v>0</v>
      </c>
      <c r="F371" s="64">
        <f>F377</f>
        <v>0</v>
      </c>
      <c r="G371" s="87"/>
      <c r="H371" s="250"/>
      <c r="I371" s="250"/>
      <c r="J371" s="250"/>
      <c r="K371" s="250"/>
      <c r="L371" s="65">
        <f>L377</f>
        <v>0</v>
      </c>
      <c r="M371" s="12"/>
    </row>
    <row r="372" spans="1:13" ht="19.5" x14ac:dyDescent="0.25">
      <c r="A372" s="342"/>
      <c r="B372" s="244"/>
      <c r="C372" s="245"/>
      <c r="D372" s="51" t="s">
        <v>46</v>
      </c>
      <c r="E372" s="81">
        <f>E378</f>
        <v>0</v>
      </c>
      <c r="F372" s="81">
        <f>F378</f>
        <v>0</v>
      </c>
      <c r="G372" s="87"/>
      <c r="H372" s="255"/>
      <c r="I372" s="255"/>
      <c r="J372" s="255"/>
      <c r="K372" s="255"/>
      <c r="L372" s="81">
        <f>L378</f>
        <v>0</v>
      </c>
      <c r="M372" s="12"/>
    </row>
    <row r="373" spans="1:13" x14ac:dyDescent="0.25">
      <c r="A373" s="293" t="s">
        <v>223</v>
      </c>
      <c r="B373" s="229" t="s">
        <v>224</v>
      </c>
      <c r="C373" s="229" t="s">
        <v>15</v>
      </c>
      <c r="D373" s="203" t="s">
        <v>16</v>
      </c>
      <c r="E373" s="53">
        <f>E374+E378</f>
        <v>79239393.939999998</v>
      </c>
      <c r="F373" s="53">
        <f>F374+F378</f>
        <v>70312236.799999997</v>
      </c>
      <c r="G373" s="158"/>
      <c r="H373" s="235" t="s">
        <v>225</v>
      </c>
      <c r="I373" s="237" t="s">
        <v>226</v>
      </c>
      <c r="J373" s="237" t="s">
        <v>227</v>
      </c>
      <c r="K373" s="237">
        <v>193561</v>
      </c>
      <c r="L373" s="53">
        <f>L374+L378</f>
        <v>79239393.939999998</v>
      </c>
      <c r="M373" s="12"/>
    </row>
    <row r="374" spans="1:13" ht="19.5" x14ac:dyDescent="0.25">
      <c r="A374" s="296"/>
      <c r="B374" s="230"/>
      <c r="C374" s="231"/>
      <c r="D374" s="203" t="s">
        <v>20</v>
      </c>
      <c r="E374" s="53">
        <f>E375+E376+E377</f>
        <v>79239393.939999998</v>
      </c>
      <c r="F374" s="53">
        <f>F375+F376+F377</f>
        <v>70312236.799999997</v>
      </c>
      <c r="G374" s="159"/>
      <c r="H374" s="236"/>
      <c r="I374" s="238"/>
      <c r="J374" s="238"/>
      <c r="K374" s="238"/>
      <c r="L374" s="53">
        <f>L375+L376+L377</f>
        <v>79239393.939999998</v>
      </c>
      <c r="M374" s="12"/>
    </row>
    <row r="375" spans="1:13" x14ac:dyDescent="0.25">
      <c r="A375" s="296"/>
      <c r="B375" s="230"/>
      <c r="C375" s="231"/>
      <c r="D375" s="180" t="s">
        <v>23</v>
      </c>
      <c r="E375" s="154">
        <v>792393.94</v>
      </c>
      <c r="F375" s="154">
        <v>717399.33</v>
      </c>
      <c r="G375" s="159"/>
      <c r="H375" s="236"/>
      <c r="I375" s="238"/>
      <c r="J375" s="238"/>
      <c r="K375" s="238"/>
      <c r="L375" s="154">
        <v>792393.94</v>
      </c>
      <c r="M375" s="12"/>
    </row>
    <row r="376" spans="1:13" x14ac:dyDescent="0.25">
      <c r="A376" s="296"/>
      <c r="B376" s="230"/>
      <c r="C376" s="231"/>
      <c r="D376" s="18" t="s">
        <v>26</v>
      </c>
      <c r="E376" s="53">
        <v>78447000</v>
      </c>
      <c r="F376" s="53">
        <v>69594837.469999999</v>
      </c>
      <c r="G376" s="159"/>
      <c r="H376" s="236"/>
      <c r="I376" s="238"/>
      <c r="J376" s="238"/>
      <c r="K376" s="238"/>
      <c r="L376" s="53">
        <v>78447000</v>
      </c>
      <c r="M376" s="12"/>
    </row>
    <row r="377" spans="1:13" ht="19.5" x14ac:dyDescent="0.25">
      <c r="A377" s="296"/>
      <c r="B377" s="230"/>
      <c r="C377" s="231"/>
      <c r="D377" s="203" t="s">
        <v>45</v>
      </c>
      <c r="E377" s="148">
        <v>0</v>
      </c>
      <c r="F377" s="154">
        <v>0</v>
      </c>
      <c r="G377" s="159"/>
      <c r="H377" s="236"/>
      <c r="I377" s="238"/>
      <c r="J377" s="238"/>
      <c r="K377" s="238"/>
      <c r="L377" s="148">
        <v>0</v>
      </c>
      <c r="M377" s="12"/>
    </row>
    <row r="378" spans="1:13" ht="29.25" customHeight="1" x14ac:dyDescent="0.25">
      <c r="A378" s="294"/>
      <c r="B378" s="271"/>
      <c r="C378" s="257"/>
      <c r="D378" s="18" t="s">
        <v>46</v>
      </c>
      <c r="E378" s="10">
        <v>0</v>
      </c>
      <c r="F378" s="10">
        <v>0</v>
      </c>
      <c r="G378" s="179"/>
      <c r="H378" s="300"/>
      <c r="I378" s="258"/>
      <c r="J378" s="258"/>
      <c r="K378" s="258"/>
      <c r="L378" s="10">
        <v>0</v>
      </c>
      <c r="M378" s="12"/>
    </row>
    <row r="379" spans="1:13" ht="42" customHeight="1" x14ac:dyDescent="0.25">
      <c r="A379" s="201" t="s">
        <v>228</v>
      </c>
      <c r="B379" s="234" t="s">
        <v>229</v>
      </c>
      <c r="C379" s="184" t="s">
        <v>15</v>
      </c>
      <c r="D379" s="99" t="s">
        <v>16</v>
      </c>
      <c r="E379" s="100">
        <f>E380</f>
        <v>5589100</v>
      </c>
      <c r="F379" s="100">
        <f>F380</f>
        <v>1281305.8999999999</v>
      </c>
      <c r="G379" s="235"/>
      <c r="H379" s="235" t="s">
        <v>230</v>
      </c>
      <c r="I379" s="201" t="s">
        <v>231</v>
      </c>
      <c r="J379" s="201">
        <v>70</v>
      </c>
      <c r="K379" s="201">
        <v>85.4</v>
      </c>
      <c r="L379" s="100">
        <f>L380</f>
        <v>5589100</v>
      </c>
      <c r="M379" s="12"/>
    </row>
    <row r="380" spans="1:13" ht="21" x14ac:dyDescent="0.25">
      <c r="A380" s="202"/>
      <c r="B380" s="322"/>
      <c r="C380" s="185"/>
      <c r="D380" s="99" t="s">
        <v>20</v>
      </c>
      <c r="E380" s="100">
        <f>E381+E382</f>
        <v>5589100</v>
      </c>
      <c r="F380" s="100">
        <f>F381+F382</f>
        <v>1281305.8999999999</v>
      </c>
      <c r="G380" s="236"/>
      <c r="H380" s="236"/>
      <c r="I380" s="202"/>
      <c r="J380" s="202"/>
      <c r="K380" s="202"/>
      <c r="L380" s="100">
        <f>L381+L382</f>
        <v>5589100</v>
      </c>
      <c r="M380" s="12"/>
    </row>
    <row r="381" spans="1:13" x14ac:dyDescent="0.25">
      <c r="A381" s="202"/>
      <c r="B381" s="322"/>
      <c r="C381" s="185"/>
      <c r="D381" s="99" t="s">
        <v>23</v>
      </c>
      <c r="E381" s="100">
        <v>5589100</v>
      </c>
      <c r="F381" s="100">
        <v>1281305.8999999999</v>
      </c>
      <c r="G381" s="236"/>
      <c r="H381" s="236"/>
      <c r="I381" s="202"/>
      <c r="J381" s="202"/>
      <c r="K381" s="202"/>
      <c r="L381" s="100">
        <v>5589100</v>
      </c>
      <c r="M381" s="12"/>
    </row>
    <row r="382" spans="1:13" x14ac:dyDescent="0.25">
      <c r="A382" s="202"/>
      <c r="B382" s="322"/>
      <c r="C382" s="185"/>
      <c r="D382" s="99" t="s">
        <v>26</v>
      </c>
      <c r="E382" s="100">
        <v>0</v>
      </c>
      <c r="F382" s="100">
        <v>0</v>
      </c>
      <c r="G382" s="236"/>
      <c r="H382" s="236"/>
      <c r="I382" s="202"/>
      <c r="J382" s="202"/>
      <c r="K382" s="202"/>
      <c r="L382" s="100">
        <v>0</v>
      </c>
      <c r="M382" s="12"/>
    </row>
    <row r="383" spans="1:13" ht="21" x14ac:dyDescent="0.25">
      <c r="A383" s="202"/>
      <c r="B383" s="322"/>
      <c r="C383" s="185"/>
      <c r="D383" s="99" t="s">
        <v>45</v>
      </c>
      <c r="E383" s="100">
        <v>0</v>
      </c>
      <c r="F383" s="100">
        <v>0</v>
      </c>
      <c r="G383" s="236"/>
      <c r="H383" s="236"/>
      <c r="I383" s="202"/>
      <c r="J383" s="202"/>
      <c r="K383" s="202"/>
      <c r="L383" s="100">
        <v>0</v>
      </c>
      <c r="M383" s="12"/>
    </row>
    <row r="384" spans="1:13" x14ac:dyDescent="0.25">
      <c r="A384" s="202"/>
      <c r="B384" s="323"/>
      <c r="C384" s="185"/>
      <c r="D384" s="99" t="s">
        <v>46</v>
      </c>
      <c r="E384" s="100">
        <v>0</v>
      </c>
      <c r="F384" s="100">
        <v>0</v>
      </c>
      <c r="G384" s="300"/>
      <c r="H384" s="300"/>
      <c r="I384" s="202"/>
      <c r="J384" s="202"/>
      <c r="K384" s="202"/>
      <c r="L384" s="100">
        <v>0</v>
      </c>
      <c r="M384" s="12"/>
    </row>
    <row r="385" spans="1:38" s="42" customFormat="1" ht="13.5" customHeight="1" x14ac:dyDescent="0.25">
      <c r="A385" s="280" t="s">
        <v>232</v>
      </c>
      <c r="B385" s="283" t="s">
        <v>233</v>
      </c>
      <c r="C385" s="283"/>
      <c r="D385" s="45" t="s">
        <v>16</v>
      </c>
      <c r="E385" s="101">
        <f>E386+E390</f>
        <v>1749054013.9700003</v>
      </c>
      <c r="F385" s="101">
        <f>F386+F390</f>
        <v>860470074.97000003</v>
      </c>
      <c r="G385" s="288"/>
      <c r="H385" s="277"/>
      <c r="I385" s="277"/>
      <c r="J385" s="277"/>
      <c r="K385" s="277"/>
      <c r="L385" s="101">
        <f>L386+L390</f>
        <v>1749054013.9700003</v>
      </c>
      <c r="M385" s="12"/>
      <c r="N385" s="115"/>
      <c r="O385" s="115"/>
      <c r="P385" s="216"/>
      <c r="Q385" s="216"/>
      <c r="R385" s="14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</row>
    <row r="386" spans="1:38" s="42" customFormat="1" ht="19.5" customHeight="1" x14ac:dyDescent="0.2">
      <c r="A386" s="281"/>
      <c r="B386" s="284"/>
      <c r="C386" s="286"/>
      <c r="D386" s="45" t="s">
        <v>20</v>
      </c>
      <c r="E386" s="101">
        <f>E387+E388+E389</f>
        <v>1749054013.9700003</v>
      </c>
      <c r="F386" s="101">
        <f>F387+F388+F389</f>
        <v>860470074.97000003</v>
      </c>
      <c r="G386" s="289"/>
      <c r="H386" s="278"/>
      <c r="I386" s="278"/>
      <c r="J386" s="278"/>
      <c r="K386" s="278"/>
      <c r="L386" s="101">
        <f>L387+L388+L389</f>
        <v>1749054013.9700003</v>
      </c>
      <c r="M386" s="12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</row>
    <row r="387" spans="1:38" s="42" customFormat="1" ht="12.75" x14ac:dyDescent="0.2">
      <c r="A387" s="281"/>
      <c r="B387" s="284"/>
      <c r="C387" s="286"/>
      <c r="D387" s="45" t="s">
        <v>23</v>
      </c>
      <c r="E387" s="101">
        <f t="shared" ref="E387:F390" si="34">E393+E444+E456+E480+E498+E510+E528</f>
        <v>1689340513.9700003</v>
      </c>
      <c r="F387" s="101">
        <f t="shared" ref="F387" si="35">F393+F444+F456+F480+F498+F510+F528</f>
        <v>848891396.98000002</v>
      </c>
      <c r="G387" s="289"/>
      <c r="H387" s="278"/>
      <c r="I387" s="278"/>
      <c r="J387" s="278"/>
      <c r="K387" s="278"/>
      <c r="L387" s="101">
        <f>L393+L444+L456+L480+L498+L510+L528</f>
        <v>1689340513.9700003</v>
      </c>
      <c r="M387" s="12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</row>
    <row r="388" spans="1:38" s="42" customFormat="1" ht="14.25" customHeight="1" x14ac:dyDescent="0.2">
      <c r="A388" s="281"/>
      <c r="B388" s="284"/>
      <c r="C388" s="286"/>
      <c r="D388" s="39" t="s">
        <v>26</v>
      </c>
      <c r="E388" s="101">
        <f t="shared" si="34"/>
        <v>59713500</v>
      </c>
      <c r="F388" s="101">
        <f t="shared" ref="F388" si="36">F394+F445+F457+F481+F499+F511+F529</f>
        <v>11578677.99</v>
      </c>
      <c r="G388" s="289"/>
      <c r="H388" s="278"/>
      <c r="I388" s="278"/>
      <c r="J388" s="278"/>
      <c r="K388" s="278"/>
      <c r="L388" s="101">
        <f>L394+L445+L457+L481+L499+L511+L529</f>
        <v>59713500</v>
      </c>
      <c r="M388" s="12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</row>
    <row r="389" spans="1:38" s="42" customFormat="1" ht="24" customHeight="1" x14ac:dyDescent="0.2">
      <c r="A389" s="281"/>
      <c r="B389" s="284"/>
      <c r="C389" s="286"/>
      <c r="D389" s="45" t="s">
        <v>45</v>
      </c>
      <c r="E389" s="101">
        <f t="shared" si="34"/>
        <v>0</v>
      </c>
      <c r="F389" s="101">
        <f>F395+F446+F458+F482+F500+F512+F530</f>
        <v>0</v>
      </c>
      <c r="G389" s="289"/>
      <c r="H389" s="278"/>
      <c r="I389" s="278"/>
      <c r="J389" s="278"/>
      <c r="K389" s="278"/>
      <c r="L389" s="101">
        <f>L395+L446+L458+L482+L500+L512+L530</f>
        <v>0</v>
      </c>
      <c r="M389" s="12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</row>
    <row r="390" spans="1:38" s="42" customFormat="1" ht="23.25" customHeight="1" x14ac:dyDescent="0.2">
      <c r="A390" s="282"/>
      <c r="B390" s="285"/>
      <c r="C390" s="287"/>
      <c r="D390" s="39" t="s">
        <v>46</v>
      </c>
      <c r="E390" s="101">
        <f t="shared" si="34"/>
        <v>0</v>
      </c>
      <c r="F390" s="101">
        <f t="shared" si="34"/>
        <v>0</v>
      </c>
      <c r="G390" s="290"/>
      <c r="H390" s="279"/>
      <c r="I390" s="279"/>
      <c r="J390" s="279"/>
      <c r="K390" s="279"/>
      <c r="L390" s="101">
        <f>L396+L447+L459+L483+L501+L513+L531</f>
        <v>0</v>
      </c>
      <c r="M390" s="12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</row>
    <row r="391" spans="1:38" s="13" customFormat="1" ht="13.5" customHeight="1" x14ac:dyDescent="0.2">
      <c r="A391" s="264" t="s">
        <v>234</v>
      </c>
      <c r="B391" s="265" t="s">
        <v>235</v>
      </c>
      <c r="C391" s="265"/>
      <c r="D391" s="51" t="s">
        <v>16</v>
      </c>
      <c r="E391" s="102">
        <f>E392+E396</f>
        <v>1444274872.7800002</v>
      </c>
      <c r="F391" s="102">
        <f>F392+F396</f>
        <v>734960540.06000006</v>
      </c>
      <c r="G391" s="268"/>
      <c r="H391" s="103"/>
      <c r="I391" s="103"/>
      <c r="J391" s="103"/>
      <c r="K391" s="103"/>
      <c r="L391" s="102">
        <f>L392+L396</f>
        <v>1444274872.7800002</v>
      </c>
      <c r="M391" s="12"/>
    </row>
    <row r="392" spans="1:38" s="13" customFormat="1" ht="18" customHeight="1" x14ac:dyDescent="0.2">
      <c r="A392" s="251"/>
      <c r="B392" s="266"/>
      <c r="C392" s="267"/>
      <c r="D392" s="47" t="s">
        <v>20</v>
      </c>
      <c r="E392" s="102">
        <f>E393+E394+E395</f>
        <v>1444274872.7800002</v>
      </c>
      <c r="F392" s="102">
        <f>F393+F394+F395</f>
        <v>734960540.06000006</v>
      </c>
      <c r="G392" s="269"/>
      <c r="H392" s="105"/>
      <c r="I392" s="105"/>
      <c r="J392" s="105"/>
      <c r="K392" s="105"/>
      <c r="L392" s="102">
        <f>L393+L394+L395</f>
        <v>1444274872.7800002</v>
      </c>
      <c r="M392" s="12"/>
    </row>
    <row r="393" spans="1:38" s="13" customFormat="1" ht="11.25" customHeight="1" x14ac:dyDescent="0.2">
      <c r="A393" s="251"/>
      <c r="B393" s="266"/>
      <c r="C393" s="267"/>
      <c r="D393" s="47" t="s">
        <v>23</v>
      </c>
      <c r="E393" s="102">
        <f>E399+E406+E412+E418+E424+E432+E438</f>
        <v>1426615472.7800002</v>
      </c>
      <c r="F393" s="102">
        <f>F399+F406+F412+F418+F424+F432+F438</f>
        <v>726131629.59000003</v>
      </c>
      <c r="G393" s="269"/>
      <c r="H393" s="105"/>
      <c r="I393" s="105"/>
      <c r="J393" s="105"/>
      <c r="K393" s="105"/>
      <c r="L393" s="102">
        <f>L399+L406+L412+L418+L424+L432+L438</f>
        <v>1426615472.7800002</v>
      </c>
      <c r="M393" s="12"/>
    </row>
    <row r="394" spans="1:38" s="13" customFormat="1" ht="13.5" customHeight="1" x14ac:dyDescent="0.2">
      <c r="A394" s="251"/>
      <c r="B394" s="266"/>
      <c r="C394" s="267"/>
      <c r="D394" s="51" t="s">
        <v>26</v>
      </c>
      <c r="E394" s="102">
        <f>E400+E407+E413+E419+E425+E433+E439</f>
        <v>17659400</v>
      </c>
      <c r="F394" s="102">
        <f>F400+F407+F413+F419+F425+F433+F439</f>
        <v>8828910.4700000007</v>
      </c>
      <c r="G394" s="269"/>
      <c r="H394" s="105"/>
      <c r="I394" s="105"/>
      <c r="J394" s="105"/>
      <c r="K394" s="105"/>
      <c r="L394" s="102">
        <f>L400+L407+L413+L419+L425+L433+L439</f>
        <v>17659400</v>
      </c>
      <c r="M394" s="12"/>
    </row>
    <row r="395" spans="1:38" s="13" customFormat="1" ht="22.5" customHeight="1" x14ac:dyDescent="0.2">
      <c r="A395" s="251"/>
      <c r="B395" s="266"/>
      <c r="C395" s="267"/>
      <c r="D395" s="47" t="s">
        <v>45</v>
      </c>
      <c r="E395" s="102">
        <f>E401+E408+E414+E420+E426</f>
        <v>0</v>
      </c>
      <c r="F395" s="102">
        <f>F401+F408+F414+F420+F426</f>
        <v>0</v>
      </c>
      <c r="G395" s="269"/>
      <c r="H395" s="105"/>
      <c r="I395" s="105"/>
      <c r="J395" s="105"/>
      <c r="K395" s="105"/>
      <c r="L395" s="102">
        <f>L401+L408+L414+L420+L426</f>
        <v>0</v>
      </c>
      <c r="M395" s="12"/>
    </row>
    <row r="396" spans="1:38" s="13" customFormat="1" ht="23.25" customHeight="1" x14ac:dyDescent="0.2">
      <c r="A396" s="251"/>
      <c r="B396" s="266"/>
      <c r="C396" s="267"/>
      <c r="D396" s="51" t="s">
        <v>46</v>
      </c>
      <c r="E396" s="102">
        <f>E402+E409+E415+E421+E427</f>
        <v>0</v>
      </c>
      <c r="F396" s="102">
        <f>F402+F409+F415+F421+F427</f>
        <v>0</v>
      </c>
      <c r="G396" s="269"/>
      <c r="H396" s="106"/>
      <c r="I396" s="106"/>
      <c r="J396" s="106"/>
      <c r="K396" s="106"/>
      <c r="L396" s="102">
        <f>L402+L409+L415+L421+L427</f>
        <v>0</v>
      </c>
      <c r="M396" s="12"/>
    </row>
    <row r="397" spans="1:38" ht="19.5" customHeight="1" x14ac:dyDescent="0.25">
      <c r="A397" s="226" t="s">
        <v>236</v>
      </c>
      <c r="B397" s="229" t="s">
        <v>237</v>
      </c>
      <c r="C397" s="229" t="s">
        <v>15</v>
      </c>
      <c r="D397" s="203" t="s">
        <v>16</v>
      </c>
      <c r="E397" s="53">
        <f>E398+E402</f>
        <v>889926521.08000004</v>
      </c>
      <c r="F397" s="53">
        <f>F398+F402</f>
        <v>441281163.36000001</v>
      </c>
      <c r="G397" s="235"/>
      <c r="H397" s="158" t="s">
        <v>238</v>
      </c>
      <c r="I397" s="160" t="s">
        <v>152</v>
      </c>
      <c r="J397" s="160">
        <f>J398+J399+J400+J401</f>
        <v>12682</v>
      </c>
      <c r="K397" s="160">
        <f>K398+K399+K400+K401</f>
        <v>5886</v>
      </c>
      <c r="L397" s="53">
        <f>L398+L402</f>
        <v>889926521.08000004</v>
      </c>
      <c r="M397" s="12"/>
    </row>
    <row r="398" spans="1:38" ht="21.75" customHeight="1" x14ac:dyDescent="0.25">
      <c r="A398" s="227"/>
      <c r="B398" s="230"/>
      <c r="C398" s="231"/>
      <c r="D398" s="203" t="s">
        <v>20</v>
      </c>
      <c r="E398" s="53">
        <f>E399+E400+E401</f>
        <v>889926521.08000004</v>
      </c>
      <c r="F398" s="53">
        <f>F399+F400+F401</f>
        <v>441281163.36000001</v>
      </c>
      <c r="G398" s="236"/>
      <c r="H398" s="188" t="s">
        <v>239</v>
      </c>
      <c r="I398" s="160" t="s">
        <v>152</v>
      </c>
      <c r="J398" s="187">
        <v>4746</v>
      </c>
      <c r="K398" s="187">
        <v>1914</v>
      </c>
      <c r="L398" s="53">
        <f>L399+L400+L401</f>
        <v>889926521.08000004</v>
      </c>
      <c r="M398" s="12"/>
    </row>
    <row r="399" spans="1:38" ht="17.25" customHeight="1" x14ac:dyDescent="0.25">
      <c r="A399" s="227"/>
      <c r="B399" s="230"/>
      <c r="C399" s="231"/>
      <c r="D399" s="180" t="s">
        <v>23</v>
      </c>
      <c r="E399" s="154">
        <v>889926521.08000004</v>
      </c>
      <c r="F399" s="154">
        <v>441281163.36000001</v>
      </c>
      <c r="G399" s="236"/>
      <c r="H399" s="188" t="s">
        <v>240</v>
      </c>
      <c r="I399" s="160" t="s">
        <v>152</v>
      </c>
      <c r="J399" s="93">
        <v>1706</v>
      </c>
      <c r="K399" s="177">
        <v>857</v>
      </c>
      <c r="L399" s="154">
        <v>889926521.08000004</v>
      </c>
      <c r="M399" s="12"/>
    </row>
    <row r="400" spans="1:38" ht="21.75" customHeight="1" x14ac:dyDescent="0.25">
      <c r="A400" s="227"/>
      <c r="B400" s="230"/>
      <c r="C400" s="231"/>
      <c r="D400" s="18" t="s">
        <v>26</v>
      </c>
      <c r="E400" s="53">
        <v>0</v>
      </c>
      <c r="F400" s="53">
        <v>0</v>
      </c>
      <c r="G400" s="236"/>
      <c r="H400" s="176" t="s">
        <v>241</v>
      </c>
      <c r="I400" s="160" t="s">
        <v>152</v>
      </c>
      <c r="J400" s="177">
        <v>5580</v>
      </c>
      <c r="K400" s="93">
        <v>2790</v>
      </c>
      <c r="L400" s="53">
        <v>0</v>
      </c>
      <c r="M400" s="12"/>
    </row>
    <row r="401" spans="1:13" ht="31.5" customHeight="1" x14ac:dyDescent="0.25">
      <c r="A401" s="227"/>
      <c r="B401" s="230"/>
      <c r="C401" s="231"/>
      <c r="D401" s="203" t="s">
        <v>45</v>
      </c>
      <c r="E401" s="148">
        <v>0</v>
      </c>
      <c r="F401" s="154">
        <v>0</v>
      </c>
      <c r="G401" s="236"/>
      <c r="H401" s="188" t="s">
        <v>242</v>
      </c>
      <c r="I401" s="187" t="s">
        <v>152</v>
      </c>
      <c r="J401" s="93">
        <v>650</v>
      </c>
      <c r="K401" s="93">
        <v>325</v>
      </c>
      <c r="L401" s="148">
        <v>0</v>
      </c>
      <c r="M401" s="12"/>
    </row>
    <row r="402" spans="1:13" ht="9.75" customHeight="1" x14ac:dyDescent="0.25">
      <c r="A402" s="227"/>
      <c r="B402" s="230"/>
      <c r="C402" s="231"/>
      <c r="D402" s="180" t="s">
        <v>46</v>
      </c>
      <c r="E402" s="194">
        <v>0</v>
      </c>
      <c r="F402" s="194">
        <v>0</v>
      </c>
      <c r="G402" s="236"/>
      <c r="H402" s="339" t="s">
        <v>178</v>
      </c>
      <c r="I402" s="337" t="s">
        <v>52</v>
      </c>
      <c r="J402" s="335">
        <v>54</v>
      </c>
      <c r="K402" s="335">
        <v>54</v>
      </c>
      <c r="L402" s="220">
        <v>0</v>
      </c>
      <c r="M402" s="12"/>
    </row>
    <row r="403" spans="1:13" x14ac:dyDescent="0.25">
      <c r="A403" s="256"/>
      <c r="B403" s="230"/>
      <c r="C403" s="231"/>
      <c r="D403" s="203"/>
      <c r="E403" s="76"/>
      <c r="F403" s="76"/>
      <c r="G403" s="236"/>
      <c r="H403" s="339"/>
      <c r="I403" s="337"/>
      <c r="J403" s="335"/>
      <c r="K403" s="335"/>
      <c r="L403" s="76"/>
      <c r="M403" s="12"/>
    </row>
    <row r="404" spans="1:13" ht="15.75" customHeight="1" x14ac:dyDescent="0.25">
      <c r="A404" s="226" t="s">
        <v>243</v>
      </c>
      <c r="B404" s="229" t="s">
        <v>244</v>
      </c>
      <c r="C404" s="229" t="s">
        <v>15</v>
      </c>
      <c r="D404" s="203" t="s">
        <v>16</v>
      </c>
      <c r="E404" s="53">
        <f>E405+E409</f>
        <v>26261861.690000001</v>
      </c>
      <c r="F404" s="53">
        <f>F405+F409</f>
        <v>12913327.439999999</v>
      </c>
      <c r="G404" s="235"/>
      <c r="H404" s="336" t="s">
        <v>245</v>
      </c>
      <c r="I404" s="337" t="s">
        <v>35</v>
      </c>
      <c r="J404" s="337">
        <v>3821</v>
      </c>
      <c r="K404" s="337">
        <v>3207</v>
      </c>
      <c r="L404" s="53">
        <f>L405+L409</f>
        <v>26261861.690000001</v>
      </c>
      <c r="M404" s="12"/>
    </row>
    <row r="405" spans="1:13" ht="19.5" x14ac:dyDescent="0.25">
      <c r="A405" s="227"/>
      <c r="B405" s="230"/>
      <c r="C405" s="231"/>
      <c r="D405" s="203" t="s">
        <v>20</v>
      </c>
      <c r="E405" s="53">
        <f>E406+E407+E408</f>
        <v>26261861.690000001</v>
      </c>
      <c r="F405" s="53">
        <f>F406+F407+F408</f>
        <v>12913327.439999999</v>
      </c>
      <c r="G405" s="236"/>
      <c r="H405" s="336"/>
      <c r="I405" s="338"/>
      <c r="J405" s="338"/>
      <c r="K405" s="338"/>
      <c r="L405" s="53">
        <f>L406+L407+L408</f>
        <v>26261861.690000001</v>
      </c>
      <c r="M405" s="12"/>
    </row>
    <row r="406" spans="1:13" ht="12.75" customHeight="1" x14ac:dyDescent="0.25">
      <c r="A406" s="227"/>
      <c r="B406" s="230"/>
      <c r="C406" s="231"/>
      <c r="D406" s="180" t="s">
        <v>23</v>
      </c>
      <c r="E406" s="154">
        <v>26261861.690000001</v>
      </c>
      <c r="F406" s="154">
        <v>12913327.439999999</v>
      </c>
      <c r="G406" s="236"/>
      <c r="H406" s="336"/>
      <c r="I406" s="338"/>
      <c r="J406" s="338"/>
      <c r="K406" s="338"/>
      <c r="L406" s="154">
        <v>26261861.690000001</v>
      </c>
      <c r="M406" s="12"/>
    </row>
    <row r="407" spans="1:13" x14ac:dyDescent="0.25">
      <c r="A407" s="227"/>
      <c r="B407" s="230"/>
      <c r="C407" s="231"/>
      <c r="D407" s="18" t="s">
        <v>26</v>
      </c>
      <c r="E407" s="53">
        <v>0</v>
      </c>
      <c r="F407" s="53">
        <v>0</v>
      </c>
      <c r="G407" s="236"/>
      <c r="H407" s="235" t="s">
        <v>246</v>
      </c>
      <c r="I407" s="237" t="s">
        <v>52</v>
      </c>
      <c r="J407" s="237">
        <v>100</v>
      </c>
      <c r="K407" s="237">
        <v>100</v>
      </c>
      <c r="L407" s="53">
        <v>0</v>
      </c>
      <c r="M407" s="12"/>
    </row>
    <row r="408" spans="1:13" ht="19.5" x14ac:dyDescent="0.25">
      <c r="A408" s="227"/>
      <c r="B408" s="230"/>
      <c r="C408" s="231"/>
      <c r="D408" s="203" t="s">
        <v>45</v>
      </c>
      <c r="E408" s="148">
        <v>0</v>
      </c>
      <c r="F408" s="154">
        <v>0</v>
      </c>
      <c r="G408" s="236"/>
      <c r="H408" s="236"/>
      <c r="I408" s="238"/>
      <c r="J408" s="238"/>
      <c r="K408" s="238"/>
      <c r="L408" s="148">
        <v>0</v>
      </c>
      <c r="M408" s="12"/>
    </row>
    <row r="409" spans="1:13" ht="19.5" x14ac:dyDescent="0.25">
      <c r="A409" s="256"/>
      <c r="B409" s="230"/>
      <c r="C409" s="231"/>
      <c r="D409" s="18" t="s">
        <v>46</v>
      </c>
      <c r="E409" s="194">
        <v>0</v>
      </c>
      <c r="F409" s="194">
        <v>0</v>
      </c>
      <c r="G409" s="300"/>
      <c r="H409" s="300"/>
      <c r="I409" s="258"/>
      <c r="J409" s="258"/>
      <c r="K409" s="258"/>
      <c r="L409" s="220">
        <v>0</v>
      </c>
      <c r="M409" s="12"/>
    </row>
    <row r="410" spans="1:13" ht="19.5" customHeight="1" x14ac:dyDescent="0.25">
      <c r="A410" s="226" t="s">
        <v>247</v>
      </c>
      <c r="B410" s="229" t="s">
        <v>248</v>
      </c>
      <c r="C410" s="229" t="s">
        <v>15</v>
      </c>
      <c r="D410" s="203" t="s">
        <v>16</v>
      </c>
      <c r="E410" s="53">
        <f>E411+E415</f>
        <v>55972209.200000003</v>
      </c>
      <c r="F410" s="53">
        <f>F411+F415</f>
        <v>27024389.690000001</v>
      </c>
      <c r="G410" s="235"/>
      <c r="H410" s="158" t="s">
        <v>249</v>
      </c>
      <c r="I410" s="160" t="s">
        <v>152</v>
      </c>
      <c r="J410" s="160">
        <f>J411+J412+J413</f>
        <v>3986</v>
      </c>
      <c r="K410" s="160">
        <f>K411+K412+K413</f>
        <v>2034</v>
      </c>
      <c r="L410" s="53">
        <f>L411+L415</f>
        <v>55972209.200000003</v>
      </c>
      <c r="M410" s="12"/>
    </row>
    <row r="411" spans="1:13" ht="21.75" customHeight="1" x14ac:dyDescent="0.25">
      <c r="A411" s="227"/>
      <c r="B411" s="230"/>
      <c r="C411" s="231"/>
      <c r="D411" s="203" t="s">
        <v>20</v>
      </c>
      <c r="E411" s="53">
        <f>E412+E413+E414</f>
        <v>55972209.200000003</v>
      </c>
      <c r="F411" s="53">
        <f>F412+F413+F414</f>
        <v>27024389.690000001</v>
      </c>
      <c r="G411" s="236"/>
      <c r="H411" s="188" t="s">
        <v>250</v>
      </c>
      <c r="I411" s="160" t="s">
        <v>152</v>
      </c>
      <c r="J411" s="187">
        <v>2758</v>
      </c>
      <c r="K411" s="187">
        <v>1417</v>
      </c>
      <c r="L411" s="53">
        <f>L412+L413+L414</f>
        <v>55972209.200000003</v>
      </c>
      <c r="M411" s="12"/>
    </row>
    <row r="412" spans="1:13" ht="21.75" customHeight="1" x14ac:dyDescent="0.25">
      <c r="A412" s="227"/>
      <c r="B412" s="230"/>
      <c r="C412" s="231"/>
      <c r="D412" s="180" t="s">
        <v>23</v>
      </c>
      <c r="E412" s="154">
        <v>55972209.200000003</v>
      </c>
      <c r="F412" s="154">
        <v>27024389.690000001</v>
      </c>
      <c r="G412" s="236"/>
      <c r="H412" s="188" t="s">
        <v>251</v>
      </c>
      <c r="I412" s="160" t="s">
        <v>152</v>
      </c>
      <c r="J412" s="93">
        <v>568</v>
      </c>
      <c r="K412" s="177">
        <v>287</v>
      </c>
      <c r="L412" s="154">
        <v>55972209.200000003</v>
      </c>
      <c r="M412" s="12"/>
    </row>
    <row r="413" spans="1:13" ht="22.5" customHeight="1" x14ac:dyDescent="0.25">
      <c r="A413" s="227"/>
      <c r="B413" s="230"/>
      <c r="C413" s="231"/>
      <c r="D413" s="18" t="s">
        <v>26</v>
      </c>
      <c r="E413" s="53">
        <v>0</v>
      </c>
      <c r="F413" s="53">
        <v>0</v>
      </c>
      <c r="G413" s="236"/>
      <c r="H413" s="176" t="s">
        <v>252</v>
      </c>
      <c r="I413" s="160" t="s">
        <v>152</v>
      </c>
      <c r="J413" s="177">
        <v>660</v>
      </c>
      <c r="K413" s="93">
        <v>330</v>
      </c>
      <c r="L413" s="53">
        <v>0</v>
      </c>
      <c r="M413" s="12"/>
    </row>
    <row r="414" spans="1:13" ht="28.5" customHeight="1" x14ac:dyDescent="0.25">
      <c r="A414" s="227"/>
      <c r="B414" s="230"/>
      <c r="C414" s="231"/>
      <c r="D414" s="203" t="s">
        <v>45</v>
      </c>
      <c r="E414" s="148">
        <v>0</v>
      </c>
      <c r="F414" s="154">
        <v>0</v>
      </c>
      <c r="G414" s="236"/>
      <c r="H414" s="188" t="s">
        <v>177</v>
      </c>
      <c r="I414" s="160" t="s">
        <v>52</v>
      </c>
      <c r="J414" s="93">
        <v>100</v>
      </c>
      <c r="K414" s="93">
        <v>100</v>
      </c>
      <c r="L414" s="148">
        <v>0</v>
      </c>
      <c r="M414" s="12"/>
    </row>
    <row r="415" spans="1:13" ht="18.75" customHeight="1" x14ac:dyDescent="0.25">
      <c r="A415" s="227"/>
      <c r="B415" s="230"/>
      <c r="C415" s="231"/>
      <c r="D415" s="18" t="s">
        <v>46</v>
      </c>
      <c r="E415" s="194">
        <v>0</v>
      </c>
      <c r="F415" s="194">
        <v>0</v>
      </c>
      <c r="G415" s="236"/>
      <c r="H415" s="172" t="s">
        <v>178</v>
      </c>
      <c r="I415" s="160" t="s">
        <v>52</v>
      </c>
      <c r="J415" s="93">
        <v>54</v>
      </c>
      <c r="K415" s="93">
        <v>54</v>
      </c>
      <c r="L415" s="220">
        <v>0</v>
      </c>
      <c r="M415" s="12"/>
    </row>
    <row r="416" spans="1:13" ht="15.75" customHeight="1" x14ac:dyDescent="0.25">
      <c r="A416" s="226" t="s">
        <v>253</v>
      </c>
      <c r="B416" s="229" t="s">
        <v>254</v>
      </c>
      <c r="C416" s="229" t="s">
        <v>15</v>
      </c>
      <c r="D416" s="203" t="s">
        <v>16</v>
      </c>
      <c r="E416" s="53">
        <f>E417+E421</f>
        <v>41825676.200000003</v>
      </c>
      <c r="F416" s="53">
        <f>F417+F421</f>
        <v>41825676.200000003</v>
      </c>
      <c r="G416" s="235"/>
      <c r="H416" s="235" t="s">
        <v>255</v>
      </c>
      <c r="I416" s="237" t="s">
        <v>38</v>
      </c>
      <c r="J416" s="237">
        <v>3.1</v>
      </c>
      <c r="K416" s="237">
        <v>0.72</v>
      </c>
      <c r="L416" s="53">
        <f>L417+L421</f>
        <v>41825676.200000003</v>
      </c>
      <c r="M416" s="12"/>
    </row>
    <row r="417" spans="1:13" ht="23.25" customHeight="1" x14ac:dyDescent="0.25">
      <c r="A417" s="227"/>
      <c r="B417" s="230"/>
      <c r="C417" s="231"/>
      <c r="D417" s="203" t="s">
        <v>20</v>
      </c>
      <c r="E417" s="53">
        <f>E418+E419+E420</f>
        <v>41825676.200000003</v>
      </c>
      <c r="F417" s="53">
        <f>F418+F419+F420</f>
        <v>41825676.200000003</v>
      </c>
      <c r="G417" s="236"/>
      <c r="H417" s="236"/>
      <c r="I417" s="238"/>
      <c r="J417" s="238"/>
      <c r="K417" s="238"/>
      <c r="L417" s="53">
        <f>L418+L419+L420</f>
        <v>41825676.200000003</v>
      </c>
      <c r="M417" s="12"/>
    </row>
    <row r="418" spans="1:13" ht="16.5" customHeight="1" x14ac:dyDescent="0.25">
      <c r="A418" s="227"/>
      <c r="B418" s="230"/>
      <c r="C418" s="231"/>
      <c r="D418" s="180" t="s">
        <v>23</v>
      </c>
      <c r="E418" s="154">
        <v>41825676.200000003</v>
      </c>
      <c r="F418" s="154">
        <v>41825676.200000003</v>
      </c>
      <c r="G418" s="236"/>
      <c r="H418" s="236"/>
      <c r="I418" s="238"/>
      <c r="J418" s="238"/>
      <c r="K418" s="238"/>
      <c r="L418" s="154">
        <v>41825676.200000003</v>
      </c>
      <c r="M418" s="12"/>
    </row>
    <row r="419" spans="1:13" ht="14.25" customHeight="1" x14ac:dyDescent="0.25">
      <c r="A419" s="227"/>
      <c r="B419" s="230"/>
      <c r="C419" s="231"/>
      <c r="D419" s="18" t="s">
        <v>26</v>
      </c>
      <c r="E419" s="53">
        <v>0</v>
      </c>
      <c r="F419" s="53">
        <v>0</v>
      </c>
      <c r="G419" s="236"/>
      <c r="H419" s="236"/>
      <c r="I419" s="238"/>
      <c r="J419" s="238"/>
      <c r="K419" s="238"/>
      <c r="L419" s="53">
        <v>0</v>
      </c>
      <c r="M419" s="12"/>
    </row>
    <row r="420" spans="1:13" ht="24.75" customHeight="1" x14ac:dyDescent="0.25">
      <c r="A420" s="227"/>
      <c r="B420" s="230"/>
      <c r="C420" s="231"/>
      <c r="D420" s="203" t="s">
        <v>45</v>
      </c>
      <c r="E420" s="148">
        <v>0</v>
      </c>
      <c r="F420" s="154">
        <v>0</v>
      </c>
      <c r="G420" s="236"/>
      <c r="H420" s="236"/>
      <c r="I420" s="238"/>
      <c r="J420" s="238"/>
      <c r="K420" s="238"/>
      <c r="L420" s="55">
        <v>0</v>
      </c>
      <c r="M420" s="12"/>
    </row>
    <row r="421" spans="1:13" ht="20.25" customHeight="1" x14ac:dyDescent="0.25">
      <c r="A421" s="256"/>
      <c r="B421" s="230"/>
      <c r="C421" s="231"/>
      <c r="D421" s="18" t="s">
        <v>46</v>
      </c>
      <c r="E421" s="194">
        <v>0</v>
      </c>
      <c r="F421" s="194">
        <v>0</v>
      </c>
      <c r="G421" s="300"/>
      <c r="H421" s="300"/>
      <c r="I421" s="258"/>
      <c r="J421" s="258"/>
      <c r="K421" s="258"/>
      <c r="L421" s="24">
        <v>0</v>
      </c>
      <c r="M421" s="12"/>
    </row>
    <row r="422" spans="1:13" ht="51" customHeight="1" x14ac:dyDescent="0.25">
      <c r="A422" s="226" t="s">
        <v>256</v>
      </c>
      <c r="B422" s="229" t="s">
        <v>257</v>
      </c>
      <c r="C422" s="229" t="s">
        <v>15</v>
      </c>
      <c r="D422" s="203" t="s">
        <v>16</v>
      </c>
      <c r="E422" s="53">
        <f>E423+E427</f>
        <v>84134290</v>
      </c>
      <c r="F422" s="53">
        <f>F423+F427</f>
        <v>42063383.469999999</v>
      </c>
      <c r="G422" s="235"/>
      <c r="H422" s="158" t="s">
        <v>258</v>
      </c>
      <c r="I422" s="160" t="s">
        <v>28</v>
      </c>
      <c r="J422" s="160">
        <f>J423+J424+J425+J426+J427+J429</f>
        <v>250</v>
      </c>
      <c r="K422" s="160">
        <f>K423+K424+K425+K426+K427+K429</f>
        <v>119</v>
      </c>
      <c r="L422" s="53">
        <f>L423+L427</f>
        <v>84134290</v>
      </c>
      <c r="M422" s="12"/>
    </row>
    <row r="423" spans="1:13" ht="21.75" customHeight="1" x14ac:dyDescent="0.25">
      <c r="A423" s="227"/>
      <c r="B423" s="230"/>
      <c r="C423" s="231"/>
      <c r="D423" s="203" t="s">
        <v>20</v>
      </c>
      <c r="E423" s="53">
        <f>E424+E425+E426</f>
        <v>84134290</v>
      </c>
      <c r="F423" s="53">
        <f>F424+F425+F426</f>
        <v>42063383.469999999</v>
      </c>
      <c r="G423" s="236"/>
      <c r="H423" s="188" t="s">
        <v>259</v>
      </c>
      <c r="I423" s="160" t="s">
        <v>28</v>
      </c>
      <c r="J423" s="421">
        <v>36</v>
      </c>
      <c r="K423" s="187">
        <v>18</v>
      </c>
      <c r="L423" s="53">
        <f>L424+L425+L426</f>
        <v>84134290</v>
      </c>
      <c r="M423" s="12"/>
    </row>
    <row r="424" spans="1:13" ht="18" customHeight="1" x14ac:dyDescent="0.25">
      <c r="A424" s="227"/>
      <c r="B424" s="230"/>
      <c r="C424" s="231"/>
      <c r="D424" s="180" t="s">
        <v>23</v>
      </c>
      <c r="E424" s="154">
        <v>66474890</v>
      </c>
      <c r="F424" s="53">
        <v>33234473</v>
      </c>
      <c r="G424" s="236"/>
      <c r="H424" s="188" t="s">
        <v>260</v>
      </c>
      <c r="I424" s="160" t="s">
        <v>28</v>
      </c>
      <c r="J424" s="422">
        <v>107</v>
      </c>
      <c r="K424" s="177">
        <v>29</v>
      </c>
      <c r="L424" s="154">
        <v>66474890</v>
      </c>
      <c r="M424" s="12"/>
    </row>
    <row r="425" spans="1:13" ht="22.5" customHeight="1" x14ac:dyDescent="0.25">
      <c r="A425" s="227"/>
      <c r="B425" s="230"/>
      <c r="C425" s="231"/>
      <c r="D425" s="18" t="s">
        <v>26</v>
      </c>
      <c r="E425" s="53">
        <v>17659400</v>
      </c>
      <c r="F425" s="53">
        <v>8828910.4700000007</v>
      </c>
      <c r="G425" s="236"/>
      <c r="H425" s="107" t="s">
        <v>261</v>
      </c>
      <c r="I425" s="160" t="s">
        <v>28</v>
      </c>
      <c r="J425" s="177">
        <v>38</v>
      </c>
      <c r="K425" s="93">
        <v>26</v>
      </c>
      <c r="L425" s="53">
        <v>17659400</v>
      </c>
      <c r="M425" s="12"/>
    </row>
    <row r="426" spans="1:13" ht="21.75" customHeight="1" x14ac:dyDescent="0.25">
      <c r="A426" s="227"/>
      <c r="B426" s="230"/>
      <c r="C426" s="231"/>
      <c r="D426" s="203" t="s">
        <v>45</v>
      </c>
      <c r="E426" s="148">
        <v>0</v>
      </c>
      <c r="F426" s="154">
        <v>0</v>
      </c>
      <c r="G426" s="236"/>
      <c r="H426" s="173" t="s">
        <v>262</v>
      </c>
      <c r="I426" s="160" t="s">
        <v>28</v>
      </c>
      <c r="J426" s="93">
        <v>18</v>
      </c>
      <c r="K426" s="93">
        <v>10</v>
      </c>
      <c r="L426" s="148">
        <v>0</v>
      </c>
      <c r="M426" s="12"/>
    </row>
    <row r="427" spans="1:13" ht="21" customHeight="1" x14ac:dyDescent="0.25">
      <c r="A427" s="227"/>
      <c r="B427" s="230"/>
      <c r="C427" s="231"/>
      <c r="D427" s="180" t="s">
        <v>46</v>
      </c>
      <c r="E427" s="194">
        <v>0</v>
      </c>
      <c r="F427" s="194">
        <v>0</v>
      </c>
      <c r="G427" s="236"/>
      <c r="H427" s="188" t="s">
        <v>263</v>
      </c>
      <c r="I427" s="160" t="s">
        <v>28</v>
      </c>
      <c r="J427" s="93">
        <v>7</v>
      </c>
      <c r="K427" s="93">
        <v>4</v>
      </c>
      <c r="L427" s="220">
        <v>0</v>
      </c>
      <c r="M427" s="12"/>
    </row>
    <row r="428" spans="1:13" ht="21" customHeight="1" x14ac:dyDescent="0.25">
      <c r="A428" s="155"/>
      <c r="B428" s="193"/>
      <c r="C428" s="157"/>
      <c r="D428" s="181"/>
      <c r="E428" s="195"/>
      <c r="F428" s="195"/>
      <c r="G428" s="159"/>
      <c r="H428" s="172" t="s">
        <v>264</v>
      </c>
      <c r="I428" s="160" t="s">
        <v>28</v>
      </c>
      <c r="J428" s="174" t="s">
        <v>32</v>
      </c>
      <c r="K428" s="174">
        <v>0</v>
      </c>
      <c r="L428" s="221"/>
      <c r="M428" s="12"/>
    </row>
    <row r="429" spans="1:13" ht="17.25" customHeight="1" x14ac:dyDescent="0.25">
      <c r="A429" s="155"/>
      <c r="B429" s="193"/>
      <c r="C429" s="157"/>
      <c r="D429" s="203"/>
      <c r="E429" s="196"/>
      <c r="F429" s="196"/>
      <c r="G429" s="159"/>
      <c r="H429" s="172" t="s">
        <v>265</v>
      </c>
      <c r="I429" s="187" t="s">
        <v>28</v>
      </c>
      <c r="J429" s="174">
        <v>44</v>
      </c>
      <c r="K429" s="174">
        <v>32</v>
      </c>
      <c r="L429" s="222"/>
      <c r="M429" s="12"/>
    </row>
    <row r="430" spans="1:13" ht="63" customHeight="1" x14ac:dyDescent="0.25">
      <c r="A430" s="226" t="s">
        <v>266</v>
      </c>
      <c r="B430" s="229" t="s">
        <v>267</v>
      </c>
      <c r="C430" s="229" t="s">
        <v>15</v>
      </c>
      <c r="D430" s="203" t="s">
        <v>16</v>
      </c>
      <c r="E430" s="53">
        <f>E431+E435</f>
        <v>341154314.61000001</v>
      </c>
      <c r="F430" s="53">
        <f>F431+F435</f>
        <v>167361410.25999999</v>
      </c>
      <c r="G430" s="235"/>
      <c r="H430" s="158" t="s">
        <v>268</v>
      </c>
      <c r="I430" s="160" t="s">
        <v>28</v>
      </c>
      <c r="J430" s="187">
        <f>J431+J432+J433+J434+J435</f>
        <v>2144</v>
      </c>
      <c r="K430" s="187">
        <f>K431+K432+K433+K434+K435</f>
        <v>1034</v>
      </c>
      <c r="L430" s="53">
        <f>L431+L435</f>
        <v>341154314.61000001</v>
      </c>
      <c r="M430" s="12"/>
    </row>
    <row r="431" spans="1:13" ht="17.25" customHeight="1" x14ac:dyDescent="0.25">
      <c r="A431" s="227"/>
      <c r="B431" s="230"/>
      <c r="C431" s="231"/>
      <c r="D431" s="203" t="s">
        <v>20</v>
      </c>
      <c r="E431" s="53">
        <f>E432+E433+E434</f>
        <v>341154314.61000001</v>
      </c>
      <c r="F431" s="53">
        <f>F432+F433+F434</f>
        <v>167361410.25999999</v>
      </c>
      <c r="G431" s="236"/>
      <c r="H431" s="186" t="s">
        <v>269</v>
      </c>
      <c r="I431" s="160" t="s">
        <v>28</v>
      </c>
      <c r="J431" s="187">
        <v>553</v>
      </c>
      <c r="K431" s="187">
        <v>230</v>
      </c>
      <c r="L431" s="53">
        <f>L432+L433+L434</f>
        <v>341154314.61000001</v>
      </c>
      <c r="M431" s="12"/>
    </row>
    <row r="432" spans="1:13" ht="22.5" customHeight="1" x14ac:dyDescent="0.25">
      <c r="A432" s="227"/>
      <c r="B432" s="230"/>
      <c r="C432" s="231"/>
      <c r="D432" s="180" t="s">
        <v>23</v>
      </c>
      <c r="E432" s="154">
        <v>341154314.61000001</v>
      </c>
      <c r="F432" s="154">
        <v>167361410.25999999</v>
      </c>
      <c r="G432" s="236"/>
      <c r="H432" s="186" t="s">
        <v>270</v>
      </c>
      <c r="I432" s="160" t="s">
        <v>28</v>
      </c>
      <c r="J432" s="187">
        <v>290</v>
      </c>
      <c r="K432" s="187">
        <v>111</v>
      </c>
      <c r="L432" s="154">
        <v>341154314.61000001</v>
      </c>
      <c r="M432" s="12"/>
    </row>
    <row r="433" spans="1:13" ht="17.25" customHeight="1" x14ac:dyDescent="0.25">
      <c r="A433" s="227"/>
      <c r="B433" s="230"/>
      <c r="C433" s="231"/>
      <c r="D433" s="18" t="s">
        <v>26</v>
      </c>
      <c r="E433" s="53">
        <v>0</v>
      </c>
      <c r="F433" s="53">
        <v>0</v>
      </c>
      <c r="G433" s="236"/>
      <c r="H433" s="159" t="s">
        <v>271</v>
      </c>
      <c r="I433" s="160" t="s">
        <v>28</v>
      </c>
      <c r="J433" s="187">
        <v>580</v>
      </c>
      <c r="K433" s="187">
        <v>297</v>
      </c>
      <c r="L433" s="53">
        <v>0</v>
      </c>
      <c r="M433" s="12"/>
    </row>
    <row r="434" spans="1:13" ht="17.25" customHeight="1" x14ac:dyDescent="0.25">
      <c r="A434" s="227"/>
      <c r="B434" s="230"/>
      <c r="C434" s="231"/>
      <c r="D434" s="203" t="s">
        <v>45</v>
      </c>
      <c r="E434" s="148">
        <v>0</v>
      </c>
      <c r="F434" s="154">
        <v>0</v>
      </c>
      <c r="G434" s="236"/>
      <c r="H434" s="158" t="s">
        <v>272</v>
      </c>
      <c r="I434" s="160" t="s">
        <v>28</v>
      </c>
      <c r="J434" s="187">
        <v>492</v>
      </c>
      <c r="K434" s="187">
        <v>269</v>
      </c>
      <c r="L434" s="55">
        <v>0</v>
      </c>
      <c r="M434" s="12"/>
    </row>
    <row r="435" spans="1:13" ht="17.25" customHeight="1" x14ac:dyDescent="0.25">
      <c r="A435" s="256"/>
      <c r="B435" s="230"/>
      <c r="C435" s="231"/>
      <c r="D435" s="18" t="s">
        <v>46</v>
      </c>
      <c r="E435" s="194">
        <v>0</v>
      </c>
      <c r="F435" s="194">
        <v>0</v>
      </c>
      <c r="G435" s="300"/>
      <c r="H435" s="186" t="s">
        <v>273</v>
      </c>
      <c r="I435" s="160" t="s">
        <v>28</v>
      </c>
      <c r="J435" s="187">
        <v>229</v>
      </c>
      <c r="K435" s="187">
        <v>127</v>
      </c>
      <c r="L435" s="24">
        <v>0</v>
      </c>
      <c r="M435" s="12"/>
    </row>
    <row r="436" spans="1:13" ht="17.25" customHeight="1" x14ac:dyDescent="0.25">
      <c r="A436" s="226" t="s">
        <v>274</v>
      </c>
      <c r="B436" s="229" t="s">
        <v>275</v>
      </c>
      <c r="C436" s="229" t="s">
        <v>15</v>
      </c>
      <c r="D436" s="203" t="s">
        <v>16</v>
      </c>
      <c r="E436" s="53">
        <f>E437+E441</f>
        <v>5000000</v>
      </c>
      <c r="F436" s="53">
        <f>F437+F441</f>
        <v>2491189.64</v>
      </c>
      <c r="G436" s="235"/>
      <c r="H436" s="235" t="s">
        <v>276</v>
      </c>
      <c r="I436" s="237" t="s">
        <v>28</v>
      </c>
      <c r="J436" s="237">
        <v>400</v>
      </c>
      <c r="K436" s="237">
        <v>106</v>
      </c>
      <c r="L436" s="53">
        <f>L437+L441</f>
        <v>5000000</v>
      </c>
      <c r="M436" s="12"/>
    </row>
    <row r="437" spans="1:13" ht="17.25" customHeight="1" x14ac:dyDescent="0.25">
      <c r="A437" s="227"/>
      <c r="B437" s="230"/>
      <c r="C437" s="231"/>
      <c r="D437" s="203" t="s">
        <v>20</v>
      </c>
      <c r="E437" s="53">
        <f>E438+E439+E440</f>
        <v>5000000</v>
      </c>
      <c r="F437" s="53">
        <f>F438+F439+F440</f>
        <v>2491189.64</v>
      </c>
      <c r="G437" s="236"/>
      <c r="H437" s="236"/>
      <c r="I437" s="238"/>
      <c r="J437" s="238"/>
      <c r="K437" s="238"/>
      <c r="L437" s="53">
        <f>L438+L439+L440</f>
        <v>5000000</v>
      </c>
      <c r="M437" s="12"/>
    </row>
    <row r="438" spans="1:13" ht="17.25" customHeight="1" x14ac:dyDescent="0.25">
      <c r="A438" s="227"/>
      <c r="B438" s="230"/>
      <c r="C438" s="231"/>
      <c r="D438" s="180" t="s">
        <v>23</v>
      </c>
      <c r="E438" s="154">
        <v>5000000</v>
      </c>
      <c r="F438" s="154">
        <v>2491189.64</v>
      </c>
      <c r="G438" s="236"/>
      <c r="H438" s="236"/>
      <c r="I438" s="238"/>
      <c r="J438" s="238"/>
      <c r="K438" s="238"/>
      <c r="L438" s="154">
        <v>5000000</v>
      </c>
      <c r="M438" s="12"/>
    </row>
    <row r="439" spans="1:13" ht="17.25" customHeight="1" x14ac:dyDescent="0.25">
      <c r="A439" s="227"/>
      <c r="B439" s="230"/>
      <c r="C439" s="231"/>
      <c r="D439" s="18" t="s">
        <v>26</v>
      </c>
      <c r="E439" s="53">
        <v>0</v>
      </c>
      <c r="F439" s="53">
        <v>0</v>
      </c>
      <c r="G439" s="236"/>
      <c r="H439" s="236"/>
      <c r="I439" s="238"/>
      <c r="J439" s="238"/>
      <c r="K439" s="238"/>
      <c r="L439" s="53">
        <v>0</v>
      </c>
      <c r="M439" s="12"/>
    </row>
    <row r="440" spans="1:13" ht="18.75" customHeight="1" x14ac:dyDescent="0.25">
      <c r="A440" s="227"/>
      <c r="B440" s="230"/>
      <c r="C440" s="231"/>
      <c r="D440" s="203" t="s">
        <v>45</v>
      </c>
      <c r="E440" s="148">
        <v>0</v>
      </c>
      <c r="F440" s="154">
        <v>0</v>
      </c>
      <c r="G440" s="236"/>
      <c r="H440" s="236"/>
      <c r="I440" s="238"/>
      <c r="J440" s="238"/>
      <c r="K440" s="238"/>
      <c r="L440" s="55">
        <v>0</v>
      </c>
      <c r="M440" s="12"/>
    </row>
    <row r="441" spans="1:13" ht="24" customHeight="1" x14ac:dyDescent="0.25">
      <c r="A441" s="256"/>
      <c r="B441" s="230"/>
      <c r="C441" s="231"/>
      <c r="D441" s="18" t="s">
        <v>46</v>
      </c>
      <c r="E441" s="194">
        <v>0</v>
      </c>
      <c r="F441" s="194">
        <v>0</v>
      </c>
      <c r="G441" s="300"/>
      <c r="H441" s="300"/>
      <c r="I441" s="258"/>
      <c r="J441" s="258"/>
      <c r="K441" s="258"/>
      <c r="L441" s="24">
        <v>0</v>
      </c>
      <c r="M441" s="12"/>
    </row>
    <row r="442" spans="1:13" s="13" customFormat="1" ht="13.5" customHeight="1" x14ac:dyDescent="0.2">
      <c r="A442" s="264" t="s">
        <v>277</v>
      </c>
      <c r="B442" s="265" t="s">
        <v>278</v>
      </c>
      <c r="C442" s="265"/>
      <c r="D442" s="51" t="s">
        <v>16</v>
      </c>
      <c r="E442" s="102">
        <f>E443+E447</f>
        <v>43042503</v>
      </c>
      <c r="F442" s="102">
        <f>F443+F447</f>
        <v>20000000</v>
      </c>
      <c r="G442" s="268"/>
      <c r="H442" s="103"/>
      <c r="I442" s="103"/>
      <c r="J442" s="103"/>
      <c r="K442" s="103"/>
      <c r="L442" s="102">
        <f>L443+L447</f>
        <v>43042503</v>
      </c>
      <c r="M442" s="12"/>
    </row>
    <row r="443" spans="1:13" s="13" customFormat="1" ht="18" customHeight="1" x14ac:dyDescent="0.2">
      <c r="A443" s="251"/>
      <c r="B443" s="266"/>
      <c r="C443" s="267"/>
      <c r="D443" s="47" t="s">
        <v>20</v>
      </c>
      <c r="E443" s="102">
        <f>E444+E445+E446</f>
        <v>43042503</v>
      </c>
      <c r="F443" s="102">
        <f>F444+F445+F446</f>
        <v>20000000</v>
      </c>
      <c r="G443" s="269"/>
      <c r="H443" s="105"/>
      <c r="I443" s="105"/>
      <c r="J443" s="105"/>
      <c r="K443" s="105"/>
      <c r="L443" s="102">
        <f>L444+L445+L446</f>
        <v>43042503</v>
      </c>
      <c r="M443" s="12"/>
    </row>
    <row r="444" spans="1:13" s="13" customFormat="1" ht="11.25" customHeight="1" x14ac:dyDescent="0.2">
      <c r="A444" s="251"/>
      <c r="B444" s="266"/>
      <c r="C444" s="267"/>
      <c r="D444" s="47" t="s">
        <v>23</v>
      </c>
      <c r="E444" s="102">
        <f t="shared" ref="E444:F447" si="37">E450</f>
        <v>43042503</v>
      </c>
      <c r="F444" s="102">
        <f t="shared" ref="F444" si="38">F450</f>
        <v>20000000</v>
      </c>
      <c r="G444" s="269"/>
      <c r="H444" s="105"/>
      <c r="I444" s="105"/>
      <c r="J444" s="105"/>
      <c r="K444" s="105"/>
      <c r="L444" s="102">
        <f t="shared" ref="L444:L447" si="39">L450</f>
        <v>43042503</v>
      </c>
      <c r="M444" s="12"/>
    </row>
    <row r="445" spans="1:13" s="13" customFormat="1" ht="13.5" customHeight="1" x14ac:dyDescent="0.2">
      <c r="A445" s="251"/>
      <c r="B445" s="266"/>
      <c r="C445" s="267"/>
      <c r="D445" s="51" t="s">
        <v>26</v>
      </c>
      <c r="E445" s="102">
        <f t="shared" si="37"/>
        <v>0</v>
      </c>
      <c r="F445" s="102">
        <f t="shared" ref="F445" si="40">F451</f>
        <v>0</v>
      </c>
      <c r="G445" s="269"/>
      <c r="H445" s="105"/>
      <c r="I445" s="105"/>
      <c r="J445" s="105"/>
      <c r="K445" s="105"/>
      <c r="L445" s="102">
        <f t="shared" si="39"/>
        <v>0</v>
      </c>
      <c r="M445" s="12"/>
    </row>
    <row r="446" spans="1:13" s="13" customFormat="1" ht="22.5" customHeight="1" x14ac:dyDescent="0.2">
      <c r="A446" s="251"/>
      <c r="B446" s="266"/>
      <c r="C446" s="267"/>
      <c r="D446" s="47" t="s">
        <v>45</v>
      </c>
      <c r="E446" s="102">
        <f t="shared" si="37"/>
        <v>0</v>
      </c>
      <c r="F446" s="102">
        <f t="shared" si="37"/>
        <v>0</v>
      </c>
      <c r="G446" s="269"/>
      <c r="H446" s="105"/>
      <c r="I446" s="105"/>
      <c r="J446" s="105"/>
      <c r="K446" s="105"/>
      <c r="L446" s="102">
        <f t="shared" si="39"/>
        <v>0</v>
      </c>
      <c r="M446" s="12"/>
    </row>
    <row r="447" spans="1:13" s="13" customFormat="1" ht="12.75" customHeight="1" x14ac:dyDescent="0.2">
      <c r="A447" s="251"/>
      <c r="B447" s="266"/>
      <c r="C447" s="298"/>
      <c r="D447" s="51" t="s">
        <v>46</v>
      </c>
      <c r="E447" s="102">
        <f t="shared" si="37"/>
        <v>0</v>
      </c>
      <c r="F447" s="102">
        <f t="shared" si="37"/>
        <v>0</v>
      </c>
      <c r="G447" s="269"/>
      <c r="H447" s="106"/>
      <c r="I447" s="106"/>
      <c r="J447" s="106"/>
      <c r="K447" s="106"/>
      <c r="L447" s="102">
        <f t="shared" si="39"/>
        <v>0</v>
      </c>
      <c r="M447" s="12"/>
    </row>
    <row r="448" spans="1:13" ht="16.5" customHeight="1" x14ac:dyDescent="0.25">
      <c r="A448" s="226" t="s">
        <v>279</v>
      </c>
      <c r="B448" s="229" t="s">
        <v>280</v>
      </c>
      <c r="C448" s="229" t="s">
        <v>15</v>
      </c>
      <c r="D448" s="203" t="s">
        <v>16</v>
      </c>
      <c r="E448" s="53">
        <f>E449+E453</f>
        <v>43042503</v>
      </c>
      <c r="F448" s="53">
        <f>F449+F453</f>
        <v>20000000</v>
      </c>
      <c r="G448" s="235"/>
      <c r="H448" s="158" t="s">
        <v>281</v>
      </c>
      <c r="I448" s="160" t="s">
        <v>152</v>
      </c>
      <c r="J448" s="160">
        <v>36110</v>
      </c>
      <c r="K448" s="160">
        <v>18055</v>
      </c>
      <c r="L448" s="53">
        <f>L449+L453</f>
        <v>43042503</v>
      </c>
      <c r="M448" s="12"/>
    </row>
    <row r="449" spans="1:13" ht="20.25" customHeight="1" x14ac:dyDescent="0.25">
      <c r="A449" s="227"/>
      <c r="B449" s="230"/>
      <c r="C449" s="231"/>
      <c r="D449" s="203" t="s">
        <v>20</v>
      </c>
      <c r="E449" s="53">
        <f>E450+E451+E452</f>
        <v>43042503</v>
      </c>
      <c r="F449" s="53">
        <f>F450+F451+F452</f>
        <v>20000000</v>
      </c>
      <c r="G449" s="236"/>
      <c r="H449" s="186" t="s">
        <v>282</v>
      </c>
      <c r="I449" s="160" t="s">
        <v>152</v>
      </c>
      <c r="J449" s="93">
        <v>3350</v>
      </c>
      <c r="K449" s="93">
        <v>1675</v>
      </c>
      <c r="L449" s="53">
        <f>L450+L451+L452</f>
        <v>43042503</v>
      </c>
      <c r="M449" s="12"/>
    </row>
    <row r="450" spans="1:13" ht="19.5" customHeight="1" x14ac:dyDescent="0.25">
      <c r="A450" s="227"/>
      <c r="B450" s="230"/>
      <c r="C450" s="231"/>
      <c r="D450" s="180" t="s">
        <v>23</v>
      </c>
      <c r="E450" s="154">
        <v>43042503</v>
      </c>
      <c r="F450" s="154">
        <v>20000000</v>
      </c>
      <c r="G450" s="236"/>
      <c r="H450" s="173" t="s">
        <v>283</v>
      </c>
      <c r="I450" s="160" t="s">
        <v>152</v>
      </c>
      <c r="J450" s="175">
        <v>32760</v>
      </c>
      <c r="K450" s="175">
        <v>16380</v>
      </c>
      <c r="L450" s="154">
        <v>43042503</v>
      </c>
      <c r="M450" s="12"/>
    </row>
    <row r="451" spans="1:13" ht="23.25" customHeight="1" x14ac:dyDescent="0.25">
      <c r="A451" s="227"/>
      <c r="B451" s="230"/>
      <c r="C451" s="231"/>
      <c r="D451" s="18" t="s">
        <v>26</v>
      </c>
      <c r="E451" s="53">
        <v>0</v>
      </c>
      <c r="F451" s="53">
        <v>0</v>
      </c>
      <c r="G451" s="236"/>
      <c r="H451" s="176" t="s">
        <v>284</v>
      </c>
      <c r="I451" s="187" t="s">
        <v>152</v>
      </c>
      <c r="J451" s="208">
        <v>13650</v>
      </c>
      <c r="K451" s="208">
        <v>6825</v>
      </c>
      <c r="L451" s="53">
        <v>0</v>
      </c>
      <c r="M451" s="12"/>
    </row>
    <row r="452" spans="1:13" ht="32.25" customHeight="1" x14ac:dyDescent="0.25">
      <c r="A452" s="227"/>
      <c r="B452" s="230"/>
      <c r="C452" s="231"/>
      <c r="D452" s="203" t="s">
        <v>45</v>
      </c>
      <c r="E452" s="148">
        <v>0</v>
      </c>
      <c r="F452" s="154">
        <v>0</v>
      </c>
      <c r="G452" s="236"/>
      <c r="H452" s="188" t="s">
        <v>177</v>
      </c>
      <c r="I452" s="166" t="s">
        <v>52</v>
      </c>
      <c r="J452" s="209">
        <v>100</v>
      </c>
      <c r="K452" s="208">
        <v>100</v>
      </c>
      <c r="L452" s="55">
        <v>0</v>
      </c>
      <c r="M452" s="12"/>
    </row>
    <row r="453" spans="1:13" ht="19.5" x14ac:dyDescent="0.25">
      <c r="A453" s="256"/>
      <c r="B453" s="271"/>
      <c r="C453" s="257"/>
      <c r="D453" s="18" t="s">
        <v>46</v>
      </c>
      <c r="E453" s="10">
        <v>0</v>
      </c>
      <c r="F453" s="10">
        <v>0</v>
      </c>
      <c r="G453" s="300"/>
      <c r="H453" s="176" t="s">
        <v>178</v>
      </c>
      <c r="I453" s="161" t="s">
        <v>52</v>
      </c>
      <c r="J453" s="208">
        <v>54</v>
      </c>
      <c r="K453" s="208">
        <v>54</v>
      </c>
      <c r="L453" s="10">
        <v>0</v>
      </c>
      <c r="M453" s="12"/>
    </row>
    <row r="454" spans="1:13" s="13" customFormat="1" ht="13.5" customHeight="1" x14ac:dyDescent="0.2">
      <c r="A454" s="264" t="s">
        <v>285</v>
      </c>
      <c r="B454" s="265" t="s">
        <v>286</v>
      </c>
      <c r="C454" s="265"/>
      <c r="D454" s="51" t="s">
        <v>16</v>
      </c>
      <c r="E454" s="102">
        <f>E455+E459</f>
        <v>21761720.43</v>
      </c>
      <c r="F454" s="102">
        <f>F455+F459</f>
        <v>24521.53</v>
      </c>
      <c r="G454" s="268"/>
      <c r="H454" s="103"/>
      <c r="I454" s="103"/>
      <c r="J454" s="103"/>
      <c r="K454" s="103"/>
      <c r="L454" s="102">
        <f>L455+L459</f>
        <v>21761720.43</v>
      </c>
      <c r="M454" s="12"/>
    </row>
    <row r="455" spans="1:13" s="13" customFormat="1" ht="18" customHeight="1" x14ac:dyDescent="0.2">
      <c r="A455" s="251"/>
      <c r="B455" s="266"/>
      <c r="C455" s="267"/>
      <c r="D455" s="47" t="s">
        <v>20</v>
      </c>
      <c r="E455" s="102">
        <f>E456+E457+E458</f>
        <v>21761720.43</v>
      </c>
      <c r="F455" s="102">
        <f>F456+F457+F458</f>
        <v>24521.53</v>
      </c>
      <c r="G455" s="269"/>
      <c r="H455" s="105"/>
      <c r="I455" s="105"/>
      <c r="J455" s="105"/>
      <c r="K455" s="105"/>
      <c r="L455" s="102">
        <f>L456+L457+L458</f>
        <v>21761720.43</v>
      </c>
      <c r="M455" s="12"/>
    </row>
    <row r="456" spans="1:13" s="13" customFormat="1" ht="11.25" customHeight="1" x14ac:dyDescent="0.2">
      <c r="A456" s="251"/>
      <c r="B456" s="266"/>
      <c r="C456" s="267"/>
      <c r="D456" s="47" t="s">
        <v>23</v>
      </c>
      <c r="E456" s="102">
        <f>E462+E468+E474</f>
        <v>1523320.43</v>
      </c>
      <c r="F456" s="102">
        <f>F462+F468+F474</f>
        <v>1716.51</v>
      </c>
      <c r="G456" s="269"/>
      <c r="H456" s="105"/>
      <c r="I456" s="105"/>
      <c r="J456" s="105"/>
      <c r="K456" s="105"/>
      <c r="L456" s="102">
        <f>L462+L468+L474</f>
        <v>1523320.43</v>
      </c>
      <c r="M456" s="12"/>
    </row>
    <row r="457" spans="1:13" s="13" customFormat="1" ht="13.5" customHeight="1" x14ac:dyDescent="0.2">
      <c r="A457" s="251"/>
      <c r="B457" s="266"/>
      <c r="C457" s="267"/>
      <c r="D457" s="51" t="s">
        <v>26</v>
      </c>
      <c r="E457" s="102">
        <f>E463+E469+E475</f>
        <v>20238400</v>
      </c>
      <c r="F457" s="102">
        <f>F463+F469+F475</f>
        <v>22805.02</v>
      </c>
      <c r="G457" s="269"/>
      <c r="H457" s="105"/>
      <c r="I457" s="105"/>
      <c r="J457" s="105"/>
      <c r="K457" s="105"/>
      <c r="L457" s="102">
        <f>L463+L469+L475</f>
        <v>20238400</v>
      </c>
      <c r="M457" s="12"/>
    </row>
    <row r="458" spans="1:13" s="13" customFormat="1" ht="22.5" customHeight="1" x14ac:dyDescent="0.2">
      <c r="A458" s="251"/>
      <c r="B458" s="266"/>
      <c r="C458" s="267"/>
      <c r="D458" s="47" t="s">
        <v>45</v>
      </c>
      <c r="E458" s="102">
        <f>E464+E470+E482</f>
        <v>0</v>
      </c>
      <c r="F458" s="102">
        <f>F464+F470+F482</f>
        <v>0</v>
      </c>
      <c r="G458" s="269"/>
      <c r="H458" s="105"/>
      <c r="I458" s="105"/>
      <c r="J458" s="105"/>
      <c r="K458" s="105"/>
      <c r="L458" s="102">
        <f>L464+L470+L482</f>
        <v>0</v>
      </c>
      <c r="M458" s="12"/>
    </row>
    <row r="459" spans="1:13" s="13" customFormat="1" ht="12.75" customHeight="1" x14ac:dyDescent="0.2">
      <c r="A459" s="251"/>
      <c r="B459" s="266"/>
      <c r="C459" s="298"/>
      <c r="D459" s="51" t="s">
        <v>46</v>
      </c>
      <c r="E459" s="102">
        <f>E465+E471+E483</f>
        <v>0</v>
      </c>
      <c r="F459" s="102">
        <f>F465+F471+F483</f>
        <v>0</v>
      </c>
      <c r="G459" s="269"/>
      <c r="H459" s="106"/>
      <c r="I459" s="106"/>
      <c r="J459" s="106"/>
      <c r="K459" s="106"/>
      <c r="L459" s="102">
        <f>L465+L471+L483</f>
        <v>0</v>
      </c>
      <c r="M459" s="12"/>
    </row>
    <row r="460" spans="1:13" x14ac:dyDescent="0.25">
      <c r="A460" s="226" t="s">
        <v>287</v>
      </c>
      <c r="B460" s="229" t="s">
        <v>288</v>
      </c>
      <c r="C460" s="229" t="s">
        <v>15</v>
      </c>
      <c r="D460" s="18" t="s">
        <v>16</v>
      </c>
      <c r="E460" s="53">
        <f>E461+E465</f>
        <v>14933548.390000001</v>
      </c>
      <c r="F460" s="53">
        <f>F461+F465</f>
        <v>0</v>
      </c>
      <c r="G460" s="235"/>
      <c r="H460" s="235" t="s">
        <v>289</v>
      </c>
      <c r="I460" s="237" t="s">
        <v>52</v>
      </c>
      <c r="J460" s="237">
        <v>24</v>
      </c>
      <c r="K460" s="237">
        <v>13.8</v>
      </c>
      <c r="L460" s="53">
        <f>L461+L465</f>
        <v>14933548.390000001</v>
      </c>
      <c r="M460" s="12"/>
    </row>
    <row r="461" spans="1:13" ht="25.5" customHeight="1" x14ac:dyDescent="0.25">
      <c r="A461" s="227"/>
      <c r="B461" s="230"/>
      <c r="C461" s="231"/>
      <c r="D461" s="203" t="s">
        <v>20</v>
      </c>
      <c r="E461" s="53">
        <f>E462+E463+E464</f>
        <v>14933548.390000001</v>
      </c>
      <c r="F461" s="53">
        <f>F462+F463+F464</f>
        <v>0</v>
      </c>
      <c r="G461" s="236"/>
      <c r="H461" s="236"/>
      <c r="I461" s="238"/>
      <c r="J461" s="238"/>
      <c r="K461" s="238"/>
      <c r="L461" s="53">
        <f>L462+L463+L464</f>
        <v>14933548.390000001</v>
      </c>
      <c r="M461" s="12"/>
    </row>
    <row r="462" spans="1:13" x14ac:dyDescent="0.25">
      <c r="A462" s="227"/>
      <c r="B462" s="230"/>
      <c r="C462" s="231"/>
      <c r="D462" s="180" t="s">
        <v>23</v>
      </c>
      <c r="E462" s="154">
        <v>1045348.39</v>
      </c>
      <c r="F462" s="53">
        <v>0</v>
      </c>
      <c r="G462" s="236"/>
      <c r="H462" s="300"/>
      <c r="I462" s="258"/>
      <c r="J462" s="258"/>
      <c r="K462" s="258"/>
      <c r="L462" s="57">
        <v>1045348.39</v>
      </c>
      <c r="M462" s="12"/>
    </row>
    <row r="463" spans="1:13" ht="13.5" customHeight="1" x14ac:dyDescent="0.25">
      <c r="A463" s="227"/>
      <c r="B463" s="230"/>
      <c r="C463" s="231"/>
      <c r="D463" s="18" t="s">
        <v>26</v>
      </c>
      <c r="E463" s="53">
        <v>13888200</v>
      </c>
      <c r="F463" s="53">
        <v>0</v>
      </c>
      <c r="G463" s="236"/>
      <c r="H463" s="235" t="s">
        <v>290</v>
      </c>
      <c r="I463" s="237" t="s">
        <v>52</v>
      </c>
      <c r="J463" s="237">
        <v>95</v>
      </c>
      <c r="K463" s="237">
        <v>46.5</v>
      </c>
      <c r="L463" s="53">
        <v>13888200</v>
      </c>
      <c r="M463" s="12"/>
    </row>
    <row r="464" spans="1:13" ht="29.25" customHeight="1" x14ac:dyDescent="0.25">
      <c r="A464" s="227"/>
      <c r="B464" s="230"/>
      <c r="C464" s="231"/>
      <c r="D464" s="203" t="s">
        <v>45</v>
      </c>
      <c r="E464" s="148">
        <v>0</v>
      </c>
      <c r="F464" s="154">
        <v>0</v>
      </c>
      <c r="G464" s="236"/>
      <c r="H464" s="236"/>
      <c r="I464" s="238"/>
      <c r="J464" s="238"/>
      <c r="K464" s="238"/>
      <c r="L464" s="55">
        <v>0</v>
      </c>
      <c r="M464" s="12"/>
    </row>
    <row r="465" spans="1:13" ht="57" customHeight="1" x14ac:dyDescent="0.25">
      <c r="A465" s="256"/>
      <c r="B465" s="230"/>
      <c r="C465" s="231"/>
      <c r="D465" s="18" t="s">
        <v>46</v>
      </c>
      <c r="E465" s="194">
        <v>0</v>
      </c>
      <c r="F465" s="194">
        <v>0</v>
      </c>
      <c r="G465" s="300"/>
      <c r="H465" s="300"/>
      <c r="I465" s="258"/>
      <c r="J465" s="258"/>
      <c r="K465" s="258"/>
      <c r="L465" s="24">
        <v>0</v>
      </c>
      <c r="M465" s="12"/>
    </row>
    <row r="466" spans="1:13" ht="15" customHeight="1" x14ac:dyDescent="0.25">
      <c r="A466" s="226" t="s">
        <v>291</v>
      </c>
      <c r="B466" s="229" t="s">
        <v>292</v>
      </c>
      <c r="C466" s="229" t="s">
        <v>15</v>
      </c>
      <c r="D466" s="18" t="s">
        <v>16</v>
      </c>
      <c r="E466" s="53">
        <f>E467+E471</f>
        <v>2770967.74</v>
      </c>
      <c r="F466" s="53">
        <f>F467+F471</f>
        <v>24521.53</v>
      </c>
      <c r="G466" s="235"/>
      <c r="H466" s="235" t="s">
        <v>293</v>
      </c>
      <c r="I466" s="237" t="s">
        <v>52</v>
      </c>
      <c r="J466" s="237">
        <v>93</v>
      </c>
      <c r="K466" s="237">
        <v>47.5</v>
      </c>
      <c r="L466" s="53">
        <f>L467+L471</f>
        <v>2770967.74</v>
      </c>
      <c r="M466" s="12"/>
    </row>
    <row r="467" spans="1:13" ht="25.5" customHeight="1" x14ac:dyDescent="0.25">
      <c r="A467" s="227"/>
      <c r="B467" s="230"/>
      <c r="C467" s="231"/>
      <c r="D467" s="203" t="s">
        <v>20</v>
      </c>
      <c r="E467" s="53">
        <f>E468+E469+E470</f>
        <v>2770967.74</v>
      </c>
      <c r="F467" s="53">
        <f>F468+F469+F470</f>
        <v>24521.53</v>
      </c>
      <c r="G467" s="236"/>
      <c r="H467" s="236"/>
      <c r="I467" s="238"/>
      <c r="J467" s="238"/>
      <c r="K467" s="238"/>
      <c r="L467" s="53">
        <f>L468+L469+L470</f>
        <v>2770967.74</v>
      </c>
      <c r="M467" s="12"/>
    </row>
    <row r="468" spans="1:13" ht="14.25" customHeight="1" x14ac:dyDescent="0.25">
      <c r="A468" s="227"/>
      <c r="B468" s="230"/>
      <c r="C468" s="231"/>
      <c r="D468" s="180" t="s">
        <v>23</v>
      </c>
      <c r="E468" s="154">
        <v>193967.74</v>
      </c>
      <c r="F468" s="154">
        <v>1716.51</v>
      </c>
      <c r="G468" s="236"/>
      <c r="H468" s="236"/>
      <c r="I468" s="238"/>
      <c r="J468" s="238"/>
      <c r="K468" s="238"/>
      <c r="L468" s="57">
        <v>193967.74</v>
      </c>
      <c r="M468" s="12"/>
    </row>
    <row r="469" spans="1:13" ht="24.75" customHeight="1" x14ac:dyDescent="0.25">
      <c r="A469" s="227"/>
      <c r="B469" s="230"/>
      <c r="C469" s="231"/>
      <c r="D469" s="18" t="s">
        <v>26</v>
      </c>
      <c r="E469" s="53">
        <v>2577000</v>
      </c>
      <c r="F469" s="53">
        <v>22805.02</v>
      </c>
      <c r="G469" s="236"/>
      <c r="H469" s="238"/>
      <c r="I469" s="238"/>
      <c r="J469" s="238"/>
      <c r="K469" s="238"/>
      <c r="L469" s="53">
        <v>2577000</v>
      </c>
      <c r="M469" s="12"/>
    </row>
    <row r="470" spans="1:13" ht="21.75" customHeight="1" x14ac:dyDescent="0.25">
      <c r="A470" s="227"/>
      <c r="B470" s="230"/>
      <c r="C470" s="231"/>
      <c r="D470" s="203" t="s">
        <v>45</v>
      </c>
      <c r="E470" s="148">
        <v>0</v>
      </c>
      <c r="F470" s="154">
        <v>0</v>
      </c>
      <c r="G470" s="236"/>
      <c r="H470" s="238"/>
      <c r="I470" s="238"/>
      <c r="J470" s="238"/>
      <c r="K470" s="238"/>
      <c r="L470" s="55">
        <v>0</v>
      </c>
      <c r="M470" s="12"/>
    </row>
    <row r="471" spans="1:13" ht="39.75" customHeight="1" x14ac:dyDescent="0.25">
      <c r="A471" s="256"/>
      <c r="B471" s="230"/>
      <c r="C471" s="231"/>
      <c r="D471" s="18" t="s">
        <v>46</v>
      </c>
      <c r="E471" s="194">
        <v>0</v>
      </c>
      <c r="F471" s="194">
        <v>0</v>
      </c>
      <c r="G471" s="300"/>
      <c r="H471" s="258"/>
      <c r="I471" s="258"/>
      <c r="J471" s="258"/>
      <c r="K471" s="258"/>
      <c r="L471" s="24">
        <v>0</v>
      </c>
      <c r="M471" s="12"/>
    </row>
    <row r="472" spans="1:13" x14ac:dyDescent="0.25">
      <c r="A472" s="226" t="s">
        <v>294</v>
      </c>
      <c r="B472" s="229" t="s">
        <v>295</v>
      </c>
      <c r="C472" s="229" t="s">
        <v>15</v>
      </c>
      <c r="D472" s="18" t="s">
        <v>16</v>
      </c>
      <c r="E472" s="53">
        <f>E473+E477</f>
        <v>4057204.3</v>
      </c>
      <c r="F472" s="53">
        <f>F473+F477</f>
        <v>0</v>
      </c>
      <c r="G472" s="235"/>
      <c r="H472" s="235" t="s">
        <v>296</v>
      </c>
      <c r="I472" s="237" t="s">
        <v>52</v>
      </c>
      <c r="J472" s="237">
        <v>72.5</v>
      </c>
      <c r="K472" s="237">
        <v>36</v>
      </c>
      <c r="L472" s="53">
        <f>L473+L477</f>
        <v>4057204.3</v>
      </c>
      <c r="M472" s="12"/>
    </row>
    <row r="473" spans="1:13" ht="19.5" x14ac:dyDescent="0.25">
      <c r="A473" s="227"/>
      <c r="B473" s="230"/>
      <c r="C473" s="231"/>
      <c r="D473" s="203" t="s">
        <v>20</v>
      </c>
      <c r="E473" s="53">
        <f>E474+E475+E476</f>
        <v>4057204.3</v>
      </c>
      <c r="F473" s="53">
        <f>F474+F475+F476</f>
        <v>0</v>
      </c>
      <c r="G473" s="236"/>
      <c r="H473" s="236"/>
      <c r="I473" s="238"/>
      <c r="J473" s="238"/>
      <c r="K473" s="238"/>
      <c r="L473" s="53">
        <f>L474+L475+L476</f>
        <v>4057204.3</v>
      </c>
      <c r="M473" s="12"/>
    </row>
    <row r="474" spans="1:13" x14ac:dyDescent="0.25">
      <c r="A474" s="227"/>
      <c r="B474" s="230"/>
      <c r="C474" s="231"/>
      <c r="D474" s="180" t="s">
        <v>23</v>
      </c>
      <c r="E474" s="154">
        <v>284004.3</v>
      </c>
      <c r="F474" s="154">
        <v>0</v>
      </c>
      <c r="G474" s="236"/>
      <c r="H474" s="236"/>
      <c r="I474" s="238"/>
      <c r="J474" s="238"/>
      <c r="K474" s="238"/>
      <c r="L474" s="57">
        <v>284004.3</v>
      </c>
      <c r="M474" s="12"/>
    </row>
    <row r="475" spans="1:13" x14ac:dyDescent="0.25">
      <c r="A475" s="227"/>
      <c r="B475" s="230"/>
      <c r="C475" s="231"/>
      <c r="D475" s="18" t="s">
        <v>26</v>
      </c>
      <c r="E475" s="53">
        <v>3773200</v>
      </c>
      <c r="F475" s="53">
        <v>0</v>
      </c>
      <c r="G475" s="236"/>
      <c r="H475" s="236"/>
      <c r="I475" s="238"/>
      <c r="J475" s="238"/>
      <c r="K475" s="238"/>
      <c r="L475" s="53">
        <v>3773200</v>
      </c>
      <c r="M475" s="12"/>
    </row>
    <row r="476" spans="1:13" ht="19.5" x14ac:dyDescent="0.25">
      <c r="A476" s="227"/>
      <c r="B476" s="230"/>
      <c r="C476" s="231"/>
      <c r="D476" s="203" t="s">
        <v>45</v>
      </c>
      <c r="E476" s="148">
        <v>0</v>
      </c>
      <c r="F476" s="154">
        <v>0</v>
      </c>
      <c r="G476" s="236"/>
      <c r="H476" s="236"/>
      <c r="I476" s="238"/>
      <c r="J476" s="238"/>
      <c r="K476" s="238"/>
      <c r="L476" s="55">
        <v>0</v>
      </c>
      <c r="M476" s="12"/>
    </row>
    <row r="477" spans="1:13" ht="136.5" customHeight="1" x14ac:dyDescent="0.25">
      <c r="A477" s="256"/>
      <c r="B477" s="230"/>
      <c r="C477" s="231"/>
      <c r="D477" s="18" t="s">
        <v>46</v>
      </c>
      <c r="E477" s="194">
        <v>0</v>
      </c>
      <c r="F477" s="194">
        <v>0</v>
      </c>
      <c r="G477" s="300"/>
      <c r="H477" s="300"/>
      <c r="I477" s="258"/>
      <c r="J477" s="258"/>
      <c r="K477" s="258"/>
      <c r="L477" s="24">
        <v>0</v>
      </c>
      <c r="M477" s="12"/>
    </row>
    <row r="478" spans="1:13" s="13" customFormat="1" ht="13.5" customHeight="1" x14ac:dyDescent="0.2">
      <c r="A478" s="264" t="s">
        <v>297</v>
      </c>
      <c r="B478" s="265" t="s">
        <v>298</v>
      </c>
      <c r="C478" s="265"/>
      <c r="D478" s="51" t="s">
        <v>16</v>
      </c>
      <c r="E478" s="102">
        <f>E479+E483</f>
        <v>150824767.75999999</v>
      </c>
      <c r="F478" s="102">
        <f>F479+F483</f>
        <v>76515638.379999995</v>
      </c>
      <c r="G478" s="268"/>
      <c r="H478" s="103"/>
      <c r="I478" s="103"/>
      <c r="J478" s="103"/>
      <c r="K478" s="103"/>
      <c r="L478" s="102">
        <f>L479+L483</f>
        <v>150824767.75999999</v>
      </c>
      <c r="M478" s="12"/>
    </row>
    <row r="479" spans="1:13" s="13" customFormat="1" ht="18" customHeight="1" x14ac:dyDescent="0.2">
      <c r="A479" s="251"/>
      <c r="B479" s="266"/>
      <c r="C479" s="267"/>
      <c r="D479" s="47" t="s">
        <v>20</v>
      </c>
      <c r="E479" s="102">
        <f>E480+E481+E482</f>
        <v>150824767.75999999</v>
      </c>
      <c r="F479" s="102">
        <f>F480+F481+F482</f>
        <v>76515638.379999995</v>
      </c>
      <c r="G479" s="269"/>
      <c r="H479" s="105"/>
      <c r="I479" s="105"/>
      <c r="J479" s="105"/>
      <c r="K479" s="105"/>
      <c r="L479" s="102">
        <f>L480+L481+L482</f>
        <v>150824767.75999999</v>
      </c>
      <c r="M479" s="12"/>
    </row>
    <row r="480" spans="1:13" s="13" customFormat="1" ht="11.25" customHeight="1" x14ac:dyDescent="0.2">
      <c r="A480" s="251"/>
      <c r="B480" s="266"/>
      <c r="C480" s="267"/>
      <c r="D480" s="47" t="s">
        <v>23</v>
      </c>
      <c r="E480" s="102">
        <f t="shared" ref="E480:F483" si="41">E486+E492</f>
        <v>150824767.75999999</v>
      </c>
      <c r="F480" s="102">
        <f t="shared" ref="F480" si="42">F486+F492</f>
        <v>76515638.379999995</v>
      </c>
      <c r="G480" s="269"/>
      <c r="H480" s="105"/>
      <c r="I480" s="105"/>
      <c r="J480" s="105"/>
      <c r="K480" s="105"/>
      <c r="L480" s="102">
        <f t="shared" ref="L480:L483" si="43">L486+L492</f>
        <v>150824767.75999999</v>
      </c>
      <c r="M480" s="12"/>
    </row>
    <row r="481" spans="1:13" s="13" customFormat="1" ht="13.5" customHeight="1" x14ac:dyDescent="0.2">
      <c r="A481" s="251"/>
      <c r="B481" s="266"/>
      <c r="C481" s="267"/>
      <c r="D481" s="51" t="s">
        <v>26</v>
      </c>
      <c r="E481" s="102">
        <f t="shared" si="41"/>
        <v>0</v>
      </c>
      <c r="F481" s="102">
        <f t="shared" ref="F481" si="44">F487+F493</f>
        <v>0</v>
      </c>
      <c r="G481" s="269"/>
      <c r="H481" s="105"/>
      <c r="I481" s="105"/>
      <c r="J481" s="105"/>
      <c r="K481" s="105"/>
      <c r="L481" s="102">
        <f t="shared" si="43"/>
        <v>0</v>
      </c>
      <c r="M481" s="12"/>
    </row>
    <row r="482" spans="1:13" s="13" customFormat="1" ht="22.5" customHeight="1" x14ac:dyDescent="0.2">
      <c r="A482" s="251"/>
      <c r="B482" s="266"/>
      <c r="C482" s="267"/>
      <c r="D482" s="47" t="s">
        <v>45</v>
      </c>
      <c r="E482" s="102">
        <f t="shared" si="41"/>
        <v>0</v>
      </c>
      <c r="F482" s="102">
        <f t="shared" si="41"/>
        <v>0</v>
      </c>
      <c r="G482" s="269"/>
      <c r="H482" s="105"/>
      <c r="I482" s="105"/>
      <c r="J482" s="105"/>
      <c r="K482" s="105"/>
      <c r="L482" s="102">
        <f t="shared" si="43"/>
        <v>0</v>
      </c>
      <c r="M482" s="12"/>
    </row>
    <row r="483" spans="1:13" s="13" customFormat="1" ht="51.75" customHeight="1" x14ac:dyDescent="0.2">
      <c r="A483" s="251"/>
      <c r="B483" s="266"/>
      <c r="C483" s="298"/>
      <c r="D483" s="51" t="s">
        <v>46</v>
      </c>
      <c r="E483" s="108">
        <f t="shared" si="41"/>
        <v>0</v>
      </c>
      <c r="F483" s="108">
        <f t="shared" si="41"/>
        <v>0</v>
      </c>
      <c r="G483" s="269"/>
      <c r="H483" s="106"/>
      <c r="I483" s="106"/>
      <c r="J483" s="106"/>
      <c r="K483" s="106"/>
      <c r="L483" s="108">
        <f t="shared" si="43"/>
        <v>0</v>
      </c>
      <c r="M483" s="12"/>
    </row>
    <row r="484" spans="1:13" ht="22.5" customHeight="1" x14ac:dyDescent="0.25">
      <c r="A484" s="226" t="s">
        <v>299</v>
      </c>
      <c r="B484" s="229" t="s">
        <v>300</v>
      </c>
      <c r="C484" s="229" t="s">
        <v>15</v>
      </c>
      <c r="D484" s="203" t="s">
        <v>16</v>
      </c>
      <c r="E484" s="53">
        <f>E485+E489</f>
        <v>142181767.75999999</v>
      </c>
      <c r="F484" s="53">
        <f>F485+F489</f>
        <v>72194138.379999995</v>
      </c>
      <c r="G484" s="235"/>
      <c r="H484" s="235" t="s">
        <v>301</v>
      </c>
      <c r="I484" s="237" t="s">
        <v>52</v>
      </c>
      <c r="J484" s="237">
        <v>100</v>
      </c>
      <c r="K484" s="237">
        <v>100</v>
      </c>
      <c r="L484" s="53">
        <f>L485+L489</f>
        <v>142181767.75999999</v>
      </c>
      <c r="M484" s="12"/>
    </row>
    <row r="485" spans="1:13" ht="19.5" x14ac:dyDescent="0.25">
      <c r="A485" s="227"/>
      <c r="B485" s="230"/>
      <c r="C485" s="231"/>
      <c r="D485" s="203" t="s">
        <v>20</v>
      </c>
      <c r="E485" s="53">
        <f>E486+E487+E488</f>
        <v>142181767.75999999</v>
      </c>
      <c r="F485" s="53">
        <f>F486+F487+F488</f>
        <v>72194138.379999995</v>
      </c>
      <c r="G485" s="236"/>
      <c r="H485" s="236"/>
      <c r="I485" s="238"/>
      <c r="J485" s="238"/>
      <c r="K485" s="238"/>
      <c r="L485" s="53">
        <f>L486+L487+L488</f>
        <v>142181767.75999999</v>
      </c>
      <c r="M485" s="12"/>
    </row>
    <row r="486" spans="1:13" ht="18" customHeight="1" x14ac:dyDescent="0.25">
      <c r="A486" s="227"/>
      <c r="B486" s="230"/>
      <c r="C486" s="231"/>
      <c r="D486" s="180" t="s">
        <v>23</v>
      </c>
      <c r="E486" s="154">
        <v>142181767.75999999</v>
      </c>
      <c r="F486" s="154">
        <v>72194138.379999995</v>
      </c>
      <c r="G486" s="236"/>
      <c r="H486" s="300"/>
      <c r="I486" s="238"/>
      <c r="J486" s="238"/>
      <c r="K486" s="258"/>
      <c r="L486" s="57">
        <v>142181767.75999999</v>
      </c>
      <c r="M486" s="12"/>
    </row>
    <row r="487" spans="1:13" ht="18.75" customHeight="1" x14ac:dyDescent="0.25">
      <c r="A487" s="227"/>
      <c r="B487" s="230"/>
      <c r="C487" s="231"/>
      <c r="D487" s="18" t="s">
        <v>26</v>
      </c>
      <c r="E487" s="53">
        <v>0</v>
      </c>
      <c r="F487" s="53">
        <v>0</v>
      </c>
      <c r="G487" s="236"/>
      <c r="H487" s="295" t="s">
        <v>302</v>
      </c>
      <c r="I487" s="293" t="s">
        <v>152</v>
      </c>
      <c r="J487" s="293">
        <v>5000</v>
      </c>
      <c r="K487" s="293">
        <v>2658.21</v>
      </c>
      <c r="L487" s="53">
        <v>0</v>
      </c>
      <c r="M487" s="12"/>
    </row>
    <row r="488" spans="1:13" ht="21.75" customHeight="1" x14ac:dyDescent="0.25">
      <c r="A488" s="227"/>
      <c r="B488" s="230"/>
      <c r="C488" s="231"/>
      <c r="D488" s="203" t="s">
        <v>45</v>
      </c>
      <c r="E488" s="148">
        <v>0</v>
      </c>
      <c r="F488" s="154">
        <v>0</v>
      </c>
      <c r="G488" s="236"/>
      <c r="H488" s="295"/>
      <c r="I488" s="296"/>
      <c r="J488" s="296"/>
      <c r="K488" s="296"/>
      <c r="L488" s="55">
        <v>0</v>
      </c>
      <c r="M488" s="12"/>
    </row>
    <row r="489" spans="1:13" ht="13.5" customHeight="1" x14ac:dyDescent="0.25">
      <c r="A489" s="256"/>
      <c r="B489" s="230"/>
      <c r="C489" s="231"/>
      <c r="D489" s="18" t="s">
        <v>46</v>
      </c>
      <c r="E489" s="194">
        <v>0</v>
      </c>
      <c r="F489" s="194">
        <v>0</v>
      </c>
      <c r="G489" s="300"/>
      <c r="H489" s="292"/>
      <c r="I489" s="294"/>
      <c r="J489" s="294"/>
      <c r="K489" s="294"/>
      <c r="L489" s="24">
        <v>0</v>
      </c>
      <c r="M489" s="12"/>
    </row>
    <row r="490" spans="1:13" ht="20.25" customHeight="1" x14ac:dyDescent="0.25">
      <c r="A490" s="226" t="s">
        <v>303</v>
      </c>
      <c r="B490" s="229" t="s">
        <v>304</v>
      </c>
      <c r="C490" s="229" t="s">
        <v>15</v>
      </c>
      <c r="D490" s="18" t="s">
        <v>16</v>
      </c>
      <c r="E490" s="53">
        <f>E491+E495</f>
        <v>8643000</v>
      </c>
      <c r="F490" s="53">
        <f>F491+F495</f>
        <v>4321500</v>
      </c>
      <c r="G490" s="235"/>
      <c r="H490" s="235" t="s">
        <v>305</v>
      </c>
      <c r="I490" s="237" t="s">
        <v>306</v>
      </c>
      <c r="J490" s="237">
        <v>9.8000000000000007</v>
      </c>
      <c r="K490" s="237">
        <v>7.4</v>
      </c>
      <c r="L490" s="53">
        <f>L491+L495</f>
        <v>8643000</v>
      </c>
      <c r="M490" s="12"/>
    </row>
    <row r="491" spans="1:13" ht="19.5" customHeight="1" x14ac:dyDescent="0.25">
      <c r="A491" s="227"/>
      <c r="B491" s="230"/>
      <c r="C491" s="231"/>
      <c r="D491" s="203" t="s">
        <v>20</v>
      </c>
      <c r="E491" s="53">
        <f>E492+E493+E494</f>
        <v>8643000</v>
      </c>
      <c r="F491" s="53">
        <f>F492+F493+F494</f>
        <v>4321500</v>
      </c>
      <c r="G491" s="236"/>
      <c r="H491" s="262"/>
      <c r="I491" s="261"/>
      <c r="J491" s="261"/>
      <c r="K491" s="261"/>
      <c r="L491" s="53">
        <f>L492+L493+L494</f>
        <v>8643000</v>
      </c>
      <c r="M491" s="12"/>
    </row>
    <row r="492" spans="1:13" ht="14.25" customHeight="1" x14ac:dyDescent="0.25">
      <c r="A492" s="227"/>
      <c r="B492" s="230"/>
      <c r="C492" s="231"/>
      <c r="D492" s="180" t="s">
        <v>23</v>
      </c>
      <c r="E492" s="154">
        <v>8643000</v>
      </c>
      <c r="F492" s="154">
        <v>4321500</v>
      </c>
      <c r="G492" s="236"/>
      <c r="H492" s="262"/>
      <c r="I492" s="261"/>
      <c r="J492" s="261"/>
      <c r="K492" s="261"/>
      <c r="L492" s="57">
        <v>8643000</v>
      </c>
      <c r="M492" s="12"/>
    </row>
    <row r="493" spans="1:13" ht="13.5" customHeight="1" x14ac:dyDescent="0.25">
      <c r="A493" s="227"/>
      <c r="B493" s="230"/>
      <c r="C493" s="231"/>
      <c r="D493" s="18" t="s">
        <v>26</v>
      </c>
      <c r="E493" s="53">
        <v>0</v>
      </c>
      <c r="F493" s="53">
        <v>0</v>
      </c>
      <c r="G493" s="236"/>
      <c r="H493" s="262"/>
      <c r="I493" s="261"/>
      <c r="J493" s="261"/>
      <c r="K493" s="261"/>
      <c r="L493" s="53">
        <v>0</v>
      </c>
      <c r="M493" s="12"/>
    </row>
    <row r="494" spans="1:13" ht="21.75" customHeight="1" x14ac:dyDescent="0.25">
      <c r="A494" s="227"/>
      <c r="B494" s="230"/>
      <c r="C494" s="231"/>
      <c r="D494" s="203" t="s">
        <v>45</v>
      </c>
      <c r="E494" s="148">
        <v>0</v>
      </c>
      <c r="F494" s="154">
        <v>0</v>
      </c>
      <c r="G494" s="236"/>
      <c r="H494" s="262"/>
      <c r="I494" s="261"/>
      <c r="J494" s="261"/>
      <c r="K494" s="261"/>
      <c r="L494" s="55">
        <v>0</v>
      </c>
      <c r="M494" s="12"/>
    </row>
    <row r="495" spans="1:13" ht="19.5" x14ac:dyDescent="0.25">
      <c r="A495" s="256"/>
      <c r="B495" s="230"/>
      <c r="C495" s="257"/>
      <c r="D495" s="18" t="s">
        <v>46</v>
      </c>
      <c r="E495" s="194">
        <v>0</v>
      </c>
      <c r="F495" s="194">
        <v>0</v>
      </c>
      <c r="G495" s="300"/>
      <c r="H495" s="272"/>
      <c r="I495" s="270"/>
      <c r="J495" s="270"/>
      <c r="K495" s="270"/>
      <c r="L495" s="24">
        <v>0</v>
      </c>
      <c r="M495" s="12"/>
    </row>
    <row r="496" spans="1:13" x14ac:dyDescent="0.25">
      <c r="A496" s="240" t="s">
        <v>307</v>
      </c>
      <c r="B496" s="243" t="s">
        <v>308</v>
      </c>
      <c r="C496" s="243" t="s">
        <v>15</v>
      </c>
      <c r="D496" s="51" t="s">
        <v>16</v>
      </c>
      <c r="E496" s="48">
        <f>E497+E501</f>
        <v>0</v>
      </c>
      <c r="F496" s="48">
        <f>F497+F501</f>
        <v>0</v>
      </c>
      <c r="G496" s="247"/>
      <c r="H496" s="247"/>
      <c r="I496" s="249"/>
      <c r="J496" s="249"/>
      <c r="K496" s="249"/>
      <c r="L496" s="48">
        <f>L497+L501</f>
        <v>0</v>
      </c>
      <c r="M496" s="12"/>
    </row>
    <row r="497" spans="1:13" ht="19.5" x14ac:dyDescent="0.25">
      <c r="A497" s="241"/>
      <c r="B497" s="244"/>
      <c r="C497" s="245"/>
      <c r="D497" s="47" t="s">
        <v>20</v>
      </c>
      <c r="E497" s="48">
        <f>E498+E499+E500</f>
        <v>0</v>
      </c>
      <c r="F497" s="48">
        <f>F498+F499+F500</f>
        <v>0</v>
      </c>
      <c r="G497" s="252"/>
      <c r="H497" s="253"/>
      <c r="I497" s="251"/>
      <c r="J497" s="251"/>
      <c r="K497" s="251"/>
      <c r="L497" s="48">
        <f>L498+L499+L500</f>
        <v>0</v>
      </c>
      <c r="M497" s="12"/>
    </row>
    <row r="498" spans="1:13" x14ac:dyDescent="0.25">
      <c r="A498" s="241"/>
      <c r="B498" s="244"/>
      <c r="C498" s="245"/>
      <c r="D498" s="97" t="s">
        <v>23</v>
      </c>
      <c r="E498" s="64">
        <f t="shared" ref="E498:F501" si="45">E504</f>
        <v>0</v>
      </c>
      <c r="F498" s="48">
        <f t="shared" si="45"/>
        <v>0</v>
      </c>
      <c r="G498" s="252"/>
      <c r="H498" s="253"/>
      <c r="I498" s="251"/>
      <c r="J498" s="251"/>
      <c r="K498" s="251"/>
      <c r="L498" s="64">
        <f t="shared" ref="L498:L501" si="46">L504</f>
        <v>0</v>
      </c>
      <c r="M498" s="12"/>
    </row>
    <row r="499" spans="1:13" x14ac:dyDescent="0.25">
      <c r="A499" s="241"/>
      <c r="B499" s="244"/>
      <c r="C499" s="245"/>
      <c r="D499" s="51" t="s">
        <v>26</v>
      </c>
      <c r="E499" s="48">
        <f t="shared" si="45"/>
        <v>0</v>
      </c>
      <c r="F499" s="48">
        <f t="shared" si="45"/>
        <v>0</v>
      </c>
      <c r="G499" s="252"/>
      <c r="H499" s="253"/>
      <c r="I499" s="251"/>
      <c r="J499" s="251"/>
      <c r="K499" s="251"/>
      <c r="L499" s="48">
        <f t="shared" si="46"/>
        <v>0</v>
      </c>
      <c r="M499" s="12"/>
    </row>
    <row r="500" spans="1:13" ht="19.5" x14ac:dyDescent="0.25">
      <c r="A500" s="241"/>
      <c r="B500" s="244"/>
      <c r="C500" s="245"/>
      <c r="D500" s="47" t="s">
        <v>45</v>
      </c>
      <c r="E500" s="65">
        <f t="shared" si="45"/>
        <v>0</v>
      </c>
      <c r="F500" s="64">
        <f t="shared" si="45"/>
        <v>0</v>
      </c>
      <c r="G500" s="252"/>
      <c r="H500" s="253"/>
      <c r="I500" s="251"/>
      <c r="J500" s="251"/>
      <c r="K500" s="251"/>
      <c r="L500" s="65">
        <f t="shared" si="46"/>
        <v>0</v>
      </c>
      <c r="M500" s="12"/>
    </row>
    <row r="501" spans="1:13" ht="19.5" x14ac:dyDescent="0.25">
      <c r="A501" s="242"/>
      <c r="B501" s="244"/>
      <c r="C501" s="246"/>
      <c r="D501" s="51" t="s">
        <v>46</v>
      </c>
      <c r="E501" s="81">
        <f t="shared" si="45"/>
        <v>0</v>
      </c>
      <c r="F501" s="81">
        <f t="shared" si="45"/>
        <v>0</v>
      </c>
      <c r="G501" s="334"/>
      <c r="H501" s="254"/>
      <c r="I501" s="263"/>
      <c r="J501" s="263"/>
      <c r="K501" s="263"/>
      <c r="L501" s="81">
        <f t="shared" si="46"/>
        <v>0</v>
      </c>
      <c r="M501" s="12"/>
    </row>
    <row r="502" spans="1:13" x14ac:dyDescent="0.25">
      <c r="A502" s="226" t="s">
        <v>309</v>
      </c>
      <c r="B502" s="229" t="s">
        <v>310</v>
      </c>
      <c r="C502" s="229" t="s">
        <v>15</v>
      </c>
      <c r="D502" s="18" t="s">
        <v>16</v>
      </c>
      <c r="E502" s="53">
        <f>E503+E507</f>
        <v>0</v>
      </c>
      <c r="F502" s="53">
        <f>F503+F507</f>
        <v>0</v>
      </c>
      <c r="G502" s="235"/>
      <c r="H502" s="235" t="s">
        <v>311</v>
      </c>
      <c r="I502" s="237" t="s">
        <v>312</v>
      </c>
      <c r="J502" s="237">
        <v>7.0000000000000007E-2</v>
      </c>
      <c r="K502" s="237">
        <v>7.1999999999999995E-2</v>
      </c>
      <c r="L502" s="53">
        <f>L503+L507</f>
        <v>0</v>
      </c>
      <c r="M502" s="12"/>
    </row>
    <row r="503" spans="1:13" ht="19.5" x14ac:dyDescent="0.25">
      <c r="A503" s="227"/>
      <c r="B503" s="230"/>
      <c r="C503" s="231"/>
      <c r="D503" s="203" t="s">
        <v>20</v>
      </c>
      <c r="E503" s="53">
        <f>E504+E505+E506</f>
        <v>0</v>
      </c>
      <c r="F503" s="53">
        <f>F504+F505+F506</f>
        <v>0</v>
      </c>
      <c r="G503" s="236"/>
      <c r="H503" s="262"/>
      <c r="I503" s="261"/>
      <c r="J503" s="261"/>
      <c r="K503" s="261"/>
      <c r="L503" s="53">
        <f>L504+L505+L506</f>
        <v>0</v>
      </c>
      <c r="M503" s="12"/>
    </row>
    <row r="504" spans="1:13" x14ac:dyDescent="0.25">
      <c r="A504" s="227"/>
      <c r="B504" s="230"/>
      <c r="C504" s="231"/>
      <c r="D504" s="180" t="s">
        <v>23</v>
      </c>
      <c r="E504" s="154">
        <v>0</v>
      </c>
      <c r="F504" s="53">
        <v>0</v>
      </c>
      <c r="G504" s="236"/>
      <c r="H504" s="262"/>
      <c r="I504" s="261"/>
      <c r="J504" s="261"/>
      <c r="K504" s="261"/>
      <c r="L504" s="57">
        <v>0</v>
      </c>
      <c r="M504" s="12"/>
    </row>
    <row r="505" spans="1:13" x14ac:dyDescent="0.25">
      <c r="A505" s="227"/>
      <c r="B505" s="230"/>
      <c r="C505" s="231"/>
      <c r="D505" s="18" t="s">
        <v>26</v>
      </c>
      <c r="E505" s="53">
        <v>0</v>
      </c>
      <c r="F505" s="53">
        <v>0</v>
      </c>
      <c r="G505" s="236"/>
      <c r="H505" s="262"/>
      <c r="I505" s="261"/>
      <c r="J505" s="261"/>
      <c r="K505" s="261"/>
      <c r="L505" s="53">
        <v>0</v>
      </c>
      <c r="M505" s="12"/>
    </row>
    <row r="506" spans="1:13" ht="19.5" x14ac:dyDescent="0.25">
      <c r="A506" s="227"/>
      <c r="B506" s="230"/>
      <c r="C506" s="231"/>
      <c r="D506" s="203" t="s">
        <v>45</v>
      </c>
      <c r="E506" s="148">
        <v>0</v>
      </c>
      <c r="F506" s="154">
        <v>0</v>
      </c>
      <c r="G506" s="236"/>
      <c r="H506" s="262"/>
      <c r="I506" s="261"/>
      <c r="J506" s="261"/>
      <c r="K506" s="261"/>
      <c r="L506" s="55">
        <v>0</v>
      </c>
      <c r="M506" s="12"/>
    </row>
    <row r="507" spans="1:13" ht="19.5" x14ac:dyDescent="0.25">
      <c r="A507" s="256"/>
      <c r="B507" s="230"/>
      <c r="C507" s="257"/>
      <c r="D507" s="18" t="s">
        <v>46</v>
      </c>
      <c r="E507" s="194">
        <v>0</v>
      </c>
      <c r="F507" s="194">
        <v>0</v>
      </c>
      <c r="G507" s="300"/>
      <c r="H507" s="272"/>
      <c r="I507" s="270"/>
      <c r="J507" s="270"/>
      <c r="K507" s="270"/>
      <c r="L507" s="24">
        <v>0</v>
      </c>
      <c r="M507" s="12"/>
    </row>
    <row r="508" spans="1:13" x14ac:dyDescent="0.25">
      <c r="A508" s="240" t="s">
        <v>313</v>
      </c>
      <c r="B508" s="243" t="s">
        <v>314</v>
      </c>
      <c r="C508" s="243" t="s">
        <v>15</v>
      </c>
      <c r="D508" s="51" t="s">
        <v>16</v>
      </c>
      <c r="E508" s="48">
        <f>E509+E513</f>
        <v>47535150</v>
      </c>
      <c r="F508" s="48">
        <f>F509+F513</f>
        <v>23767500</v>
      </c>
      <c r="G508" s="247"/>
      <c r="H508" s="247"/>
      <c r="I508" s="249"/>
      <c r="J508" s="249"/>
      <c r="K508" s="249"/>
      <c r="L508" s="48">
        <f>L509+L513</f>
        <v>47535150</v>
      </c>
      <c r="M508" s="12"/>
    </row>
    <row r="509" spans="1:13" ht="19.5" x14ac:dyDescent="0.25">
      <c r="A509" s="241"/>
      <c r="B509" s="244"/>
      <c r="C509" s="245"/>
      <c r="D509" s="47" t="s">
        <v>20</v>
      </c>
      <c r="E509" s="48">
        <f>E510+E511+E512</f>
        <v>47535150</v>
      </c>
      <c r="F509" s="48">
        <f>F510+F511+F512</f>
        <v>23767500</v>
      </c>
      <c r="G509" s="252"/>
      <c r="H509" s="253"/>
      <c r="I509" s="251"/>
      <c r="J509" s="251"/>
      <c r="K509" s="251"/>
      <c r="L509" s="48">
        <f>L510+L511+L512</f>
        <v>47535150</v>
      </c>
      <c r="M509" s="12"/>
    </row>
    <row r="510" spans="1:13" x14ac:dyDescent="0.25">
      <c r="A510" s="241"/>
      <c r="B510" s="244"/>
      <c r="C510" s="245"/>
      <c r="D510" s="97" t="s">
        <v>23</v>
      </c>
      <c r="E510" s="64">
        <f>E516+E522</f>
        <v>47535150</v>
      </c>
      <c r="F510" s="64">
        <f>F516+F522</f>
        <v>23767500</v>
      </c>
      <c r="G510" s="252"/>
      <c r="H510" s="253"/>
      <c r="I510" s="251"/>
      <c r="J510" s="251"/>
      <c r="K510" s="251"/>
      <c r="L510" s="64">
        <f>L516+L522</f>
        <v>47535150</v>
      </c>
      <c r="M510" s="12"/>
    </row>
    <row r="511" spans="1:13" x14ac:dyDescent="0.25">
      <c r="A511" s="241"/>
      <c r="B511" s="244"/>
      <c r="C511" s="245"/>
      <c r="D511" s="51" t="s">
        <v>26</v>
      </c>
      <c r="E511" s="48">
        <f>E517+E523</f>
        <v>0</v>
      </c>
      <c r="F511" s="64">
        <f>F517+F523</f>
        <v>0</v>
      </c>
      <c r="G511" s="252"/>
      <c r="H511" s="253"/>
      <c r="I511" s="251"/>
      <c r="J511" s="251"/>
      <c r="K511" s="251"/>
      <c r="L511" s="64">
        <f>L517+L523</f>
        <v>0</v>
      </c>
      <c r="M511" s="12"/>
    </row>
    <row r="512" spans="1:13" ht="19.5" x14ac:dyDescent="0.25">
      <c r="A512" s="241"/>
      <c r="B512" s="244"/>
      <c r="C512" s="245"/>
      <c r="D512" s="47" t="s">
        <v>45</v>
      </c>
      <c r="E512" s="65">
        <f>E518</f>
        <v>0</v>
      </c>
      <c r="F512" s="64">
        <f>F518</f>
        <v>0</v>
      </c>
      <c r="G512" s="252"/>
      <c r="H512" s="253"/>
      <c r="I512" s="251"/>
      <c r="J512" s="251"/>
      <c r="K512" s="251"/>
      <c r="L512" s="65">
        <f>L518</f>
        <v>0</v>
      </c>
      <c r="M512" s="12"/>
    </row>
    <row r="513" spans="1:13" ht="19.5" x14ac:dyDescent="0.25">
      <c r="A513" s="242"/>
      <c r="B513" s="244"/>
      <c r="C513" s="246"/>
      <c r="D513" s="51" t="s">
        <v>46</v>
      </c>
      <c r="E513" s="81">
        <f>E519</f>
        <v>0</v>
      </c>
      <c r="F513" s="81">
        <f>F519</f>
        <v>0</v>
      </c>
      <c r="G513" s="334"/>
      <c r="H513" s="254"/>
      <c r="I513" s="263"/>
      <c r="J513" s="263"/>
      <c r="K513" s="263"/>
      <c r="L513" s="81">
        <f>L519</f>
        <v>0</v>
      </c>
      <c r="M513" s="12"/>
    </row>
    <row r="514" spans="1:13" x14ac:dyDescent="0.25">
      <c r="A514" s="226" t="s">
        <v>315</v>
      </c>
      <c r="B514" s="229" t="s">
        <v>316</v>
      </c>
      <c r="C514" s="229" t="s">
        <v>15</v>
      </c>
      <c r="D514" s="18" t="s">
        <v>16</v>
      </c>
      <c r="E514" s="53">
        <f>E515+E519</f>
        <v>38181000</v>
      </c>
      <c r="F514" s="53">
        <f>F515+F519</f>
        <v>19090500</v>
      </c>
      <c r="G514" s="210"/>
      <c r="H514" s="235" t="s">
        <v>317</v>
      </c>
      <c r="I514" s="237" t="s">
        <v>28</v>
      </c>
      <c r="J514" s="237">
        <v>16500</v>
      </c>
      <c r="K514" s="237">
        <v>13933</v>
      </c>
      <c r="L514" s="53">
        <f>L515+L519</f>
        <v>38181000</v>
      </c>
      <c r="M514" s="12"/>
    </row>
    <row r="515" spans="1:13" ht="19.5" x14ac:dyDescent="0.25">
      <c r="A515" s="227"/>
      <c r="B515" s="230"/>
      <c r="C515" s="231"/>
      <c r="D515" s="203" t="s">
        <v>20</v>
      </c>
      <c r="E515" s="53">
        <f>E516+E517+E518</f>
        <v>38181000</v>
      </c>
      <c r="F515" s="53">
        <f>F516+F517+F518</f>
        <v>19090500</v>
      </c>
      <c r="G515" s="210"/>
      <c r="H515" s="262"/>
      <c r="I515" s="261"/>
      <c r="J515" s="261"/>
      <c r="K515" s="261"/>
      <c r="L515" s="53">
        <f>L516+L517+L518</f>
        <v>38181000</v>
      </c>
      <c r="M515" s="12"/>
    </row>
    <row r="516" spans="1:13" x14ac:dyDescent="0.25">
      <c r="A516" s="227"/>
      <c r="B516" s="230"/>
      <c r="C516" s="231"/>
      <c r="D516" s="180" t="s">
        <v>23</v>
      </c>
      <c r="E516" s="154">
        <v>38181000</v>
      </c>
      <c r="F516" s="154">
        <v>19090500</v>
      </c>
      <c r="G516" s="210"/>
      <c r="H516" s="262"/>
      <c r="I516" s="261"/>
      <c r="J516" s="261"/>
      <c r="K516" s="261"/>
      <c r="L516" s="57">
        <v>38181000</v>
      </c>
      <c r="M516" s="12"/>
    </row>
    <row r="517" spans="1:13" x14ac:dyDescent="0.25">
      <c r="A517" s="227"/>
      <c r="B517" s="230"/>
      <c r="C517" s="231"/>
      <c r="D517" s="18" t="s">
        <v>26</v>
      </c>
      <c r="E517" s="53">
        <v>0</v>
      </c>
      <c r="F517" s="53">
        <v>0</v>
      </c>
      <c r="G517" s="210"/>
      <c r="H517" s="262"/>
      <c r="I517" s="261"/>
      <c r="J517" s="261"/>
      <c r="K517" s="261"/>
      <c r="L517" s="53">
        <v>0</v>
      </c>
      <c r="M517" s="12"/>
    </row>
    <row r="518" spans="1:13" ht="19.5" x14ac:dyDescent="0.25">
      <c r="A518" s="227"/>
      <c r="B518" s="230"/>
      <c r="C518" s="231"/>
      <c r="D518" s="203" t="s">
        <v>45</v>
      </c>
      <c r="E518" s="148">
        <v>0</v>
      </c>
      <c r="F518" s="154">
        <v>0</v>
      </c>
      <c r="G518" s="210"/>
      <c r="H518" s="262"/>
      <c r="I518" s="261"/>
      <c r="J518" s="261"/>
      <c r="K518" s="261"/>
      <c r="L518" s="55">
        <v>0</v>
      </c>
      <c r="M518" s="12"/>
    </row>
    <row r="519" spans="1:13" ht="19.5" x14ac:dyDescent="0.25">
      <c r="A519" s="256"/>
      <c r="B519" s="271"/>
      <c r="C519" s="257"/>
      <c r="D519" s="18" t="s">
        <v>46</v>
      </c>
      <c r="E519" s="194">
        <v>0</v>
      </c>
      <c r="F519" s="194">
        <v>0</v>
      </c>
      <c r="G519" s="210"/>
      <c r="H519" s="272"/>
      <c r="I519" s="270"/>
      <c r="J519" s="270"/>
      <c r="K519" s="270"/>
      <c r="L519" s="24">
        <v>0</v>
      </c>
      <c r="M519" s="12"/>
    </row>
    <row r="520" spans="1:13" ht="12.75" customHeight="1" x14ac:dyDescent="0.25">
      <c r="A520" s="226" t="s">
        <v>318</v>
      </c>
      <c r="B520" s="229" t="s">
        <v>319</v>
      </c>
      <c r="C520" s="229" t="s">
        <v>15</v>
      </c>
      <c r="D520" s="18" t="s">
        <v>16</v>
      </c>
      <c r="E520" s="53">
        <f>E521+E525</f>
        <v>9354150</v>
      </c>
      <c r="F520" s="53">
        <f>F521+F525</f>
        <v>4677000</v>
      </c>
      <c r="G520" s="235"/>
      <c r="H520" s="235" t="s">
        <v>320</v>
      </c>
      <c r="I520" s="237" t="s">
        <v>35</v>
      </c>
      <c r="J520" s="237">
        <v>90</v>
      </c>
      <c r="K520" s="237">
        <v>0</v>
      </c>
      <c r="L520" s="53">
        <f>L521+L525</f>
        <v>9354150</v>
      </c>
      <c r="M520" s="12"/>
    </row>
    <row r="521" spans="1:13" ht="19.5" x14ac:dyDescent="0.25">
      <c r="A521" s="227"/>
      <c r="B521" s="230"/>
      <c r="C521" s="231"/>
      <c r="D521" s="203" t="s">
        <v>20</v>
      </c>
      <c r="E521" s="53">
        <f>E522+E523+E524</f>
        <v>9354150</v>
      </c>
      <c r="F521" s="53">
        <f>F522+F523+F524</f>
        <v>4677000</v>
      </c>
      <c r="G521" s="236"/>
      <c r="H521" s="262"/>
      <c r="I521" s="261"/>
      <c r="J521" s="261"/>
      <c r="K521" s="261"/>
      <c r="L521" s="53">
        <f>L522+L523+L524</f>
        <v>9354150</v>
      </c>
      <c r="M521" s="12"/>
    </row>
    <row r="522" spans="1:13" x14ac:dyDescent="0.25">
      <c r="A522" s="227"/>
      <c r="B522" s="230"/>
      <c r="C522" s="231"/>
      <c r="D522" s="180" t="s">
        <v>23</v>
      </c>
      <c r="E522" s="109">
        <v>9354150</v>
      </c>
      <c r="F522" s="53">
        <v>4677000</v>
      </c>
      <c r="G522" s="236"/>
      <c r="H522" s="262"/>
      <c r="I522" s="261"/>
      <c r="J522" s="261"/>
      <c r="K522" s="261"/>
      <c r="L522" s="109">
        <v>9354150</v>
      </c>
      <c r="M522" s="12"/>
    </row>
    <row r="523" spans="1:13" x14ac:dyDescent="0.25">
      <c r="A523" s="227"/>
      <c r="B523" s="230"/>
      <c r="C523" s="231"/>
      <c r="D523" s="18" t="s">
        <v>26</v>
      </c>
      <c r="E523" s="53">
        <v>0</v>
      </c>
      <c r="F523" s="53">
        <v>0</v>
      </c>
      <c r="G523" s="236"/>
      <c r="H523" s="262"/>
      <c r="I523" s="261"/>
      <c r="J523" s="261"/>
      <c r="K523" s="261"/>
      <c r="L523" s="53">
        <v>0</v>
      </c>
      <c r="M523" s="12"/>
    </row>
    <row r="524" spans="1:13" ht="19.5" x14ac:dyDescent="0.25">
      <c r="A524" s="227"/>
      <c r="B524" s="230"/>
      <c r="C524" s="231"/>
      <c r="D524" s="203" t="s">
        <v>45</v>
      </c>
      <c r="E524" s="148">
        <v>0</v>
      </c>
      <c r="F524" s="154">
        <v>0</v>
      </c>
      <c r="G524" s="236"/>
      <c r="H524" s="262"/>
      <c r="I524" s="261"/>
      <c r="J524" s="261"/>
      <c r="K524" s="261"/>
      <c r="L524" s="55">
        <v>0</v>
      </c>
      <c r="M524" s="12"/>
    </row>
    <row r="525" spans="1:13" ht="19.5" x14ac:dyDescent="0.25">
      <c r="A525" s="256"/>
      <c r="B525" s="271"/>
      <c r="C525" s="257"/>
      <c r="D525" s="18" t="s">
        <v>46</v>
      </c>
      <c r="E525" s="194">
        <v>0</v>
      </c>
      <c r="F525" s="194">
        <v>0</v>
      </c>
      <c r="G525" s="300"/>
      <c r="H525" s="272"/>
      <c r="I525" s="270"/>
      <c r="J525" s="270"/>
      <c r="K525" s="270"/>
      <c r="L525" s="24">
        <v>0</v>
      </c>
      <c r="M525" s="12"/>
    </row>
    <row r="526" spans="1:13" x14ac:dyDescent="0.25">
      <c r="A526" s="240" t="s">
        <v>321</v>
      </c>
      <c r="B526" s="243" t="s">
        <v>322</v>
      </c>
      <c r="C526" s="243"/>
      <c r="D526" s="51" t="s">
        <v>16</v>
      </c>
      <c r="E526" s="48">
        <f>E527+E531</f>
        <v>41615000</v>
      </c>
      <c r="F526" s="48">
        <f>F527+F531</f>
        <v>5201875</v>
      </c>
      <c r="G526" s="247"/>
      <c r="H526" s="247"/>
      <c r="I526" s="249"/>
      <c r="J526" s="249"/>
      <c r="K526" s="249"/>
      <c r="L526" s="48">
        <f>L527+L531</f>
        <v>41615000</v>
      </c>
      <c r="M526" s="12"/>
    </row>
    <row r="527" spans="1:13" ht="19.5" x14ac:dyDescent="0.25">
      <c r="A527" s="241"/>
      <c r="B527" s="244"/>
      <c r="C527" s="245"/>
      <c r="D527" s="47" t="s">
        <v>20</v>
      </c>
      <c r="E527" s="48">
        <f>E528+E529+E530</f>
        <v>41615000</v>
      </c>
      <c r="F527" s="48">
        <f>F528+F529+F530</f>
        <v>5201875</v>
      </c>
      <c r="G527" s="252"/>
      <c r="H527" s="253"/>
      <c r="I527" s="251"/>
      <c r="J527" s="251"/>
      <c r="K527" s="251"/>
      <c r="L527" s="48">
        <f>L528+L529+L530</f>
        <v>41615000</v>
      </c>
      <c r="M527" s="12"/>
    </row>
    <row r="528" spans="1:13" x14ac:dyDescent="0.25">
      <c r="A528" s="241"/>
      <c r="B528" s="244"/>
      <c r="C528" s="245"/>
      <c r="D528" s="97" t="s">
        <v>23</v>
      </c>
      <c r="E528" s="48">
        <f t="shared" ref="E528:F529" si="47">E534</f>
        <v>19799300</v>
      </c>
      <c r="F528" s="48">
        <f t="shared" si="47"/>
        <v>2474912.5</v>
      </c>
      <c r="G528" s="252"/>
      <c r="H528" s="253"/>
      <c r="I528" s="251"/>
      <c r="J528" s="251"/>
      <c r="K528" s="251"/>
      <c r="L528" s="65">
        <f t="shared" ref="L528:L529" si="48">L534</f>
        <v>19799300</v>
      </c>
      <c r="M528" s="12"/>
    </row>
    <row r="529" spans="1:38" x14ac:dyDescent="0.25">
      <c r="A529" s="241"/>
      <c r="B529" s="244"/>
      <c r="C529" s="245"/>
      <c r="D529" s="51" t="s">
        <v>26</v>
      </c>
      <c r="E529" s="48">
        <f t="shared" si="47"/>
        <v>21815700</v>
      </c>
      <c r="F529" s="65">
        <f t="shared" si="47"/>
        <v>2726962.5</v>
      </c>
      <c r="G529" s="252"/>
      <c r="H529" s="253"/>
      <c r="I529" s="251"/>
      <c r="J529" s="251"/>
      <c r="K529" s="251"/>
      <c r="L529" s="65">
        <f t="shared" si="48"/>
        <v>21815700</v>
      </c>
      <c r="M529" s="12"/>
    </row>
    <row r="530" spans="1:38" ht="19.5" x14ac:dyDescent="0.25">
      <c r="A530" s="241"/>
      <c r="B530" s="244"/>
      <c r="C530" s="245"/>
      <c r="D530" s="47" t="s">
        <v>45</v>
      </c>
      <c r="E530" s="65">
        <f>E536</f>
        <v>0</v>
      </c>
      <c r="F530" s="64">
        <v>0</v>
      </c>
      <c r="G530" s="252"/>
      <c r="H530" s="253"/>
      <c r="I530" s="251"/>
      <c r="J530" s="251"/>
      <c r="K530" s="251"/>
      <c r="L530" s="65">
        <f>L536</f>
        <v>0</v>
      </c>
      <c r="M530" s="12"/>
    </row>
    <row r="531" spans="1:38" ht="19.5" x14ac:dyDescent="0.25">
      <c r="A531" s="242"/>
      <c r="B531" s="333"/>
      <c r="C531" s="246"/>
      <c r="D531" s="51" t="s">
        <v>46</v>
      </c>
      <c r="E531" s="81">
        <f t="shared" ref="E531:F531" si="49">E536</f>
        <v>0</v>
      </c>
      <c r="F531" s="81">
        <f t="shared" si="49"/>
        <v>0</v>
      </c>
      <c r="G531" s="334"/>
      <c r="H531" s="254"/>
      <c r="I531" s="263"/>
      <c r="J531" s="263"/>
      <c r="K531" s="263"/>
      <c r="L531" s="81">
        <f t="shared" ref="L531" si="50">L536</f>
        <v>0</v>
      </c>
      <c r="M531" s="12"/>
    </row>
    <row r="532" spans="1:38" x14ac:dyDescent="0.25">
      <c r="A532" s="226" t="s">
        <v>323</v>
      </c>
      <c r="B532" s="229" t="s">
        <v>324</v>
      </c>
      <c r="C532" s="229" t="s">
        <v>15</v>
      </c>
      <c r="D532" s="18" t="s">
        <v>16</v>
      </c>
      <c r="E532" s="53">
        <f>E533</f>
        <v>41615000</v>
      </c>
      <c r="F532" s="53">
        <f>F533</f>
        <v>5201875</v>
      </c>
      <c r="G532" s="237"/>
      <c r="H532" s="235" t="s">
        <v>325</v>
      </c>
      <c r="I532" s="237" t="s">
        <v>28</v>
      </c>
      <c r="J532" s="237">
        <v>67</v>
      </c>
      <c r="K532" s="237">
        <v>0</v>
      </c>
      <c r="L532" s="53">
        <f>L533</f>
        <v>41615000</v>
      </c>
      <c r="M532" s="12"/>
    </row>
    <row r="533" spans="1:38" ht="19.5" x14ac:dyDescent="0.25">
      <c r="A533" s="227"/>
      <c r="B533" s="230"/>
      <c r="C533" s="231"/>
      <c r="D533" s="203" t="s">
        <v>20</v>
      </c>
      <c r="E533" s="154">
        <f>E534+E535</f>
        <v>41615000</v>
      </c>
      <c r="F533" s="154">
        <f>F534+F535</f>
        <v>5201875</v>
      </c>
      <c r="G533" s="238"/>
      <c r="H533" s="262"/>
      <c r="I533" s="261"/>
      <c r="J533" s="261"/>
      <c r="K533" s="261"/>
      <c r="L533" s="57">
        <f>L534+L535</f>
        <v>41615000</v>
      </c>
      <c r="M533" s="12"/>
    </row>
    <row r="534" spans="1:38" x14ac:dyDescent="0.25">
      <c r="A534" s="227"/>
      <c r="B534" s="230"/>
      <c r="C534" s="231"/>
      <c r="D534" s="180" t="s">
        <v>23</v>
      </c>
      <c r="E534" s="154">
        <v>19799300</v>
      </c>
      <c r="F534" s="53">
        <v>2474912.5</v>
      </c>
      <c r="G534" s="238"/>
      <c r="H534" s="262"/>
      <c r="I534" s="261"/>
      <c r="J534" s="261"/>
      <c r="K534" s="261"/>
      <c r="L534" s="57">
        <v>19799300</v>
      </c>
      <c r="M534" s="12"/>
    </row>
    <row r="535" spans="1:38" x14ac:dyDescent="0.25">
      <c r="A535" s="227"/>
      <c r="B535" s="230"/>
      <c r="C535" s="231"/>
      <c r="D535" s="18" t="s">
        <v>26</v>
      </c>
      <c r="E535" s="53">
        <v>21815700</v>
      </c>
      <c r="F535" s="154">
        <v>2726962.5</v>
      </c>
      <c r="G535" s="238"/>
      <c r="H535" s="262"/>
      <c r="I535" s="261"/>
      <c r="J535" s="261"/>
      <c r="K535" s="261"/>
      <c r="L535" s="53">
        <v>21815700</v>
      </c>
      <c r="M535" s="12"/>
    </row>
    <row r="536" spans="1:38" ht="21" customHeight="1" x14ac:dyDescent="0.25">
      <c r="A536" s="227"/>
      <c r="B536" s="230"/>
      <c r="C536" s="231"/>
      <c r="D536" s="203" t="s">
        <v>45</v>
      </c>
      <c r="E536" s="53">
        <v>0</v>
      </c>
      <c r="F536" s="194">
        <v>0</v>
      </c>
      <c r="G536" s="238"/>
      <c r="H536" s="262"/>
      <c r="I536" s="261"/>
      <c r="J536" s="261"/>
      <c r="K536" s="261"/>
      <c r="L536" s="53">
        <v>0</v>
      </c>
      <c r="M536" s="12"/>
    </row>
    <row r="537" spans="1:38" ht="20.25" customHeight="1" x14ac:dyDescent="0.25">
      <c r="A537" s="155"/>
      <c r="B537" s="193"/>
      <c r="C537" s="157"/>
      <c r="D537" s="18" t="s">
        <v>46</v>
      </c>
      <c r="E537" s="194">
        <v>0</v>
      </c>
      <c r="F537" s="194">
        <v>0</v>
      </c>
      <c r="G537" s="258"/>
      <c r="H537" s="168"/>
      <c r="I537" s="167"/>
      <c r="J537" s="167"/>
      <c r="K537" s="171"/>
      <c r="L537" s="24">
        <v>0</v>
      </c>
      <c r="M537" s="12"/>
    </row>
    <row r="538" spans="1:38" s="42" customFormat="1" ht="13.5" customHeight="1" x14ac:dyDescent="0.25">
      <c r="A538" s="280" t="s">
        <v>13</v>
      </c>
      <c r="B538" s="283" t="s">
        <v>326</v>
      </c>
      <c r="C538" s="283"/>
      <c r="D538" s="45" t="s">
        <v>16</v>
      </c>
      <c r="E538" s="101">
        <f>E539+E543</f>
        <v>225070450.83000001</v>
      </c>
      <c r="F538" s="101">
        <f>F539+F543</f>
        <v>113678678.48</v>
      </c>
      <c r="G538" s="288"/>
      <c r="H538" s="277"/>
      <c r="I538" s="277"/>
      <c r="J538" s="277"/>
      <c r="K538" s="278"/>
      <c r="L538" s="101">
        <f>L539+L543</f>
        <v>225070450.83000001</v>
      </c>
      <c r="M538" s="12"/>
      <c r="N538" s="115"/>
      <c r="O538" s="115"/>
      <c r="P538" s="115"/>
      <c r="Q538" s="115"/>
      <c r="R538" s="115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</row>
    <row r="539" spans="1:38" s="42" customFormat="1" ht="19.5" customHeight="1" x14ac:dyDescent="0.2">
      <c r="A539" s="281"/>
      <c r="B539" s="284"/>
      <c r="C539" s="286"/>
      <c r="D539" s="45" t="s">
        <v>20</v>
      </c>
      <c r="E539" s="101">
        <f>E540+E541+E542</f>
        <v>225070450.83000001</v>
      </c>
      <c r="F539" s="101">
        <f>F540+F541+F542</f>
        <v>113678678.48</v>
      </c>
      <c r="G539" s="289"/>
      <c r="H539" s="278"/>
      <c r="I539" s="278"/>
      <c r="J539" s="278"/>
      <c r="K539" s="278"/>
      <c r="L539" s="101">
        <f>L540+L541+L542</f>
        <v>225070450.83000001</v>
      </c>
      <c r="M539" s="12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</row>
    <row r="540" spans="1:38" s="42" customFormat="1" ht="12.75" x14ac:dyDescent="0.2">
      <c r="A540" s="281"/>
      <c r="B540" s="284"/>
      <c r="C540" s="286"/>
      <c r="D540" s="45" t="s">
        <v>23</v>
      </c>
      <c r="E540" s="101">
        <f t="shared" ref="E540:F542" si="51">E546</f>
        <v>183991850.83000001</v>
      </c>
      <c r="F540" s="101">
        <f t="shared" ref="F540" si="52">F546</f>
        <v>88000444.390000001</v>
      </c>
      <c r="G540" s="289"/>
      <c r="H540" s="278"/>
      <c r="I540" s="278"/>
      <c r="J540" s="278"/>
      <c r="K540" s="278"/>
      <c r="L540" s="101">
        <f t="shared" ref="L540:L542" si="53">L546</f>
        <v>183991850.83000001</v>
      </c>
      <c r="M540" s="12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</row>
    <row r="541" spans="1:38" s="42" customFormat="1" ht="14.25" customHeight="1" x14ac:dyDescent="0.2">
      <c r="A541" s="281"/>
      <c r="B541" s="284"/>
      <c r="C541" s="286"/>
      <c r="D541" s="39" t="s">
        <v>26</v>
      </c>
      <c r="E541" s="101">
        <f t="shared" si="51"/>
        <v>41078600</v>
      </c>
      <c r="F541" s="101">
        <f t="shared" ref="F541" si="54">F547</f>
        <v>25678234.09</v>
      </c>
      <c r="G541" s="289"/>
      <c r="H541" s="278"/>
      <c r="I541" s="278"/>
      <c r="J541" s="278"/>
      <c r="K541" s="278"/>
      <c r="L541" s="101">
        <f t="shared" si="53"/>
        <v>41078600</v>
      </c>
      <c r="M541" s="12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</row>
    <row r="542" spans="1:38" s="42" customFormat="1" ht="24" customHeight="1" x14ac:dyDescent="0.2">
      <c r="A542" s="281"/>
      <c r="B542" s="284"/>
      <c r="C542" s="286"/>
      <c r="D542" s="45" t="s">
        <v>45</v>
      </c>
      <c r="E542" s="101">
        <f t="shared" si="51"/>
        <v>0</v>
      </c>
      <c r="F542" s="101">
        <f t="shared" si="51"/>
        <v>0</v>
      </c>
      <c r="G542" s="289"/>
      <c r="H542" s="278"/>
      <c r="I542" s="278"/>
      <c r="J542" s="278"/>
      <c r="K542" s="278"/>
      <c r="L542" s="101">
        <f t="shared" si="53"/>
        <v>0</v>
      </c>
      <c r="M542" s="12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</row>
    <row r="543" spans="1:38" s="42" customFormat="1" ht="19.5" customHeight="1" x14ac:dyDescent="0.2">
      <c r="A543" s="282"/>
      <c r="B543" s="285"/>
      <c r="C543" s="287"/>
      <c r="D543" s="39" t="s">
        <v>46</v>
      </c>
      <c r="E543" s="110">
        <f>E549+E555+E561+E567</f>
        <v>0</v>
      </c>
      <c r="F543" s="101">
        <f>F549+F555+F561+F567</f>
        <v>0</v>
      </c>
      <c r="G543" s="290"/>
      <c r="H543" s="279"/>
      <c r="I543" s="279"/>
      <c r="J543" s="279"/>
      <c r="K543" s="279"/>
      <c r="L543" s="110">
        <f>L549+L555+L561+L567</f>
        <v>0</v>
      </c>
      <c r="M543" s="12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</row>
    <row r="544" spans="1:38" s="13" customFormat="1" ht="13.5" customHeight="1" x14ac:dyDescent="0.2">
      <c r="A544" s="264" t="s">
        <v>327</v>
      </c>
      <c r="B544" s="265" t="s">
        <v>328</v>
      </c>
      <c r="C544" s="265"/>
      <c r="D544" s="51" t="s">
        <v>16</v>
      </c>
      <c r="E544" s="102">
        <f>E545+E549</f>
        <v>225070450.83000001</v>
      </c>
      <c r="F544" s="102">
        <f>F545+F549</f>
        <v>113678678.48</v>
      </c>
      <c r="G544" s="268"/>
      <c r="H544" s="103"/>
      <c r="I544" s="103"/>
      <c r="J544" s="103"/>
      <c r="K544" s="103"/>
      <c r="L544" s="102">
        <f>L545+L549</f>
        <v>225070450.83000001</v>
      </c>
      <c r="M544" s="12"/>
    </row>
    <row r="545" spans="1:38" s="13" customFormat="1" ht="18" customHeight="1" x14ac:dyDescent="0.2">
      <c r="A545" s="251"/>
      <c r="B545" s="266"/>
      <c r="C545" s="267"/>
      <c r="D545" s="47" t="s">
        <v>20</v>
      </c>
      <c r="E545" s="102">
        <f>E546+E547+E548</f>
        <v>225070450.83000001</v>
      </c>
      <c r="F545" s="102">
        <f>F546+F547+F548</f>
        <v>113678678.48</v>
      </c>
      <c r="G545" s="269"/>
      <c r="H545" s="105"/>
      <c r="I545" s="105"/>
      <c r="J545" s="105"/>
      <c r="K545" s="105"/>
      <c r="L545" s="102">
        <f>L546+L547+L548</f>
        <v>225070450.83000001</v>
      </c>
      <c r="M545" s="12"/>
    </row>
    <row r="546" spans="1:38" s="13" customFormat="1" ht="11.25" customHeight="1" x14ac:dyDescent="0.2">
      <c r="A546" s="251"/>
      <c r="B546" s="266"/>
      <c r="C546" s="267"/>
      <c r="D546" s="47" t="s">
        <v>23</v>
      </c>
      <c r="E546" s="102">
        <f>E552+E558+E564+E570+E576+E582+E588</f>
        <v>183991850.83000001</v>
      </c>
      <c r="F546" s="102">
        <f>F552+F558+F564+F570+F576+F582+F588</f>
        <v>88000444.390000001</v>
      </c>
      <c r="G546" s="269"/>
      <c r="H546" s="105"/>
      <c r="I546" s="105"/>
      <c r="J546" s="105"/>
      <c r="K546" s="105"/>
      <c r="L546" s="102">
        <f>L552+L558+L564+L570+L576+L582+L588</f>
        <v>183991850.83000001</v>
      </c>
      <c r="M546" s="12"/>
    </row>
    <row r="547" spans="1:38" s="13" customFormat="1" ht="13.5" customHeight="1" x14ac:dyDescent="0.2">
      <c r="A547" s="251"/>
      <c r="B547" s="266"/>
      <c r="C547" s="267"/>
      <c r="D547" s="51" t="s">
        <v>26</v>
      </c>
      <c r="E547" s="102">
        <f>E553+E559+E565+E571+E577+E583</f>
        <v>41078600</v>
      </c>
      <c r="F547" s="102">
        <f>F553+F559+F565+F571+F577+F583</f>
        <v>25678234.09</v>
      </c>
      <c r="G547" s="269"/>
      <c r="H547" s="105"/>
      <c r="I547" s="105"/>
      <c r="J547" s="105"/>
      <c r="K547" s="105"/>
      <c r="L547" s="102">
        <f>L553+L559+L565+L571+L577+L583</f>
        <v>41078600</v>
      </c>
      <c r="M547" s="12"/>
    </row>
    <row r="548" spans="1:38" s="13" customFormat="1" ht="22.5" customHeight="1" x14ac:dyDescent="0.2">
      <c r="A548" s="251"/>
      <c r="B548" s="266"/>
      <c r="C548" s="267"/>
      <c r="D548" s="47" t="s">
        <v>45</v>
      </c>
      <c r="E548" s="102">
        <f>E554+E560+E566</f>
        <v>0</v>
      </c>
      <c r="F548" s="102">
        <f>F554+F560+F566</f>
        <v>0</v>
      </c>
      <c r="G548" s="269"/>
      <c r="H548" s="105"/>
      <c r="I548" s="105"/>
      <c r="J548" s="105"/>
      <c r="K548" s="105"/>
      <c r="L548" s="102">
        <f>L554+L560+L566</f>
        <v>0</v>
      </c>
      <c r="M548" s="12"/>
    </row>
    <row r="549" spans="1:38" s="13" customFormat="1" ht="19.5" customHeight="1" x14ac:dyDescent="0.2">
      <c r="A549" s="251"/>
      <c r="B549" s="266"/>
      <c r="C549" s="267"/>
      <c r="D549" s="97" t="s">
        <v>46</v>
      </c>
      <c r="E549" s="102">
        <f>E555+E561+E567</f>
        <v>0</v>
      </c>
      <c r="F549" s="102">
        <f>F555+F561+F567</f>
        <v>0</v>
      </c>
      <c r="G549" s="269"/>
      <c r="H549" s="106"/>
      <c r="I549" s="106"/>
      <c r="J549" s="106"/>
      <c r="K549" s="106"/>
      <c r="L549" s="102">
        <f>L555+L561+L567</f>
        <v>0</v>
      </c>
      <c r="M549" s="12"/>
    </row>
    <row r="550" spans="1:38" x14ac:dyDescent="0.25">
      <c r="A550" s="226" t="s">
        <v>329</v>
      </c>
      <c r="B550" s="229" t="s">
        <v>330</v>
      </c>
      <c r="C550" s="229" t="s">
        <v>331</v>
      </c>
      <c r="D550" s="18" t="s">
        <v>16</v>
      </c>
      <c r="E550" s="53">
        <f>E551+E555</f>
        <v>32410929</v>
      </c>
      <c r="F550" s="53">
        <f>F551+F555</f>
        <v>32410929</v>
      </c>
      <c r="G550" s="235"/>
      <c r="H550" s="235" t="s">
        <v>332</v>
      </c>
      <c r="I550" s="237" t="s">
        <v>333</v>
      </c>
      <c r="J550" s="237">
        <v>12393</v>
      </c>
      <c r="K550" s="237">
        <v>17901</v>
      </c>
      <c r="L550" s="53">
        <f>L551+L555</f>
        <v>32410929</v>
      </c>
      <c r="M550" s="12"/>
    </row>
    <row r="551" spans="1:38" ht="19.5" x14ac:dyDescent="0.25">
      <c r="A551" s="227"/>
      <c r="B551" s="230"/>
      <c r="C551" s="231"/>
      <c r="D551" s="203" t="s">
        <v>20</v>
      </c>
      <c r="E551" s="53">
        <f>E552+E553+E554</f>
        <v>32410929</v>
      </c>
      <c r="F551" s="53">
        <f>F552+F553+F554</f>
        <v>32410929</v>
      </c>
      <c r="G551" s="236"/>
      <c r="H551" s="259"/>
      <c r="I551" s="238"/>
      <c r="J551" s="238"/>
      <c r="K551" s="238"/>
      <c r="L551" s="53">
        <f>L552+L553+L554</f>
        <v>32410929</v>
      </c>
      <c r="M551" s="12"/>
    </row>
    <row r="552" spans="1:38" x14ac:dyDescent="0.25">
      <c r="A552" s="227"/>
      <c r="B552" s="230"/>
      <c r="C552" s="231"/>
      <c r="D552" s="180" t="s">
        <v>23</v>
      </c>
      <c r="E552" s="194">
        <v>32410929</v>
      </c>
      <c r="F552" s="194">
        <v>32410929</v>
      </c>
      <c r="G552" s="236"/>
      <c r="H552" s="260"/>
      <c r="I552" s="261"/>
      <c r="J552" s="261"/>
      <c r="K552" s="261"/>
      <c r="L552" s="24">
        <v>32410929</v>
      </c>
      <c r="M552" s="12"/>
    </row>
    <row r="553" spans="1:38" ht="19.5" customHeight="1" x14ac:dyDescent="0.25">
      <c r="A553" s="227"/>
      <c r="B553" s="230"/>
      <c r="C553" s="231"/>
      <c r="D553" s="18" t="s">
        <v>26</v>
      </c>
      <c r="E553" s="53">
        <v>0</v>
      </c>
      <c r="F553" s="53">
        <v>0</v>
      </c>
      <c r="G553" s="236"/>
      <c r="H553" s="235" t="s">
        <v>334</v>
      </c>
      <c r="I553" s="237" t="s">
        <v>335</v>
      </c>
      <c r="J553" s="237">
        <v>4042</v>
      </c>
      <c r="K553" s="237">
        <v>4042</v>
      </c>
      <c r="L553" s="53">
        <v>0</v>
      </c>
      <c r="M553" s="12"/>
    </row>
    <row r="554" spans="1:38" ht="22.5" customHeight="1" x14ac:dyDescent="0.25">
      <c r="A554" s="227"/>
      <c r="B554" s="230"/>
      <c r="C554" s="231"/>
      <c r="D554" s="203" t="s">
        <v>45</v>
      </c>
      <c r="E554" s="148">
        <v>0</v>
      </c>
      <c r="F554" s="154">
        <v>0</v>
      </c>
      <c r="G554" s="236"/>
      <c r="H554" s="262"/>
      <c r="I554" s="238"/>
      <c r="J554" s="238"/>
      <c r="K554" s="238"/>
      <c r="L554" s="55">
        <v>0</v>
      </c>
      <c r="M554" s="12"/>
    </row>
    <row r="555" spans="1:38" ht="18" customHeight="1" x14ac:dyDescent="0.25">
      <c r="A555" s="256"/>
      <c r="B555" s="271"/>
      <c r="C555" s="231"/>
      <c r="D555" s="18" t="s">
        <v>46</v>
      </c>
      <c r="E555" s="53">
        <v>0</v>
      </c>
      <c r="F555" s="53">
        <v>0</v>
      </c>
      <c r="G555" s="300"/>
      <c r="H555" s="272"/>
      <c r="I555" s="238"/>
      <c r="J555" s="238"/>
      <c r="K555" s="258"/>
      <c r="L555" s="53">
        <v>0</v>
      </c>
      <c r="M555" s="12"/>
    </row>
    <row r="556" spans="1:38" s="59" customFormat="1" ht="29.25" x14ac:dyDescent="0.25">
      <c r="A556" s="226" t="s">
        <v>336</v>
      </c>
      <c r="B556" s="229" t="s">
        <v>337</v>
      </c>
      <c r="C556" s="229" t="s">
        <v>15</v>
      </c>
      <c r="D556" s="18" t="s">
        <v>16</v>
      </c>
      <c r="E556" s="53">
        <f>E557+E561</f>
        <v>21340967.739999998</v>
      </c>
      <c r="F556" s="53">
        <f>F557+F561</f>
        <v>10670483.869999999</v>
      </c>
      <c r="G556" s="235"/>
      <c r="H556" s="25" t="s">
        <v>338</v>
      </c>
      <c r="I556" s="25" t="s">
        <v>339</v>
      </c>
      <c r="J556" s="187">
        <v>9.2999999999999999E-2</v>
      </c>
      <c r="K556" s="187">
        <v>9.0999999999999998E-2</v>
      </c>
      <c r="L556" s="53">
        <f>L557+L561</f>
        <v>21340967.739999998</v>
      </c>
      <c r="M556" s="12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</row>
    <row r="557" spans="1:38" s="59" customFormat="1" ht="51" customHeight="1" x14ac:dyDescent="0.25">
      <c r="A557" s="227"/>
      <c r="B557" s="230"/>
      <c r="C557" s="231"/>
      <c r="D557" s="203" t="s">
        <v>20</v>
      </c>
      <c r="E557" s="53">
        <f>E558+E559+E560</f>
        <v>21340967.739999998</v>
      </c>
      <c r="F557" s="53">
        <f>F558+F559+F560</f>
        <v>10670483.869999999</v>
      </c>
      <c r="G557" s="236"/>
      <c r="H557" s="25" t="s">
        <v>340</v>
      </c>
      <c r="I557" s="25" t="s">
        <v>341</v>
      </c>
      <c r="J557" s="187">
        <v>14.132</v>
      </c>
      <c r="K557" s="187">
        <v>7.9960000000000004</v>
      </c>
      <c r="L557" s="53">
        <f>L558+L559+L560</f>
        <v>21340967.739999998</v>
      </c>
      <c r="M557" s="12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</row>
    <row r="558" spans="1:38" s="59" customFormat="1" x14ac:dyDescent="0.25">
      <c r="A558" s="227"/>
      <c r="B558" s="230"/>
      <c r="C558" s="231"/>
      <c r="D558" s="180" t="s">
        <v>23</v>
      </c>
      <c r="E558" s="194">
        <v>1493867.74</v>
      </c>
      <c r="F558" s="10">
        <v>746933.87</v>
      </c>
      <c r="G558" s="236"/>
      <c r="H558" s="235" t="s">
        <v>342</v>
      </c>
      <c r="I558" s="237" t="s">
        <v>52</v>
      </c>
      <c r="J558" s="237">
        <v>48</v>
      </c>
      <c r="K558" s="237">
        <v>43.6</v>
      </c>
      <c r="L558" s="24">
        <v>1493867.74</v>
      </c>
      <c r="M558" s="12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</row>
    <row r="559" spans="1:38" s="59" customFormat="1" x14ac:dyDescent="0.25">
      <c r="A559" s="227"/>
      <c r="B559" s="230"/>
      <c r="C559" s="231"/>
      <c r="D559" s="18" t="s">
        <v>26</v>
      </c>
      <c r="E559" s="53">
        <v>19847100</v>
      </c>
      <c r="F559" s="53">
        <v>9923550</v>
      </c>
      <c r="G559" s="236"/>
      <c r="H559" s="236"/>
      <c r="I559" s="238"/>
      <c r="J559" s="238"/>
      <c r="K559" s="238"/>
      <c r="L559" s="53">
        <v>19847100</v>
      </c>
      <c r="M559" s="12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</row>
    <row r="560" spans="1:38" s="59" customFormat="1" ht="19.5" x14ac:dyDescent="0.25">
      <c r="A560" s="227"/>
      <c r="B560" s="230"/>
      <c r="C560" s="231"/>
      <c r="D560" s="203" t="s">
        <v>45</v>
      </c>
      <c r="E560" s="148">
        <v>0</v>
      </c>
      <c r="F560" s="154">
        <v>0</v>
      </c>
      <c r="G560" s="236"/>
      <c r="H560" s="236"/>
      <c r="I560" s="238"/>
      <c r="J560" s="238"/>
      <c r="K560" s="238"/>
      <c r="L560" s="55">
        <v>0</v>
      </c>
      <c r="M560" s="12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</row>
    <row r="561" spans="1:38" s="59" customFormat="1" ht="18.75" customHeight="1" x14ac:dyDescent="0.25">
      <c r="A561" s="256"/>
      <c r="B561" s="271"/>
      <c r="C561" s="231"/>
      <c r="D561" s="18" t="s">
        <v>46</v>
      </c>
      <c r="E561" s="53">
        <v>0</v>
      </c>
      <c r="F561" s="53">
        <v>0</v>
      </c>
      <c r="G561" s="300"/>
      <c r="H561" s="300"/>
      <c r="I561" s="258"/>
      <c r="J561" s="258"/>
      <c r="K561" s="258"/>
      <c r="L561" s="53">
        <v>0</v>
      </c>
      <c r="M561" s="12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</row>
    <row r="562" spans="1:38" s="59" customFormat="1" x14ac:dyDescent="0.25">
      <c r="A562" s="226" t="s">
        <v>343</v>
      </c>
      <c r="B562" s="229" t="s">
        <v>344</v>
      </c>
      <c r="C562" s="229" t="s">
        <v>15</v>
      </c>
      <c r="D562" s="203" t="s">
        <v>16</v>
      </c>
      <c r="E562" s="53">
        <f>E563+E567</f>
        <v>14629569.890000001</v>
      </c>
      <c r="F562" s="53">
        <f>F563+F567</f>
        <v>12046972.140000001</v>
      </c>
      <c r="G562" s="235"/>
      <c r="H562" s="235" t="s">
        <v>345</v>
      </c>
      <c r="I562" s="237" t="s">
        <v>346</v>
      </c>
      <c r="J562" s="237">
        <v>90</v>
      </c>
      <c r="K562" s="237">
        <v>17.86</v>
      </c>
      <c r="L562" s="53">
        <f>L563+L567</f>
        <v>14629569.890000001</v>
      </c>
      <c r="M562" s="12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</row>
    <row r="563" spans="1:38" s="59" customFormat="1" ht="26.25" customHeight="1" x14ac:dyDescent="0.25">
      <c r="A563" s="227"/>
      <c r="B563" s="230"/>
      <c r="C563" s="231"/>
      <c r="D563" s="203" t="s">
        <v>20</v>
      </c>
      <c r="E563" s="53">
        <f>E564+E565+E566</f>
        <v>14629569.890000001</v>
      </c>
      <c r="F563" s="53">
        <f>F564+F565+F566</f>
        <v>12046972.140000001</v>
      </c>
      <c r="G563" s="236"/>
      <c r="H563" s="236"/>
      <c r="I563" s="238"/>
      <c r="J563" s="238"/>
      <c r="K563" s="238"/>
      <c r="L563" s="53">
        <f>L564+L565+L566</f>
        <v>14629569.890000001</v>
      </c>
      <c r="M563" s="12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</row>
    <row r="564" spans="1:38" s="59" customFormat="1" x14ac:dyDescent="0.25">
      <c r="A564" s="227"/>
      <c r="B564" s="230"/>
      <c r="C564" s="231"/>
      <c r="D564" s="203" t="s">
        <v>23</v>
      </c>
      <c r="E564" s="194">
        <v>1024069.89</v>
      </c>
      <c r="F564" s="10">
        <v>843288.05</v>
      </c>
      <c r="G564" s="236"/>
      <c r="H564" s="236"/>
      <c r="I564" s="238"/>
      <c r="J564" s="238"/>
      <c r="K564" s="238"/>
      <c r="L564" s="24">
        <v>1024069.89</v>
      </c>
      <c r="M564" s="12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</row>
    <row r="565" spans="1:38" s="59" customFormat="1" x14ac:dyDescent="0.25">
      <c r="A565" s="227"/>
      <c r="B565" s="230"/>
      <c r="C565" s="231"/>
      <c r="D565" s="203" t="s">
        <v>26</v>
      </c>
      <c r="E565" s="53">
        <v>13605500</v>
      </c>
      <c r="F565" s="53">
        <v>11203684.09</v>
      </c>
      <c r="G565" s="236"/>
      <c r="H565" s="236"/>
      <c r="I565" s="238"/>
      <c r="J565" s="238"/>
      <c r="K565" s="238"/>
      <c r="L565" s="53">
        <v>13605500</v>
      </c>
      <c r="M565" s="12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</row>
    <row r="566" spans="1:38" s="59" customFormat="1" ht="19.5" x14ac:dyDescent="0.25">
      <c r="A566" s="227"/>
      <c r="B566" s="230"/>
      <c r="C566" s="231"/>
      <c r="D566" s="203" t="s">
        <v>45</v>
      </c>
      <c r="E566" s="148">
        <v>0</v>
      </c>
      <c r="F566" s="154">
        <v>0</v>
      </c>
      <c r="G566" s="236"/>
      <c r="H566" s="236"/>
      <c r="I566" s="238"/>
      <c r="J566" s="238"/>
      <c r="K566" s="238"/>
      <c r="L566" s="55">
        <v>0</v>
      </c>
      <c r="M566" s="12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</row>
    <row r="567" spans="1:38" s="59" customFormat="1" ht="19.5" x14ac:dyDescent="0.25">
      <c r="A567" s="256"/>
      <c r="B567" s="271"/>
      <c r="C567" s="231"/>
      <c r="D567" s="203" t="s">
        <v>46</v>
      </c>
      <c r="E567" s="53">
        <v>0</v>
      </c>
      <c r="F567" s="53">
        <v>0</v>
      </c>
      <c r="G567" s="300"/>
      <c r="H567" s="300"/>
      <c r="I567" s="258"/>
      <c r="J567" s="258"/>
      <c r="K567" s="258"/>
      <c r="L567" s="53">
        <v>0</v>
      </c>
      <c r="M567" s="12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</row>
    <row r="568" spans="1:38" s="59" customFormat="1" ht="18.75" customHeight="1" x14ac:dyDescent="0.25">
      <c r="A568" s="332" t="s">
        <v>347</v>
      </c>
      <c r="B568" s="229" t="s">
        <v>348</v>
      </c>
      <c r="C568" s="332" t="s">
        <v>15</v>
      </c>
      <c r="D568" s="203" t="s">
        <v>16</v>
      </c>
      <c r="E568" s="60">
        <f>E569+E573</f>
        <v>1213000</v>
      </c>
      <c r="F568" s="60">
        <f>F569+F573</f>
        <v>287278.08000000002</v>
      </c>
      <c r="G568" s="235"/>
      <c r="H568" s="235" t="s">
        <v>349</v>
      </c>
      <c r="I568" s="237" t="s">
        <v>346</v>
      </c>
      <c r="J568" s="237">
        <v>100</v>
      </c>
      <c r="K568" s="237">
        <v>17.86</v>
      </c>
      <c r="L568" s="60">
        <f>L569+L573</f>
        <v>1213000</v>
      </c>
      <c r="M568" s="12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</row>
    <row r="569" spans="1:38" s="59" customFormat="1" ht="19.5" x14ac:dyDescent="0.25">
      <c r="A569" s="315"/>
      <c r="B569" s="230"/>
      <c r="C569" s="315"/>
      <c r="D569" s="203" t="s">
        <v>20</v>
      </c>
      <c r="E569" s="60">
        <f>E570+E571+E572</f>
        <v>1213000</v>
      </c>
      <c r="F569" s="60">
        <f>F570+F571+F572</f>
        <v>287278.08000000002</v>
      </c>
      <c r="G569" s="236"/>
      <c r="H569" s="236"/>
      <c r="I569" s="238"/>
      <c r="J569" s="238"/>
      <c r="K569" s="238"/>
      <c r="L569" s="60">
        <f>L570+L571+L572</f>
        <v>1213000</v>
      </c>
      <c r="M569" s="12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</row>
    <row r="570" spans="1:38" s="59" customFormat="1" x14ac:dyDescent="0.25">
      <c r="A570" s="315"/>
      <c r="B570" s="230"/>
      <c r="C570" s="315"/>
      <c r="D570" s="203" t="s">
        <v>23</v>
      </c>
      <c r="E570" s="100">
        <v>1213000</v>
      </c>
      <c r="F570" s="211">
        <v>287278.08000000002</v>
      </c>
      <c r="G570" s="236"/>
      <c r="H570" s="236"/>
      <c r="I570" s="238"/>
      <c r="J570" s="238"/>
      <c r="K570" s="238"/>
      <c r="L570" s="100">
        <v>1213000</v>
      </c>
      <c r="M570" s="12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</row>
    <row r="571" spans="1:38" s="59" customFormat="1" x14ac:dyDescent="0.25">
      <c r="A571" s="315"/>
      <c r="B571" s="230"/>
      <c r="C571" s="315"/>
      <c r="D571" s="203" t="s">
        <v>26</v>
      </c>
      <c r="E571" s="60">
        <v>0</v>
      </c>
      <c r="F571" s="60">
        <v>0</v>
      </c>
      <c r="G571" s="236"/>
      <c r="H571" s="236"/>
      <c r="I571" s="238"/>
      <c r="J571" s="238"/>
      <c r="K571" s="238"/>
      <c r="L571" s="60">
        <v>0</v>
      </c>
      <c r="M571" s="12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</row>
    <row r="572" spans="1:38" s="59" customFormat="1" ht="19.5" x14ac:dyDescent="0.25">
      <c r="A572" s="315"/>
      <c r="B572" s="230"/>
      <c r="C572" s="315"/>
      <c r="D572" s="203" t="s">
        <v>45</v>
      </c>
      <c r="E572" s="62">
        <v>0</v>
      </c>
      <c r="F572" s="61">
        <v>0</v>
      </c>
      <c r="G572" s="236"/>
      <c r="H572" s="236"/>
      <c r="I572" s="238"/>
      <c r="J572" s="238"/>
      <c r="K572" s="238"/>
      <c r="L572" s="62">
        <v>0</v>
      </c>
      <c r="M572" s="12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</row>
    <row r="573" spans="1:38" s="59" customFormat="1" ht="19.5" x14ac:dyDescent="0.25">
      <c r="A573" s="316"/>
      <c r="B573" s="271"/>
      <c r="C573" s="315"/>
      <c r="D573" s="203" t="s">
        <v>46</v>
      </c>
      <c r="E573" s="60">
        <v>0</v>
      </c>
      <c r="F573" s="60">
        <v>0</v>
      </c>
      <c r="G573" s="300"/>
      <c r="H573" s="300"/>
      <c r="I573" s="258"/>
      <c r="J573" s="258"/>
      <c r="K573" s="258"/>
      <c r="L573" s="60">
        <v>0</v>
      </c>
      <c r="M573" s="12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</row>
    <row r="574" spans="1:38" s="59" customFormat="1" ht="12.75" customHeight="1" x14ac:dyDescent="0.25">
      <c r="A574" s="332" t="s">
        <v>350</v>
      </c>
      <c r="B574" s="229" t="s">
        <v>351</v>
      </c>
      <c r="C574" s="332" t="s">
        <v>15</v>
      </c>
      <c r="D574" s="203" t="s">
        <v>16</v>
      </c>
      <c r="E574" s="60">
        <f>E575+E579</f>
        <v>8200000</v>
      </c>
      <c r="F574" s="60">
        <f>F575+F579</f>
        <v>4920000</v>
      </c>
      <c r="G574" s="235"/>
      <c r="H574" s="235" t="s">
        <v>352</v>
      </c>
      <c r="I574" s="237" t="s">
        <v>346</v>
      </c>
      <c r="J574" s="237">
        <v>48</v>
      </c>
      <c r="K574" s="237">
        <v>43.6</v>
      </c>
      <c r="L574" s="60">
        <f>L575+L579</f>
        <v>8200000</v>
      </c>
      <c r="M574" s="12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</row>
    <row r="575" spans="1:38" s="59" customFormat="1" ht="19.5" x14ac:dyDescent="0.25">
      <c r="A575" s="315"/>
      <c r="B575" s="230"/>
      <c r="C575" s="315"/>
      <c r="D575" s="203" t="s">
        <v>20</v>
      </c>
      <c r="E575" s="60">
        <f>E576+E577+E578</f>
        <v>8200000</v>
      </c>
      <c r="F575" s="60">
        <f>F576+F577+F578</f>
        <v>4920000</v>
      </c>
      <c r="G575" s="236"/>
      <c r="H575" s="236"/>
      <c r="I575" s="238"/>
      <c r="J575" s="238"/>
      <c r="K575" s="238"/>
      <c r="L575" s="60">
        <f>L576+L577+L578</f>
        <v>8200000</v>
      </c>
      <c r="M575" s="12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</row>
    <row r="576" spans="1:38" s="59" customFormat="1" x14ac:dyDescent="0.25">
      <c r="A576" s="315"/>
      <c r="B576" s="230"/>
      <c r="C576" s="315"/>
      <c r="D576" s="203" t="s">
        <v>23</v>
      </c>
      <c r="E576" s="100">
        <v>574000</v>
      </c>
      <c r="F576" s="211">
        <v>369000</v>
      </c>
      <c r="G576" s="236"/>
      <c r="H576" s="236"/>
      <c r="I576" s="238"/>
      <c r="J576" s="238"/>
      <c r="K576" s="238"/>
      <c r="L576" s="100">
        <v>574000</v>
      </c>
      <c r="M576" s="12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</row>
    <row r="577" spans="1:38" s="59" customFormat="1" x14ac:dyDescent="0.25">
      <c r="A577" s="315"/>
      <c r="B577" s="230"/>
      <c r="C577" s="315"/>
      <c r="D577" s="203" t="s">
        <v>26</v>
      </c>
      <c r="E577" s="60">
        <v>7626000</v>
      </c>
      <c r="F577" s="60">
        <v>4551000</v>
      </c>
      <c r="G577" s="236"/>
      <c r="H577" s="236"/>
      <c r="I577" s="238"/>
      <c r="J577" s="238"/>
      <c r="K577" s="238"/>
      <c r="L577" s="60">
        <v>7626000</v>
      </c>
      <c r="M577" s="12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</row>
    <row r="578" spans="1:38" s="59" customFormat="1" ht="19.5" x14ac:dyDescent="0.25">
      <c r="A578" s="315"/>
      <c r="B578" s="230"/>
      <c r="C578" s="315"/>
      <c r="D578" s="203" t="s">
        <v>45</v>
      </c>
      <c r="E578" s="62">
        <v>0</v>
      </c>
      <c r="F578" s="61">
        <v>0</v>
      </c>
      <c r="G578" s="236"/>
      <c r="H578" s="236"/>
      <c r="I578" s="238"/>
      <c r="J578" s="238"/>
      <c r="K578" s="238"/>
      <c r="L578" s="62">
        <v>0</v>
      </c>
      <c r="M578" s="12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</row>
    <row r="579" spans="1:38" s="59" customFormat="1" ht="202.5" customHeight="1" x14ac:dyDescent="0.25">
      <c r="A579" s="316"/>
      <c r="B579" s="271"/>
      <c r="C579" s="315"/>
      <c r="D579" s="203" t="s">
        <v>46</v>
      </c>
      <c r="E579" s="60">
        <v>0</v>
      </c>
      <c r="F579" s="60">
        <v>0</v>
      </c>
      <c r="G579" s="300"/>
      <c r="H579" s="300"/>
      <c r="I579" s="258"/>
      <c r="J579" s="258"/>
      <c r="K579" s="258"/>
      <c r="L579" s="60">
        <v>0</v>
      </c>
      <c r="M579" s="12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</row>
    <row r="580" spans="1:38" s="59" customFormat="1" ht="12.75" customHeight="1" x14ac:dyDescent="0.25">
      <c r="A580" s="332" t="s">
        <v>353</v>
      </c>
      <c r="B580" s="229" t="s">
        <v>523</v>
      </c>
      <c r="C580" s="332" t="s">
        <v>15</v>
      </c>
      <c r="D580" s="203" t="s">
        <v>16</v>
      </c>
      <c r="E580" s="60">
        <f>E581+E585</f>
        <v>45294127.799999997</v>
      </c>
      <c r="F580" s="60">
        <f>F581+F585</f>
        <v>16183010.99</v>
      </c>
      <c r="G580" s="235"/>
      <c r="H580" s="235" t="s">
        <v>525</v>
      </c>
      <c r="I580" s="237" t="s">
        <v>335</v>
      </c>
      <c r="J580" s="237">
        <v>35094</v>
      </c>
      <c r="K580" s="237">
        <v>7056</v>
      </c>
      <c r="L580" s="60">
        <f>L581+L585</f>
        <v>45294127.799999997</v>
      </c>
      <c r="M580" s="12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</row>
    <row r="581" spans="1:38" s="59" customFormat="1" ht="19.5" x14ac:dyDescent="0.25">
      <c r="A581" s="315"/>
      <c r="B581" s="230"/>
      <c r="C581" s="315"/>
      <c r="D581" s="203" t="s">
        <v>20</v>
      </c>
      <c r="E581" s="60">
        <f>E582+E583+E584</f>
        <v>45294127.799999997</v>
      </c>
      <c r="F581" s="60">
        <f>F582+F583+F584</f>
        <v>16183010.99</v>
      </c>
      <c r="G581" s="236"/>
      <c r="H581" s="236"/>
      <c r="I581" s="238"/>
      <c r="J581" s="238"/>
      <c r="K581" s="238"/>
      <c r="L581" s="60">
        <f>L582+L583+L584</f>
        <v>45294127.799999997</v>
      </c>
      <c r="M581" s="12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</row>
    <row r="582" spans="1:38" s="59" customFormat="1" x14ac:dyDescent="0.25">
      <c r="A582" s="315"/>
      <c r="B582" s="230"/>
      <c r="C582" s="315"/>
      <c r="D582" s="203" t="s">
        <v>23</v>
      </c>
      <c r="E582" s="100">
        <v>45294127.799999997</v>
      </c>
      <c r="F582" s="211">
        <v>16183010.99</v>
      </c>
      <c r="G582" s="236"/>
      <c r="H582" s="236"/>
      <c r="I582" s="238"/>
      <c r="J582" s="238"/>
      <c r="K582" s="238"/>
      <c r="L582" s="100">
        <v>45294127.799999997</v>
      </c>
      <c r="M582" s="12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</row>
    <row r="583" spans="1:38" s="59" customFormat="1" x14ac:dyDescent="0.25">
      <c r="A583" s="315"/>
      <c r="B583" s="230"/>
      <c r="C583" s="315"/>
      <c r="D583" s="203" t="s">
        <v>26</v>
      </c>
      <c r="E583" s="60">
        <v>0</v>
      </c>
      <c r="F583" s="60">
        <v>0</v>
      </c>
      <c r="G583" s="236"/>
      <c r="H583" s="236"/>
      <c r="I583" s="238"/>
      <c r="J583" s="238"/>
      <c r="K583" s="238"/>
      <c r="L583" s="60">
        <v>0</v>
      </c>
      <c r="M583" s="12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</row>
    <row r="584" spans="1:38" s="59" customFormat="1" ht="19.5" x14ac:dyDescent="0.25">
      <c r="A584" s="315"/>
      <c r="B584" s="230"/>
      <c r="C584" s="315"/>
      <c r="D584" s="203" t="s">
        <v>45</v>
      </c>
      <c r="E584" s="62">
        <v>0</v>
      </c>
      <c r="F584" s="61">
        <v>0</v>
      </c>
      <c r="G584" s="236"/>
      <c r="H584" s="236"/>
      <c r="I584" s="238"/>
      <c r="J584" s="238"/>
      <c r="K584" s="238"/>
      <c r="L584" s="62">
        <v>0</v>
      </c>
      <c r="M584" s="12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</row>
    <row r="585" spans="1:38" s="59" customFormat="1" ht="19.5" x14ac:dyDescent="0.25">
      <c r="A585" s="316"/>
      <c r="B585" s="271"/>
      <c r="C585" s="315"/>
      <c r="D585" s="203" t="s">
        <v>46</v>
      </c>
      <c r="E585" s="60">
        <v>0</v>
      </c>
      <c r="F585" s="60">
        <v>0</v>
      </c>
      <c r="G585" s="300"/>
      <c r="H585" s="300"/>
      <c r="I585" s="258"/>
      <c r="J585" s="258"/>
      <c r="K585" s="258"/>
      <c r="L585" s="60">
        <v>0</v>
      </c>
      <c r="M585" s="12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</row>
    <row r="586" spans="1:38" s="59" customFormat="1" ht="12.75" customHeight="1" x14ac:dyDescent="0.25">
      <c r="A586" s="332" t="s">
        <v>536</v>
      </c>
      <c r="B586" s="229" t="s">
        <v>524</v>
      </c>
      <c r="C586" s="332" t="s">
        <v>15</v>
      </c>
      <c r="D586" s="203" t="s">
        <v>16</v>
      </c>
      <c r="E586" s="60">
        <f>E587+E591</f>
        <v>101981856.40000001</v>
      </c>
      <c r="F586" s="60">
        <f>F587+F591</f>
        <v>37160004.399999999</v>
      </c>
      <c r="G586" s="235"/>
      <c r="H586" s="235" t="s">
        <v>526</v>
      </c>
      <c r="I586" s="237" t="s">
        <v>333</v>
      </c>
      <c r="J586" s="237">
        <v>39057</v>
      </c>
      <c r="K586" s="237">
        <v>17901</v>
      </c>
      <c r="L586" s="60">
        <f>L587+L591</f>
        <v>101981856.40000001</v>
      </c>
      <c r="M586" s="12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</row>
    <row r="587" spans="1:38" s="59" customFormat="1" ht="19.5" x14ac:dyDescent="0.25">
      <c r="A587" s="315"/>
      <c r="B587" s="230"/>
      <c r="C587" s="315"/>
      <c r="D587" s="203" t="s">
        <v>20</v>
      </c>
      <c r="E587" s="60">
        <f>E588+E589+E590</f>
        <v>101981856.40000001</v>
      </c>
      <c r="F587" s="60">
        <f>F588+F589+F590</f>
        <v>37160004.399999999</v>
      </c>
      <c r="G587" s="236"/>
      <c r="H587" s="236"/>
      <c r="I587" s="238"/>
      <c r="J587" s="238"/>
      <c r="K587" s="238"/>
      <c r="L587" s="60">
        <f>L588+L589+L590</f>
        <v>101981856.40000001</v>
      </c>
      <c r="M587" s="12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</row>
    <row r="588" spans="1:38" s="59" customFormat="1" x14ac:dyDescent="0.25">
      <c r="A588" s="315"/>
      <c r="B588" s="230"/>
      <c r="C588" s="315"/>
      <c r="D588" s="203" t="s">
        <v>23</v>
      </c>
      <c r="E588" s="100">
        <v>101981856.40000001</v>
      </c>
      <c r="F588" s="211">
        <v>37160004.399999999</v>
      </c>
      <c r="G588" s="236"/>
      <c r="H588" s="236"/>
      <c r="I588" s="238"/>
      <c r="J588" s="238"/>
      <c r="K588" s="238"/>
      <c r="L588" s="100">
        <v>101981856.40000001</v>
      </c>
      <c r="M588" s="12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</row>
    <row r="589" spans="1:38" s="59" customFormat="1" x14ac:dyDescent="0.25">
      <c r="A589" s="315"/>
      <c r="B589" s="230"/>
      <c r="C589" s="315"/>
      <c r="D589" s="203" t="s">
        <v>26</v>
      </c>
      <c r="E589" s="60">
        <v>0</v>
      </c>
      <c r="F589" s="60">
        <v>0</v>
      </c>
      <c r="G589" s="236"/>
      <c r="H589" s="236"/>
      <c r="I589" s="238"/>
      <c r="J589" s="238"/>
      <c r="K589" s="238"/>
      <c r="L589" s="60">
        <v>0</v>
      </c>
      <c r="M589" s="12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</row>
    <row r="590" spans="1:38" s="59" customFormat="1" ht="19.5" x14ac:dyDescent="0.25">
      <c r="A590" s="315"/>
      <c r="B590" s="230"/>
      <c r="C590" s="315"/>
      <c r="D590" s="203" t="s">
        <v>45</v>
      </c>
      <c r="E590" s="62">
        <v>0</v>
      </c>
      <c r="F590" s="61">
        <v>0</v>
      </c>
      <c r="G590" s="236"/>
      <c r="H590" s="236"/>
      <c r="I590" s="238"/>
      <c r="J590" s="238"/>
      <c r="K590" s="238"/>
      <c r="L590" s="62">
        <v>0</v>
      </c>
      <c r="M590" s="12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</row>
    <row r="591" spans="1:38" s="59" customFormat="1" ht="19.5" x14ac:dyDescent="0.25">
      <c r="A591" s="316"/>
      <c r="B591" s="271"/>
      <c r="C591" s="315"/>
      <c r="D591" s="203" t="s">
        <v>46</v>
      </c>
      <c r="E591" s="60">
        <v>0</v>
      </c>
      <c r="F591" s="60">
        <v>0</v>
      </c>
      <c r="G591" s="300"/>
      <c r="H591" s="300"/>
      <c r="I591" s="258"/>
      <c r="J591" s="258"/>
      <c r="K591" s="258"/>
      <c r="L591" s="60">
        <v>0</v>
      </c>
      <c r="M591" s="12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</row>
    <row r="592" spans="1:38" s="42" customFormat="1" ht="13.5" customHeight="1" x14ac:dyDescent="0.25">
      <c r="A592" s="280" t="s">
        <v>354</v>
      </c>
      <c r="B592" s="283" t="s">
        <v>355</v>
      </c>
      <c r="C592" s="283"/>
      <c r="D592" s="45" t="s">
        <v>16</v>
      </c>
      <c r="E592" s="101">
        <f>E593+E597</f>
        <v>876616362.69000006</v>
      </c>
      <c r="F592" s="101">
        <f>F593+F597</f>
        <v>753692164.37</v>
      </c>
      <c r="G592" s="288"/>
      <c r="H592" s="277"/>
      <c r="I592" s="277"/>
      <c r="J592" s="277"/>
      <c r="K592" s="278"/>
      <c r="L592" s="101">
        <f>L593+L597</f>
        <v>231183862.69</v>
      </c>
      <c r="M592" s="12"/>
      <c r="N592" s="115"/>
      <c r="O592" s="115"/>
      <c r="P592" s="115"/>
      <c r="Q592" s="115"/>
      <c r="R592" s="115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</row>
    <row r="593" spans="1:38" s="42" customFormat="1" ht="12.75" customHeight="1" x14ac:dyDescent="0.2">
      <c r="A593" s="281"/>
      <c r="B593" s="284"/>
      <c r="C593" s="286"/>
      <c r="D593" s="45" t="s">
        <v>20</v>
      </c>
      <c r="E593" s="101">
        <f>E594+E595+E596</f>
        <v>876616362.69000006</v>
      </c>
      <c r="F593" s="101">
        <f>F594+F595+F596</f>
        <v>753692164.37</v>
      </c>
      <c r="G593" s="289"/>
      <c r="H593" s="278"/>
      <c r="I593" s="278"/>
      <c r="J593" s="278"/>
      <c r="K593" s="278"/>
      <c r="L593" s="101">
        <f>L594+L595+L596</f>
        <v>231183862.69</v>
      </c>
      <c r="M593" s="12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</row>
    <row r="594" spans="1:38" s="42" customFormat="1" ht="12.75" x14ac:dyDescent="0.2">
      <c r="A594" s="281"/>
      <c r="B594" s="284"/>
      <c r="C594" s="286"/>
      <c r="D594" s="45" t="s">
        <v>23</v>
      </c>
      <c r="E594" s="101">
        <f t="shared" ref="E594:F597" si="55">E600+E612+E630+E642+E654+E666</f>
        <v>228939462.69</v>
      </c>
      <c r="F594" s="101">
        <f t="shared" ref="F594" si="56">F600+F612+F630+F642+F654+F666</f>
        <v>107205940.83</v>
      </c>
      <c r="G594" s="289"/>
      <c r="H594" s="278"/>
      <c r="I594" s="278"/>
      <c r="J594" s="278"/>
      <c r="K594" s="278"/>
      <c r="L594" s="101">
        <f>L600+L612+L630+L642+L654+L666</f>
        <v>228939462.69</v>
      </c>
      <c r="M594" s="12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</row>
    <row r="595" spans="1:38" s="42" customFormat="1" ht="14.25" customHeight="1" x14ac:dyDescent="0.2">
      <c r="A595" s="281"/>
      <c r="B595" s="284"/>
      <c r="C595" s="286"/>
      <c r="D595" s="39" t="s">
        <v>26</v>
      </c>
      <c r="E595" s="101">
        <f t="shared" si="55"/>
        <v>647676900</v>
      </c>
      <c r="F595" s="101">
        <f t="shared" ref="F595" si="57">F601+F613+F631+F643+F655+F667</f>
        <v>646486223.53999996</v>
      </c>
      <c r="G595" s="289"/>
      <c r="H595" s="278"/>
      <c r="I595" s="278"/>
      <c r="J595" s="278"/>
      <c r="K595" s="278"/>
      <c r="L595" s="101">
        <f>L601+L613+L631+L643+L655+L667</f>
        <v>2244400</v>
      </c>
      <c r="M595" s="12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</row>
    <row r="596" spans="1:38" s="42" customFormat="1" ht="24" customHeight="1" x14ac:dyDescent="0.2">
      <c r="A596" s="281"/>
      <c r="B596" s="284"/>
      <c r="C596" s="286"/>
      <c r="D596" s="45" t="s">
        <v>45</v>
      </c>
      <c r="E596" s="101">
        <f t="shared" si="55"/>
        <v>0</v>
      </c>
      <c r="F596" s="101">
        <f t="shared" si="55"/>
        <v>0</v>
      </c>
      <c r="G596" s="289"/>
      <c r="H596" s="278"/>
      <c r="I596" s="278"/>
      <c r="J596" s="278"/>
      <c r="K596" s="278"/>
      <c r="L596" s="101">
        <f>L602+L614+L632+L644+L656+L668</f>
        <v>0</v>
      </c>
      <c r="M596" s="12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</row>
    <row r="597" spans="1:38" s="42" customFormat="1" ht="18.75" customHeight="1" x14ac:dyDescent="0.2">
      <c r="A597" s="282"/>
      <c r="B597" s="285"/>
      <c r="C597" s="287"/>
      <c r="D597" s="39" t="s">
        <v>46</v>
      </c>
      <c r="E597" s="101">
        <f t="shared" si="55"/>
        <v>0</v>
      </c>
      <c r="F597" s="101">
        <f t="shared" si="55"/>
        <v>0</v>
      </c>
      <c r="G597" s="290"/>
      <c r="H597" s="279"/>
      <c r="I597" s="279"/>
      <c r="J597" s="279"/>
      <c r="K597" s="279"/>
      <c r="L597" s="101">
        <f>L603+L615+L633+L645+L657+L669</f>
        <v>0</v>
      </c>
      <c r="M597" s="12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</row>
    <row r="598" spans="1:38" s="13" customFormat="1" ht="12.75" customHeight="1" x14ac:dyDescent="0.2">
      <c r="A598" s="264" t="s">
        <v>356</v>
      </c>
      <c r="B598" s="265" t="s">
        <v>357</v>
      </c>
      <c r="C598" s="265"/>
      <c r="D598" s="51" t="s">
        <v>16</v>
      </c>
      <c r="E598" s="102">
        <f>E599+E603</f>
        <v>58007948.829999998</v>
      </c>
      <c r="F598" s="102">
        <f>F599+F603</f>
        <v>24924482.140000001</v>
      </c>
      <c r="G598" s="268"/>
      <c r="H598" s="103"/>
      <c r="I598" s="103"/>
      <c r="J598" s="103"/>
      <c r="K598" s="103"/>
      <c r="L598" s="102">
        <f>L599+L603</f>
        <v>58007948.829999998</v>
      </c>
      <c r="M598" s="12"/>
    </row>
    <row r="599" spans="1:38" s="13" customFormat="1" ht="18" customHeight="1" x14ac:dyDescent="0.2">
      <c r="A599" s="251"/>
      <c r="B599" s="266"/>
      <c r="C599" s="267"/>
      <c r="D599" s="47" t="s">
        <v>20</v>
      </c>
      <c r="E599" s="102">
        <f>E600+E601+E602</f>
        <v>58007948.829999998</v>
      </c>
      <c r="F599" s="102">
        <f>F600+F601+F602</f>
        <v>24924482.140000001</v>
      </c>
      <c r="G599" s="269"/>
      <c r="H599" s="105"/>
      <c r="I599" s="105"/>
      <c r="J599" s="105"/>
      <c r="K599" s="105"/>
      <c r="L599" s="102">
        <f>L600+L601+L602</f>
        <v>58007948.829999998</v>
      </c>
      <c r="M599" s="12"/>
    </row>
    <row r="600" spans="1:38" s="13" customFormat="1" ht="11.25" customHeight="1" x14ac:dyDescent="0.2">
      <c r="A600" s="251"/>
      <c r="B600" s="266"/>
      <c r="C600" s="267"/>
      <c r="D600" s="47" t="s">
        <v>23</v>
      </c>
      <c r="E600" s="102">
        <f t="shared" ref="E600:F603" si="58">E606</f>
        <v>58007948.829999998</v>
      </c>
      <c r="F600" s="102">
        <f t="shared" si="58"/>
        <v>24924482.140000001</v>
      </c>
      <c r="G600" s="269"/>
      <c r="H600" s="105"/>
      <c r="I600" s="105"/>
      <c r="J600" s="105"/>
      <c r="K600" s="105"/>
      <c r="L600" s="102">
        <f t="shared" ref="L600:L603" si="59">L606</f>
        <v>58007948.829999998</v>
      </c>
      <c r="M600" s="12"/>
    </row>
    <row r="601" spans="1:38" s="13" customFormat="1" ht="13.5" customHeight="1" x14ac:dyDescent="0.2">
      <c r="A601" s="251"/>
      <c r="B601" s="266"/>
      <c r="C601" s="267"/>
      <c r="D601" s="51" t="s">
        <v>26</v>
      </c>
      <c r="E601" s="102">
        <f t="shared" si="58"/>
        <v>0</v>
      </c>
      <c r="F601" s="102">
        <f t="shared" si="58"/>
        <v>0</v>
      </c>
      <c r="G601" s="269"/>
      <c r="H601" s="105"/>
      <c r="I601" s="105"/>
      <c r="J601" s="105"/>
      <c r="K601" s="105"/>
      <c r="L601" s="102">
        <f t="shared" si="59"/>
        <v>0</v>
      </c>
      <c r="M601" s="12"/>
    </row>
    <row r="602" spans="1:38" s="13" customFormat="1" ht="22.5" customHeight="1" x14ac:dyDescent="0.2">
      <c r="A602" s="251"/>
      <c r="B602" s="266"/>
      <c r="C602" s="267"/>
      <c r="D602" s="47" t="s">
        <v>45</v>
      </c>
      <c r="E602" s="102">
        <f t="shared" si="58"/>
        <v>0</v>
      </c>
      <c r="F602" s="102">
        <f t="shared" si="58"/>
        <v>0</v>
      </c>
      <c r="G602" s="269"/>
      <c r="H602" s="105"/>
      <c r="I602" s="105"/>
      <c r="J602" s="105"/>
      <c r="K602" s="105"/>
      <c r="L602" s="102">
        <f t="shared" si="59"/>
        <v>0</v>
      </c>
      <c r="M602" s="12"/>
    </row>
    <row r="603" spans="1:38" s="13" customFormat="1" ht="21.75" customHeight="1" x14ac:dyDescent="0.2">
      <c r="A603" s="251"/>
      <c r="B603" s="266"/>
      <c r="C603" s="267"/>
      <c r="D603" s="51" t="s">
        <v>46</v>
      </c>
      <c r="E603" s="102">
        <f t="shared" si="58"/>
        <v>0</v>
      </c>
      <c r="F603" s="102">
        <f t="shared" si="58"/>
        <v>0</v>
      </c>
      <c r="G603" s="269"/>
      <c r="H603" s="106"/>
      <c r="I603" s="106"/>
      <c r="J603" s="106"/>
      <c r="K603" s="106"/>
      <c r="L603" s="102">
        <f t="shared" si="59"/>
        <v>0</v>
      </c>
      <c r="M603" s="12"/>
    </row>
    <row r="604" spans="1:38" ht="36.75" customHeight="1" x14ac:dyDescent="0.25">
      <c r="A604" s="301" t="s">
        <v>358</v>
      </c>
      <c r="B604" s="229" t="s">
        <v>359</v>
      </c>
      <c r="C604" s="229" t="s">
        <v>15</v>
      </c>
      <c r="D604" s="203" t="s">
        <v>16</v>
      </c>
      <c r="E604" s="10">
        <f>E605+E609</f>
        <v>58007948.829999998</v>
      </c>
      <c r="F604" s="10">
        <f>F605+F609</f>
        <v>24924482.140000001</v>
      </c>
      <c r="G604" s="235"/>
      <c r="H604" s="235" t="s">
        <v>360</v>
      </c>
      <c r="I604" s="237" t="s">
        <v>28</v>
      </c>
      <c r="J604" s="237">
        <v>102</v>
      </c>
      <c r="K604" s="237">
        <v>81</v>
      </c>
      <c r="L604" s="10">
        <f>L605+L609</f>
        <v>58007948.829999998</v>
      </c>
      <c r="M604" s="12"/>
    </row>
    <row r="605" spans="1:38" ht="21" customHeight="1" x14ac:dyDescent="0.25">
      <c r="A605" s="261"/>
      <c r="B605" s="230"/>
      <c r="C605" s="231"/>
      <c r="D605" s="203" t="s">
        <v>20</v>
      </c>
      <c r="E605" s="10">
        <f>E606+E607+E608</f>
        <v>58007948.829999998</v>
      </c>
      <c r="F605" s="10">
        <f>F606+F607+F608</f>
        <v>24924482.140000001</v>
      </c>
      <c r="G605" s="236"/>
      <c r="H605" s="260"/>
      <c r="I605" s="270"/>
      <c r="J605" s="270"/>
      <c r="K605" s="261"/>
      <c r="L605" s="10">
        <f>L606+L607+L608</f>
        <v>58007948.829999998</v>
      </c>
      <c r="M605" s="12"/>
    </row>
    <row r="606" spans="1:38" ht="38.25" customHeight="1" x14ac:dyDescent="0.25">
      <c r="A606" s="261"/>
      <c r="B606" s="230"/>
      <c r="C606" s="231"/>
      <c r="D606" s="180" t="s">
        <v>23</v>
      </c>
      <c r="E606" s="194">
        <v>58007948.829999998</v>
      </c>
      <c r="F606" s="10">
        <v>24924482.140000001</v>
      </c>
      <c r="G606" s="236"/>
      <c r="H606" s="173" t="s">
        <v>361</v>
      </c>
      <c r="I606" s="175" t="s">
        <v>52</v>
      </c>
      <c r="J606" s="175">
        <v>100</v>
      </c>
      <c r="K606" s="212">
        <v>80</v>
      </c>
      <c r="L606" s="24">
        <v>58007948.829999998</v>
      </c>
      <c r="M606" s="12"/>
    </row>
    <row r="607" spans="1:38" ht="23.25" customHeight="1" x14ac:dyDescent="0.25">
      <c r="A607" s="261"/>
      <c r="B607" s="230"/>
      <c r="C607" s="231"/>
      <c r="D607" s="18" t="s">
        <v>26</v>
      </c>
      <c r="E607" s="10">
        <v>0</v>
      </c>
      <c r="F607" s="10">
        <v>0</v>
      </c>
      <c r="G607" s="236"/>
      <c r="H607" s="236" t="s">
        <v>362</v>
      </c>
      <c r="I607" s="293" t="s">
        <v>52</v>
      </c>
      <c r="J607" s="293">
        <v>100</v>
      </c>
      <c r="K607" s="330">
        <v>100</v>
      </c>
      <c r="L607" s="10">
        <v>0</v>
      </c>
      <c r="M607" s="12"/>
    </row>
    <row r="608" spans="1:38" ht="17.25" customHeight="1" x14ac:dyDescent="0.25">
      <c r="A608" s="261"/>
      <c r="B608" s="230"/>
      <c r="C608" s="231"/>
      <c r="D608" s="203" t="s">
        <v>45</v>
      </c>
      <c r="E608" s="195">
        <v>0</v>
      </c>
      <c r="F608" s="194">
        <v>0</v>
      </c>
      <c r="G608" s="236"/>
      <c r="H608" s="300"/>
      <c r="I608" s="294"/>
      <c r="J608" s="294"/>
      <c r="K608" s="331"/>
      <c r="L608" s="35">
        <v>0</v>
      </c>
      <c r="M608" s="12"/>
    </row>
    <row r="609" spans="1:13" ht="19.5" customHeight="1" x14ac:dyDescent="0.25">
      <c r="A609" s="261"/>
      <c r="B609" s="230"/>
      <c r="C609" s="231"/>
      <c r="D609" s="18" t="s">
        <v>46</v>
      </c>
      <c r="E609" s="10">
        <v>0</v>
      </c>
      <c r="F609" s="10">
        <v>0</v>
      </c>
      <c r="G609" s="300"/>
      <c r="H609" s="179" t="s">
        <v>363</v>
      </c>
      <c r="I609" s="175" t="s">
        <v>333</v>
      </c>
      <c r="J609" s="175">
        <v>32640</v>
      </c>
      <c r="K609" s="175">
        <v>12977</v>
      </c>
      <c r="L609" s="10">
        <v>0</v>
      </c>
      <c r="M609" s="12"/>
    </row>
    <row r="610" spans="1:13" s="13" customFormat="1" ht="12.75" customHeight="1" x14ac:dyDescent="0.2">
      <c r="A610" s="264" t="s">
        <v>364</v>
      </c>
      <c r="B610" s="265" t="s">
        <v>365</v>
      </c>
      <c r="C610" s="265"/>
      <c r="D610" s="51" t="s">
        <v>16</v>
      </c>
      <c r="E610" s="102">
        <f>E611+E615</f>
        <v>658754258.29999995</v>
      </c>
      <c r="F610" s="122">
        <f>F611+F615</f>
        <v>649917705.95000005</v>
      </c>
      <c r="G610" s="268"/>
      <c r="H610" s="103"/>
      <c r="I610" s="103"/>
      <c r="J610" s="103"/>
      <c r="K610" s="103"/>
      <c r="L610" s="102">
        <f>L611+L615</f>
        <v>13321758.300000001</v>
      </c>
      <c r="M610" s="12"/>
    </row>
    <row r="611" spans="1:13" s="13" customFormat="1" ht="18" customHeight="1" x14ac:dyDescent="0.2">
      <c r="A611" s="251"/>
      <c r="B611" s="266"/>
      <c r="C611" s="267"/>
      <c r="D611" s="47" t="s">
        <v>20</v>
      </c>
      <c r="E611" s="102">
        <f>E612+E613+E614</f>
        <v>658754258.29999995</v>
      </c>
      <c r="F611" s="122">
        <f>F612+F613+F614</f>
        <v>649917705.95000005</v>
      </c>
      <c r="G611" s="269"/>
      <c r="H611" s="105"/>
      <c r="I611" s="105"/>
      <c r="J611" s="105"/>
      <c r="K611" s="105"/>
      <c r="L611" s="102">
        <f>L612+L613+L614</f>
        <v>13321758.300000001</v>
      </c>
      <c r="M611" s="12"/>
    </row>
    <row r="612" spans="1:13" s="13" customFormat="1" ht="11.25" customHeight="1" x14ac:dyDescent="0.2">
      <c r="A612" s="251"/>
      <c r="B612" s="266"/>
      <c r="C612" s="267"/>
      <c r="D612" s="47" t="s">
        <v>23</v>
      </c>
      <c r="E612" s="102">
        <f>E618+E624</f>
        <v>13321758.300000001</v>
      </c>
      <c r="F612" s="122">
        <f>F618+F624</f>
        <v>4485205.95</v>
      </c>
      <c r="G612" s="269"/>
      <c r="H612" s="105"/>
      <c r="I612" s="105"/>
      <c r="J612" s="105"/>
      <c r="K612" s="105"/>
      <c r="L612" s="102">
        <f t="shared" ref="L612:L615" si="60">L618</f>
        <v>13321758.300000001</v>
      </c>
      <c r="M612" s="12"/>
    </row>
    <row r="613" spans="1:13" s="13" customFormat="1" ht="13.5" customHeight="1" x14ac:dyDescent="0.2">
      <c r="A613" s="251"/>
      <c r="B613" s="266"/>
      <c r="C613" s="267"/>
      <c r="D613" s="51" t="s">
        <v>26</v>
      </c>
      <c r="E613" s="102">
        <f>E619+E625</f>
        <v>645432500</v>
      </c>
      <c r="F613" s="122">
        <f>F619+F625</f>
        <v>645432500</v>
      </c>
      <c r="G613" s="269"/>
      <c r="H613" s="105"/>
      <c r="I613" s="105"/>
      <c r="J613" s="105"/>
      <c r="K613" s="105"/>
      <c r="L613" s="102">
        <f t="shared" si="60"/>
        <v>0</v>
      </c>
      <c r="M613" s="12"/>
    </row>
    <row r="614" spans="1:13" s="13" customFormat="1" ht="22.5" customHeight="1" x14ac:dyDescent="0.2">
      <c r="A614" s="251"/>
      <c r="B614" s="266"/>
      <c r="C614" s="267"/>
      <c r="D614" s="47" t="s">
        <v>45</v>
      </c>
      <c r="E614" s="102">
        <f t="shared" ref="E614:F615" si="61">E620</f>
        <v>0</v>
      </c>
      <c r="F614" s="122">
        <f t="shared" si="61"/>
        <v>0</v>
      </c>
      <c r="G614" s="269"/>
      <c r="H614" s="105"/>
      <c r="I614" s="105"/>
      <c r="J614" s="105"/>
      <c r="K614" s="105"/>
      <c r="L614" s="102">
        <f t="shared" si="60"/>
        <v>0</v>
      </c>
      <c r="M614" s="12"/>
    </row>
    <row r="615" spans="1:13" s="13" customFormat="1" ht="18.75" customHeight="1" x14ac:dyDescent="0.2">
      <c r="A615" s="251"/>
      <c r="B615" s="266"/>
      <c r="C615" s="267"/>
      <c r="D615" s="51" t="s">
        <v>46</v>
      </c>
      <c r="E615" s="102">
        <f t="shared" si="61"/>
        <v>0</v>
      </c>
      <c r="F615" s="122">
        <f t="shared" si="61"/>
        <v>0</v>
      </c>
      <c r="G615" s="269"/>
      <c r="H615" s="106"/>
      <c r="I615" s="106"/>
      <c r="J615" s="106"/>
      <c r="K615" s="106"/>
      <c r="L615" s="102">
        <f t="shared" si="60"/>
        <v>0</v>
      </c>
      <c r="M615" s="12"/>
    </row>
    <row r="616" spans="1:13" ht="13.5" customHeight="1" x14ac:dyDescent="0.25">
      <c r="A616" s="226" t="s">
        <v>366</v>
      </c>
      <c r="B616" s="229" t="s">
        <v>367</v>
      </c>
      <c r="C616" s="229" t="s">
        <v>15</v>
      </c>
      <c r="D616" s="18" t="s">
        <v>16</v>
      </c>
      <c r="E616" s="53">
        <f>E617+E621</f>
        <v>13321758.300000001</v>
      </c>
      <c r="F616" s="53">
        <f>F617+F621</f>
        <v>4485205.95</v>
      </c>
      <c r="G616" s="234"/>
      <c r="H616" s="235" t="s">
        <v>368</v>
      </c>
      <c r="I616" s="237" t="s">
        <v>152</v>
      </c>
      <c r="J616" s="273">
        <v>14</v>
      </c>
      <c r="K616" s="237">
        <v>7</v>
      </c>
      <c r="L616" s="53">
        <f>L617+L621</f>
        <v>13321758.300000001</v>
      </c>
      <c r="M616" s="12"/>
    </row>
    <row r="617" spans="1:13" ht="27" customHeight="1" x14ac:dyDescent="0.25">
      <c r="A617" s="227"/>
      <c r="B617" s="230"/>
      <c r="C617" s="231"/>
      <c r="D617" s="203" t="s">
        <v>20</v>
      </c>
      <c r="E617" s="53">
        <f>E618+E619+E620</f>
        <v>13321758.300000001</v>
      </c>
      <c r="F617" s="53">
        <f>F618+F619+F620</f>
        <v>4485205.95</v>
      </c>
      <c r="G617" s="322"/>
      <c r="H617" s="259"/>
      <c r="I617" s="238"/>
      <c r="J617" s="274"/>
      <c r="K617" s="238"/>
      <c r="L617" s="53">
        <f>L618+L619+L620</f>
        <v>13321758.300000001</v>
      </c>
      <c r="M617" s="12"/>
    </row>
    <row r="618" spans="1:13" ht="19.5" customHeight="1" x14ac:dyDescent="0.25">
      <c r="A618" s="227"/>
      <c r="B618" s="230"/>
      <c r="C618" s="231"/>
      <c r="D618" s="180" t="s">
        <v>23</v>
      </c>
      <c r="E618" s="154">
        <v>13321758.300000001</v>
      </c>
      <c r="F618" s="53">
        <v>4485205.95</v>
      </c>
      <c r="G618" s="322"/>
      <c r="H618" s="259"/>
      <c r="I618" s="238"/>
      <c r="J618" s="274"/>
      <c r="K618" s="238"/>
      <c r="L618" s="57">
        <v>13321758.300000001</v>
      </c>
      <c r="M618" s="12"/>
    </row>
    <row r="619" spans="1:13" ht="16.5" customHeight="1" x14ac:dyDescent="0.25">
      <c r="A619" s="227"/>
      <c r="B619" s="230"/>
      <c r="C619" s="231"/>
      <c r="D619" s="18" t="s">
        <v>26</v>
      </c>
      <c r="E619" s="53">
        <v>0</v>
      </c>
      <c r="F619" s="53">
        <v>0</v>
      </c>
      <c r="G619" s="322"/>
      <c r="H619" s="262"/>
      <c r="I619" s="261"/>
      <c r="J619" s="275"/>
      <c r="K619" s="261"/>
      <c r="L619" s="53">
        <v>0</v>
      </c>
      <c r="M619" s="12"/>
    </row>
    <row r="620" spans="1:13" ht="23.25" customHeight="1" x14ac:dyDescent="0.25">
      <c r="A620" s="227"/>
      <c r="B620" s="230"/>
      <c r="C620" s="231"/>
      <c r="D620" s="203" t="s">
        <v>45</v>
      </c>
      <c r="E620" s="148">
        <v>0</v>
      </c>
      <c r="F620" s="154">
        <v>0</v>
      </c>
      <c r="G620" s="322"/>
      <c r="H620" s="262"/>
      <c r="I620" s="261"/>
      <c r="J620" s="275"/>
      <c r="K620" s="261"/>
      <c r="L620" s="55">
        <v>0</v>
      </c>
      <c r="M620" s="12"/>
    </row>
    <row r="621" spans="1:13" ht="18" customHeight="1" x14ac:dyDescent="0.25">
      <c r="A621" s="256"/>
      <c r="B621" s="271"/>
      <c r="C621" s="231"/>
      <c r="D621" s="18" t="s">
        <v>46</v>
      </c>
      <c r="E621" s="53">
        <v>0</v>
      </c>
      <c r="F621" s="53">
        <v>0</v>
      </c>
      <c r="G621" s="323"/>
      <c r="H621" s="272"/>
      <c r="I621" s="270"/>
      <c r="J621" s="276"/>
      <c r="K621" s="270"/>
      <c r="L621" s="53">
        <v>0</v>
      </c>
      <c r="M621" s="12"/>
    </row>
    <row r="622" spans="1:13" ht="13.5" customHeight="1" x14ac:dyDescent="0.25">
      <c r="A622" s="226" t="s">
        <v>527</v>
      </c>
      <c r="B622" s="229" t="s">
        <v>528</v>
      </c>
      <c r="C622" s="229" t="s">
        <v>15</v>
      </c>
      <c r="D622" s="18" t="s">
        <v>16</v>
      </c>
      <c r="E622" s="53">
        <f>E623+E627</f>
        <v>645432500</v>
      </c>
      <c r="F622" s="53">
        <f>F623+F627</f>
        <v>645432500</v>
      </c>
      <c r="G622" s="234"/>
      <c r="H622" s="324" t="s">
        <v>529</v>
      </c>
      <c r="I622" s="237" t="s">
        <v>530</v>
      </c>
      <c r="J622" s="327" t="s">
        <v>531</v>
      </c>
      <c r="K622" s="237">
        <v>0</v>
      </c>
      <c r="L622" s="53">
        <f>L623+L627</f>
        <v>0</v>
      </c>
      <c r="M622" s="12"/>
    </row>
    <row r="623" spans="1:13" ht="27" customHeight="1" x14ac:dyDescent="0.25">
      <c r="A623" s="227"/>
      <c r="B623" s="230"/>
      <c r="C623" s="231"/>
      <c r="D623" s="203" t="s">
        <v>20</v>
      </c>
      <c r="E623" s="53">
        <f>E624+E625+E626</f>
        <v>645432500</v>
      </c>
      <c r="F623" s="53">
        <f>F624+F625+F626</f>
        <v>645432500</v>
      </c>
      <c r="G623" s="322"/>
      <c r="H623" s="325"/>
      <c r="I623" s="238"/>
      <c r="J623" s="328"/>
      <c r="K623" s="238"/>
      <c r="L623" s="53">
        <f>L624+L625+L626</f>
        <v>0</v>
      </c>
      <c r="M623" s="12"/>
    </row>
    <row r="624" spans="1:13" ht="19.5" customHeight="1" x14ac:dyDescent="0.25">
      <c r="A624" s="227"/>
      <c r="B624" s="230"/>
      <c r="C624" s="231"/>
      <c r="D624" s="180" t="s">
        <v>23</v>
      </c>
      <c r="E624" s="154">
        <v>0</v>
      </c>
      <c r="F624" s="53">
        <v>0</v>
      </c>
      <c r="G624" s="322"/>
      <c r="H624" s="325"/>
      <c r="I624" s="238"/>
      <c r="J624" s="328"/>
      <c r="K624" s="238"/>
      <c r="L624" s="154">
        <v>0</v>
      </c>
      <c r="M624" s="12"/>
    </row>
    <row r="625" spans="1:13" ht="16.5" customHeight="1" x14ac:dyDescent="0.25">
      <c r="A625" s="227"/>
      <c r="B625" s="230"/>
      <c r="C625" s="231"/>
      <c r="D625" s="18" t="s">
        <v>26</v>
      </c>
      <c r="E625" s="53">
        <v>645432500</v>
      </c>
      <c r="F625" s="53">
        <v>645432500</v>
      </c>
      <c r="G625" s="322"/>
      <c r="H625" s="325"/>
      <c r="I625" s="238"/>
      <c r="J625" s="328"/>
      <c r="K625" s="238"/>
      <c r="L625" s="53">
        <v>0</v>
      </c>
      <c r="M625" s="12"/>
    </row>
    <row r="626" spans="1:13" ht="23.25" customHeight="1" x14ac:dyDescent="0.25">
      <c r="A626" s="227"/>
      <c r="B626" s="230"/>
      <c r="C626" s="231"/>
      <c r="D626" s="203" t="s">
        <v>45</v>
      </c>
      <c r="E626" s="148">
        <v>0</v>
      </c>
      <c r="F626" s="154">
        <v>0</v>
      </c>
      <c r="G626" s="322"/>
      <c r="H626" s="325"/>
      <c r="I626" s="238"/>
      <c r="J626" s="328"/>
      <c r="K626" s="238"/>
      <c r="L626" s="148">
        <v>0</v>
      </c>
      <c r="M626" s="12"/>
    </row>
    <row r="627" spans="1:13" ht="36" customHeight="1" x14ac:dyDescent="0.25">
      <c r="A627" s="256"/>
      <c r="B627" s="271"/>
      <c r="C627" s="231"/>
      <c r="D627" s="18" t="s">
        <v>46</v>
      </c>
      <c r="E627" s="53">
        <v>0</v>
      </c>
      <c r="F627" s="53">
        <v>0</v>
      </c>
      <c r="G627" s="323"/>
      <c r="H627" s="326"/>
      <c r="I627" s="258"/>
      <c r="J627" s="329"/>
      <c r="K627" s="258"/>
      <c r="L627" s="53">
        <v>0</v>
      </c>
      <c r="M627" s="12"/>
    </row>
    <row r="628" spans="1:13" s="13" customFormat="1" ht="12.75" customHeight="1" x14ac:dyDescent="0.2">
      <c r="A628" s="264" t="s">
        <v>369</v>
      </c>
      <c r="B628" s="265" t="s">
        <v>370</v>
      </c>
      <c r="C628" s="265"/>
      <c r="D628" s="51" t="s">
        <v>16</v>
      </c>
      <c r="E628" s="102">
        <f>E629+E633</f>
        <v>45000000</v>
      </c>
      <c r="F628" s="102">
        <f>F629+F633</f>
        <v>22069415.600000001</v>
      </c>
      <c r="G628" s="268"/>
      <c r="H628" s="103"/>
      <c r="I628" s="103"/>
      <c r="J628" s="103"/>
      <c r="K628" s="103"/>
      <c r="L628" s="102">
        <f>L629+L633</f>
        <v>45000000</v>
      </c>
      <c r="M628" s="12"/>
    </row>
    <row r="629" spans="1:13" s="13" customFormat="1" ht="18" customHeight="1" x14ac:dyDescent="0.2">
      <c r="A629" s="251"/>
      <c r="B629" s="266"/>
      <c r="C629" s="267"/>
      <c r="D629" s="47" t="s">
        <v>20</v>
      </c>
      <c r="E629" s="102">
        <f>E630+E631+E632</f>
        <v>45000000</v>
      </c>
      <c r="F629" s="102">
        <f>F630+F631+F632</f>
        <v>22069415.600000001</v>
      </c>
      <c r="G629" s="269"/>
      <c r="H629" s="105"/>
      <c r="I629" s="105"/>
      <c r="J629" s="105"/>
      <c r="K629" s="105"/>
      <c r="L629" s="102">
        <f>L630+L631+L632</f>
        <v>45000000</v>
      </c>
      <c r="M629" s="12"/>
    </row>
    <row r="630" spans="1:13" s="13" customFormat="1" ht="11.25" customHeight="1" x14ac:dyDescent="0.2">
      <c r="A630" s="251"/>
      <c r="B630" s="266"/>
      <c r="C630" s="267"/>
      <c r="D630" s="47" t="s">
        <v>23</v>
      </c>
      <c r="E630" s="102">
        <f t="shared" ref="E630:F633" si="62">E636</f>
        <v>45000000</v>
      </c>
      <c r="F630" s="102">
        <f t="shared" ref="F630" si="63">F636</f>
        <v>22069415.600000001</v>
      </c>
      <c r="G630" s="269"/>
      <c r="H630" s="105"/>
      <c r="I630" s="105"/>
      <c r="J630" s="105"/>
      <c r="K630" s="105"/>
      <c r="L630" s="102">
        <f t="shared" ref="L630:L633" si="64">L636</f>
        <v>45000000</v>
      </c>
      <c r="M630" s="12"/>
    </row>
    <row r="631" spans="1:13" s="13" customFormat="1" ht="13.5" customHeight="1" x14ac:dyDescent="0.2">
      <c r="A631" s="251"/>
      <c r="B631" s="266"/>
      <c r="C631" s="267"/>
      <c r="D631" s="51" t="s">
        <v>26</v>
      </c>
      <c r="E631" s="102">
        <f t="shared" si="62"/>
        <v>0</v>
      </c>
      <c r="F631" s="102">
        <f t="shared" ref="F631" si="65">F637</f>
        <v>0</v>
      </c>
      <c r="G631" s="269"/>
      <c r="H631" s="105"/>
      <c r="I631" s="105"/>
      <c r="J631" s="105"/>
      <c r="K631" s="105"/>
      <c r="L631" s="102">
        <f t="shared" si="64"/>
        <v>0</v>
      </c>
      <c r="M631" s="12"/>
    </row>
    <row r="632" spans="1:13" s="13" customFormat="1" ht="22.5" customHeight="1" x14ac:dyDescent="0.2">
      <c r="A632" s="251"/>
      <c r="B632" s="266"/>
      <c r="C632" s="267"/>
      <c r="D632" s="47" t="s">
        <v>45</v>
      </c>
      <c r="E632" s="102">
        <f t="shared" si="62"/>
        <v>0</v>
      </c>
      <c r="F632" s="102">
        <f t="shared" si="62"/>
        <v>0</v>
      </c>
      <c r="G632" s="269"/>
      <c r="H632" s="105"/>
      <c r="I632" s="105"/>
      <c r="J632" s="105"/>
      <c r="K632" s="105"/>
      <c r="L632" s="102">
        <f t="shared" si="64"/>
        <v>0</v>
      </c>
      <c r="M632" s="12"/>
    </row>
    <row r="633" spans="1:13" s="13" customFormat="1" ht="18.75" customHeight="1" x14ac:dyDescent="0.2">
      <c r="A633" s="251"/>
      <c r="B633" s="266"/>
      <c r="C633" s="267"/>
      <c r="D633" s="51" t="s">
        <v>46</v>
      </c>
      <c r="E633" s="102">
        <f t="shared" si="62"/>
        <v>0</v>
      </c>
      <c r="F633" s="102">
        <f t="shared" si="62"/>
        <v>0</v>
      </c>
      <c r="G633" s="269"/>
      <c r="H633" s="106"/>
      <c r="I633" s="106"/>
      <c r="J633" s="106"/>
      <c r="K633" s="106"/>
      <c r="L633" s="102">
        <f t="shared" si="64"/>
        <v>0</v>
      </c>
      <c r="M633" s="12"/>
    </row>
    <row r="634" spans="1:13" ht="11.25" customHeight="1" x14ac:dyDescent="0.25">
      <c r="A634" s="301" t="s">
        <v>371</v>
      </c>
      <c r="B634" s="229" t="s">
        <v>372</v>
      </c>
      <c r="C634" s="229" t="s">
        <v>15</v>
      </c>
      <c r="D634" s="203" t="s">
        <v>16</v>
      </c>
      <c r="E634" s="53">
        <f>E635+E639</f>
        <v>45000000</v>
      </c>
      <c r="F634" s="53">
        <f>F635+F639</f>
        <v>22069415.600000001</v>
      </c>
      <c r="G634" s="235"/>
      <c r="H634" s="235" t="s">
        <v>373</v>
      </c>
      <c r="I634" s="237" t="s">
        <v>35</v>
      </c>
      <c r="J634" s="273">
        <v>67</v>
      </c>
      <c r="K634" s="237">
        <v>67</v>
      </c>
      <c r="L634" s="53">
        <f>L635+L639</f>
        <v>45000000</v>
      </c>
      <c r="M634" s="12"/>
    </row>
    <row r="635" spans="1:13" ht="22.5" customHeight="1" x14ac:dyDescent="0.25">
      <c r="A635" s="261"/>
      <c r="B635" s="230"/>
      <c r="C635" s="231"/>
      <c r="D635" s="203" t="s">
        <v>20</v>
      </c>
      <c r="E635" s="53">
        <f>E636+E637+E638</f>
        <v>45000000</v>
      </c>
      <c r="F635" s="53">
        <f>F636+F637+F638</f>
        <v>22069415.600000001</v>
      </c>
      <c r="G635" s="236"/>
      <c r="H635" s="259"/>
      <c r="I635" s="238"/>
      <c r="J635" s="274"/>
      <c r="K635" s="238"/>
      <c r="L635" s="53">
        <f>L636+L637+L638</f>
        <v>45000000</v>
      </c>
      <c r="M635" s="12"/>
    </row>
    <row r="636" spans="1:13" ht="13.5" customHeight="1" x14ac:dyDescent="0.25">
      <c r="A636" s="261"/>
      <c r="B636" s="230"/>
      <c r="C636" s="231"/>
      <c r="D636" s="180" t="s">
        <v>23</v>
      </c>
      <c r="E636" s="154">
        <v>45000000</v>
      </c>
      <c r="F636" s="154">
        <v>22069415.600000001</v>
      </c>
      <c r="G636" s="236"/>
      <c r="H636" s="259"/>
      <c r="I636" s="238"/>
      <c r="J636" s="274"/>
      <c r="K636" s="238"/>
      <c r="L636" s="57">
        <v>45000000</v>
      </c>
      <c r="M636" s="12"/>
    </row>
    <row r="637" spans="1:13" ht="15" customHeight="1" x14ac:dyDescent="0.25">
      <c r="A637" s="261"/>
      <c r="B637" s="230"/>
      <c r="C637" s="231"/>
      <c r="D637" s="18" t="s">
        <v>26</v>
      </c>
      <c r="E637" s="53">
        <v>0</v>
      </c>
      <c r="F637" s="53">
        <v>0</v>
      </c>
      <c r="G637" s="236"/>
      <c r="H637" s="262"/>
      <c r="I637" s="261"/>
      <c r="J637" s="275"/>
      <c r="K637" s="261"/>
      <c r="L637" s="53">
        <v>0</v>
      </c>
      <c r="M637" s="12"/>
    </row>
    <row r="638" spans="1:13" ht="23.25" customHeight="1" x14ac:dyDescent="0.25">
      <c r="A638" s="261"/>
      <c r="B638" s="230"/>
      <c r="C638" s="231"/>
      <c r="D638" s="203" t="s">
        <v>45</v>
      </c>
      <c r="E638" s="148">
        <v>0</v>
      </c>
      <c r="F638" s="154">
        <v>0</v>
      </c>
      <c r="G638" s="236"/>
      <c r="H638" s="262"/>
      <c r="I638" s="261"/>
      <c r="J638" s="275"/>
      <c r="K638" s="261"/>
      <c r="L638" s="55">
        <v>0</v>
      </c>
      <c r="M638" s="12"/>
    </row>
    <row r="639" spans="1:13" ht="18" customHeight="1" x14ac:dyDescent="0.25">
      <c r="A639" s="261"/>
      <c r="B639" s="271"/>
      <c r="C639" s="257"/>
      <c r="D639" s="18" t="s">
        <v>46</v>
      </c>
      <c r="E639" s="10">
        <v>0</v>
      </c>
      <c r="F639" s="10">
        <v>0</v>
      </c>
      <c r="G639" s="300"/>
      <c r="H639" s="272"/>
      <c r="I639" s="270"/>
      <c r="J639" s="276"/>
      <c r="K639" s="270"/>
      <c r="L639" s="10">
        <v>0</v>
      </c>
      <c r="M639" s="12"/>
    </row>
    <row r="640" spans="1:13" s="13" customFormat="1" ht="12.75" customHeight="1" x14ac:dyDescent="0.2">
      <c r="A640" s="264" t="s">
        <v>374</v>
      </c>
      <c r="B640" s="265" t="s">
        <v>375</v>
      </c>
      <c r="C640" s="265"/>
      <c r="D640" s="51" t="s">
        <v>16</v>
      </c>
      <c r="E640" s="102">
        <f>E641+E645</f>
        <v>30740248.559999999</v>
      </c>
      <c r="F640" s="102">
        <f>F641+F645</f>
        <v>14848688.73</v>
      </c>
      <c r="G640" s="268"/>
      <c r="H640" s="103"/>
      <c r="I640" s="103"/>
      <c r="J640" s="103"/>
      <c r="K640" s="103"/>
      <c r="L640" s="102">
        <f>L641+L645</f>
        <v>30740248.559999999</v>
      </c>
      <c r="M640" s="12"/>
    </row>
    <row r="641" spans="1:13" s="13" customFormat="1" ht="18" customHeight="1" x14ac:dyDescent="0.2">
      <c r="A641" s="251"/>
      <c r="B641" s="266"/>
      <c r="C641" s="267"/>
      <c r="D641" s="47" t="s">
        <v>20</v>
      </c>
      <c r="E641" s="102">
        <f>E642+E643+E644</f>
        <v>30740248.559999999</v>
      </c>
      <c r="F641" s="102">
        <f>F642+F643+F644</f>
        <v>14848688.73</v>
      </c>
      <c r="G641" s="269"/>
      <c r="H641" s="105"/>
      <c r="I641" s="105"/>
      <c r="J641" s="105"/>
      <c r="K641" s="105"/>
      <c r="L641" s="102">
        <f>L642+L643+L644</f>
        <v>30740248.559999999</v>
      </c>
      <c r="M641" s="12"/>
    </row>
    <row r="642" spans="1:13" s="13" customFormat="1" ht="11.25" customHeight="1" x14ac:dyDescent="0.2">
      <c r="A642" s="251"/>
      <c r="B642" s="266"/>
      <c r="C642" s="267"/>
      <c r="D642" s="47" t="s">
        <v>23</v>
      </c>
      <c r="E642" s="102">
        <f t="shared" ref="E642:F645" si="66">E648</f>
        <v>30740248.559999999</v>
      </c>
      <c r="F642" s="102">
        <f t="shared" ref="F642" si="67">F648</f>
        <v>14848688.73</v>
      </c>
      <c r="G642" s="269"/>
      <c r="H642" s="105"/>
      <c r="I642" s="105"/>
      <c r="J642" s="105"/>
      <c r="K642" s="105"/>
      <c r="L642" s="102">
        <f t="shared" ref="L642:L645" si="68">L648</f>
        <v>30740248.559999999</v>
      </c>
      <c r="M642" s="12"/>
    </row>
    <row r="643" spans="1:13" s="13" customFormat="1" ht="13.5" customHeight="1" x14ac:dyDescent="0.2">
      <c r="A643" s="251"/>
      <c r="B643" s="266"/>
      <c r="C643" s="267"/>
      <c r="D643" s="51" t="s">
        <v>26</v>
      </c>
      <c r="E643" s="102">
        <f t="shared" si="66"/>
        <v>0</v>
      </c>
      <c r="F643" s="102">
        <f t="shared" ref="F643" si="69">F649</f>
        <v>0</v>
      </c>
      <c r="G643" s="269"/>
      <c r="H643" s="105"/>
      <c r="I643" s="105"/>
      <c r="J643" s="105"/>
      <c r="K643" s="105"/>
      <c r="L643" s="102">
        <f t="shared" si="68"/>
        <v>0</v>
      </c>
      <c r="M643" s="12"/>
    </row>
    <row r="644" spans="1:13" s="13" customFormat="1" ht="22.5" customHeight="1" x14ac:dyDescent="0.2">
      <c r="A644" s="251"/>
      <c r="B644" s="266"/>
      <c r="C644" s="267"/>
      <c r="D644" s="47" t="s">
        <v>45</v>
      </c>
      <c r="E644" s="102">
        <f t="shared" si="66"/>
        <v>0</v>
      </c>
      <c r="F644" s="102">
        <f t="shared" si="66"/>
        <v>0</v>
      </c>
      <c r="G644" s="269"/>
      <c r="H644" s="105"/>
      <c r="I644" s="105"/>
      <c r="J644" s="105"/>
      <c r="K644" s="105"/>
      <c r="L644" s="102">
        <f t="shared" si="68"/>
        <v>0</v>
      </c>
      <c r="M644" s="12"/>
    </row>
    <row r="645" spans="1:13" s="13" customFormat="1" ht="16.5" customHeight="1" x14ac:dyDescent="0.2">
      <c r="A645" s="251"/>
      <c r="B645" s="266"/>
      <c r="C645" s="267"/>
      <c r="D645" s="51" t="s">
        <v>46</v>
      </c>
      <c r="E645" s="102">
        <f t="shared" si="66"/>
        <v>0</v>
      </c>
      <c r="F645" s="102">
        <f t="shared" si="66"/>
        <v>0</v>
      </c>
      <c r="G645" s="269"/>
      <c r="H645" s="106"/>
      <c r="I645" s="106"/>
      <c r="J645" s="106"/>
      <c r="K645" s="106"/>
      <c r="L645" s="102">
        <f t="shared" si="68"/>
        <v>0</v>
      </c>
      <c r="M645" s="12"/>
    </row>
    <row r="646" spans="1:13" ht="11.25" customHeight="1" x14ac:dyDescent="0.25">
      <c r="A646" s="301" t="s">
        <v>376</v>
      </c>
      <c r="B646" s="229" t="s">
        <v>377</v>
      </c>
      <c r="C646" s="229" t="s">
        <v>15</v>
      </c>
      <c r="D646" s="203" t="s">
        <v>16</v>
      </c>
      <c r="E646" s="53">
        <f>E647+E651</f>
        <v>30740248.559999999</v>
      </c>
      <c r="F646" s="53">
        <f>F647+F651</f>
        <v>14848688.73</v>
      </c>
      <c r="G646" s="235"/>
      <c r="H646" s="235" t="s">
        <v>378</v>
      </c>
      <c r="I646" s="237" t="s">
        <v>52</v>
      </c>
      <c r="J646" s="237">
        <v>100</v>
      </c>
      <c r="K646" s="237">
        <v>100</v>
      </c>
      <c r="L646" s="53">
        <f>L647+L651</f>
        <v>30740248.559999999</v>
      </c>
      <c r="M646" s="12"/>
    </row>
    <row r="647" spans="1:13" ht="22.5" customHeight="1" x14ac:dyDescent="0.25">
      <c r="A647" s="261"/>
      <c r="B647" s="230"/>
      <c r="C647" s="231"/>
      <c r="D647" s="203" t="s">
        <v>20</v>
      </c>
      <c r="E647" s="53">
        <f>E648+E649+E650</f>
        <v>30740248.559999999</v>
      </c>
      <c r="F647" s="53">
        <f>F648+F649+F650</f>
        <v>14848688.73</v>
      </c>
      <c r="G647" s="236"/>
      <c r="H647" s="259"/>
      <c r="I647" s="261"/>
      <c r="J647" s="261"/>
      <c r="K647" s="261"/>
      <c r="L647" s="53">
        <f>L648+L649+L650</f>
        <v>30740248.559999999</v>
      </c>
      <c r="M647" s="12"/>
    </row>
    <row r="648" spans="1:13" ht="13.5" customHeight="1" x14ac:dyDescent="0.25">
      <c r="A648" s="261"/>
      <c r="B648" s="230"/>
      <c r="C648" s="231"/>
      <c r="D648" s="180" t="s">
        <v>23</v>
      </c>
      <c r="E648" s="154">
        <v>30740248.559999999</v>
      </c>
      <c r="F648" s="154">
        <v>14848688.73</v>
      </c>
      <c r="G648" s="236"/>
      <c r="H648" s="260"/>
      <c r="I648" s="270"/>
      <c r="J648" s="270"/>
      <c r="K648" s="270"/>
      <c r="L648" s="57">
        <v>30740248.559999999</v>
      </c>
      <c r="M648" s="12"/>
    </row>
    <row r="649" spans="1:13" ht="15" customHeight="1" x14ac:dyDescent="0.25">
      <c r="A649" s="261"/>
      <c r="B649" s="230"/>
      <c r="C649" s="231"/>
      <c r="D649" s="18" t="s">
        <v>26</v>
      </c>
      <c r="E649" s="53">
        <v>0</v>
      </c>
      <c r="F649" s="53">
        <v>0</v>
      </c>
      <c r="G649" s="236"/>
      <c r="H649" s="236" t="s">
        <v>379</v>
      </c>
      <c r="I649" s="293" t="s">
        <v>52</v>
      </c>
      <c r="J649" s="293">
        <v>100</v>
      </c>
      <c r="K649" s="293">
        <v>100</v>
      </c>
      <c r="L649" s="53">
        <v>0</v>
      </c>
      <c r="M649" s="12"/>
    </row>
    <row r="650" spans="1:13" ht="23.25" customHeight="1" x14ac:dyDescent="0.25">
      <c r="A650" s="261"/>
      <c r="B650" s="230"/>
      <c r="C650" s="231"/>
      <c r="D650" s="203" t="s">
        <v>45</v>
      </c>
      <c r="E650" s="148">
        <v>0</v>
      </c>
      <c r="F650" s="154">
        <v>0</v>
      </c>
      <c r="G650" s="236"/>
      <c r="H650" s="300"/>
      <c r="I650" s="294"/>
      <c r="J650" s="294"/>
      <c r="K650" s="294"/>
      <c r="L650" s="55">
        <v>0</v>
      </c>
      <c r="M650" s="12"/>
    </row>
    <row r="651" spans="1:13" ht="17.25" customHeight="1" x14ac:dyDescent="0.25">
      <c r="A651" s="261"/>
      <c r="B651" s="271"/>
      <c r="C651" s="257"/>
      <c r="D651" s="18" t="s">
        <v>46</v>
      </c>
      <c r="E651" s="10">
        <v>0</v>
      </c>
      <c r="F651" s="10">
        <v>0</v>
      </c>
      <c r="G651" s="300"/>
      <c r="H651" s="186" t="s">
        <v>368</v>
      </c>
      <c r="I651" s="175" t="s">
        <v>35</v>
      </c>
      <c r="J651" s="175">
        <v>1</v>
      </c>
      <c r="K651" s="175">
        <v>1</v>
      </c>
      <c r="L651" s="10">
        <v>0</v>
      </c>
      <c r="M651" s="12"/>
    </row>
    <row r="652" spans="1:13" s="13" customFormat="1" ht="12.75" customHeight="1" x14ac:dyDescent="0.2">
      <c r="A652" s="264" t="s">
        <v>380</v>
      </c>
      <c r="B652" s="265" t="s">
        <v>381</v>
      </c>
      <c r="C652" s="265"/>
      <c r="D652" s="51" t="s">
        <v>16</v>
      </c>
      <c r="E652" s="102">
        <f>E653+E657</f>
        <v>81869507</v>
      </c>
      <c r="F652" s="102">
        <f>F653+F657</f>
        <v>40878148.409999996</v>
      </c>
      <c r="G652" s="268"/>
      <c r="H652" s="103"/>
      <c r="I652" s="103"/>
      <c r="J652" s="103"/>
      <c r="K652" s="103"/>
      <c r="L652" s="102">
        <f>L653+L657</f>
        <v>81869507</v>
      </c>
      <c r="M652" s="12"/>
    </row>
    <row r="653" spans="1:13" s="13" customFormat="1" ht="18" customHeight="1" x14ac:dyDescent="0.2">
      <c r="A653" s="251"/>
      <c r="B653" s="266"/>
      <c r="C653" s="267"/>
      <c r="D653" s="47" t="s">
        <v>20</v>
      </c>
      <c r="E653" s="102">
        <f>E654+E655+E656</f>
        <v>81869507</v>
      </c>
      <c r="F653" s="102">
        <f>F654+F655+F656</f>
        <v>40878148.409999996</v>
      </c>
      <c r="G653" s="269"/>
      <c r="H653" s="105"/>
      <c r="I653" s="105"/>
      <c r="J653" s="105"/>
      <c r="K653" s="105"/>
      <c r="L653" s="102">
        <f>L654+L655+L656</f>
        <v>81869507</v>
      </c>
      <c r="M653" s="12"/>
    </row>
    <row r="654" spans="1:13" s="13" customFormat="1" ht="11.25" customHeight="1" x14ac:dyDescent="0.2">
      <c r="A654" s="251"/>
      <c r="B654" s="266"/>
      <c r="C654" s="267"/>
      <c r="D654" s="47" t="s">
        <v>23</v>
      </c>
      <c r="E654" s="102">
        <f t="shared" ref="E654:F657" si="70">E660</f>
        <v>81869507</v>
      </c>
      <c r="F654" s="102">
        <f t="shared" ref="F654" si="71">F660</f>
        <v>40878148.409999996</v>
      </c>
      <c r="G654" s="269"/>
      <c r="H654" s="105"/>
      <c r="I654" s="105"/>
      <c r="J654" s="105"/>
      <c r="K654" s="105"/>
      <c r="L654" s="102">
        <f t="shared" ref="L654:L657" si="72">L660</f>
        <v>81869507</v>
      </c>
      <c r="M654" s="12"/>
    </row>
    <row r="655" spans="1:13" s="13" customFormat="1" ht="13.5" customHeight="1" x14ac:dyDescent="0.2">
      <c r="A655" s="251"/>
      <c r="B655" s="266"/>
      <c r="C655" s="267"/>
      <c r="D655" s="51" t="s">
        <v>26</v>
      </c>
      <c r="E655" s="102">
        <f t="shared" si="70"/>
        <v>0</v>
      </c>
      <c r="F655" s="102">
        <f t="shared" ref="F655" si="73">F661</f>
        <v>0</v>
      </c>
      <c r="G655" s="269"/>
      <c r="H655" s="105"/>
      <c r="I655" s="105"/>
      <c r="J655" s="105"/>
      <c r="K655" s="105"/>
      <c r="L655" s="102">
        <f t="shared" si="72"/>
        <v>0</v>
      </c>
      <c r="M655" s="12"/>
    </row>
    <row r="656" spans="1:13" s="13" customFormat="1" ht="22.5" customHeight="1" x14ac:dyDescent="0.2">
      <c r="A656" s="251"/>
      <c r="B656" s="266"/>
      <c r="C656" s="267"/>
      <c r="D656" s="47" t="s">
        <v>45</v>
      </c>
      <c r="E656" s="102">
        <f t="shared" si="70"/>
        <v>0</v>
      </c>
      <c r="F656" s="102">
        <f t="shared" si="70"/>
        <v>0</v>
      </c>
      <c r="G656" s="269"/>
      <c r="H656" s="105"/>
      <c r="I656" s="105"/>
      <c r="J656" s="105"/>
      <c r="K656" s="105"/>
      <c r="L656" s="102">
        <f t="shared" si="72"/>
        <v>0</v>
      </c>
      <c r="M656" s="12"/>
    </row>
    <row r="657" spans="1:13" s="13" customFormat="1" ht="21.75" customHeight="1" x14ac:dyDescent="0.2">
      <c r="A657" s="251"/>
      <c r="B657" s="266"/>
      <c r="C657" s="267"/>
      <c r="D657" s="51" t="s">
        <v>46</v>
      </c>
      <c r="E657" s="102">
        <f t="shared" si="70"/>
        <v>0</v>
      </c>
      <c r="F657" s="102">
        <f t="shared" si="70"/>
        <v>0</v>
      </c>
      <c r="G657" s="269"/>
      <c r="H657" s="106"/>
      <c r="I657" s="106"/>
      <c r="J657" s="106"/>
      <c r="K657" s="106"/>
      <c r="L657" s="102">
        <f t="shared" si="72"/>
        <v>0</v>
      </c>
      <c r="M657" s="12"/>
    </row>
    <row r="658" spans="1:13" ht="14.25" customHeight="1" x14ac:dyDescent="0.25">
      <c r="A658" s="301" t="s">
        <v>382</v>
      </c>
      <c r="B658" s="229" t="s">
        <v>383</v>
      </c>
      <c r="C658" s="229" t="s">
        <v>15</v>
      </c>
      <c r="D658" s="18" t="s">
        <v>16</v>
      </c>
      <c r="E658" s="53">
        <f>E659+E663</f>
        <v>81869507</v>
      </c>
      <c r="F658" s="53">
        <f>F659+F663</f>
        <v>40878148.409999996</v>
      </c>
      <c r="G658" s="235"/>
      <c r="H658" s="235" t="s">
        <v>384</v>
      </c>
      <c r="I658" s="237" t="s">
        <v>152</v>
      </c>
      <c r="J658" s="237">
        <v>37000</v>
      </c>
      <c r="K658" s="237">
        <v>17680</v>
      </c>
      <c r="L658" s="53">
        <f>L659+L663</f>
        <v>81869507</v>
      </c>
      <c r="M658" s="12"/>
    </row>
    <row r="659" spans="1:13" ht="19.5" x14ac:dyDescent="0.25">
      <c r="A659" s="261"/>
      <c r="B659" s="230"/>
      <c r="C659" s="231"/>
      <c r="D659" s="203" t="s">
        <v>20</v>
      </c>
      <c r="E659" s="53">
        <f>E660+E661+E662</f>
        <v>81869507</v>
      </c>
      <c r="F659" s="53">
        <f>F660+F661+F662</f>
        <v>40878148.409999996</v>
      </c>
      <c r="G659" s="236"/>
      <c r="H659" s="259"/>
      <c r="I659" s="238"/>
      <c r="J659" s="238"/>
      <c r="K659" s="238"/>
      <c r="L659" s="53">
        <f>L660+L661+L662</f>
        <v>81869507</v>
      </c>
      <c r="M659" s="12"/>
    </row>
    <row r="660" spans="1:13" ht="16.5" customHeight="1" x14ac:dyDescent="0.25">
      <c r="A660" s="261"/>
      <c r="B660" s="230"/>
      <c r="C660" s="231"/>
      <c r="D660" s="180" t="s">
        <v>23</v>
      </c>
      <c r="E660" s="154">
        <v>81869507</v>
      </c>
      <c r="F660" s="154">
        <v>40878148.409999996</v>
      </c>
      <c r="G660" s="236"/>
      <c r="H660" s="260"/>
      <c r="I660" s="261"/>
      <c r="J660" s="261"/>
      <c r="K660" s="261"/>
      <c r="L660" s="57">
        <v>81869507</v>
      </c>
      <c r="M660" s="12"/>
    </row>
    <row r="661" spans="1:13" x14ac:dyDescent="0.25">
      <c r="A661" s="261"/>
      <c r="B661" s="230"/>
      <c r="C661" s="231"/>
      <c r="D661" s="18" t="s">
        <v>26</v>
      </c>
      <c r="E661" s="53">
        <v>0</v>
      </c>
      <c r="F661" s="53">
        <v>0</v>
      </c>
      <c r="G661" s="236"/>
      <c r="H661" s="235" t="s">
        <v>385</v>
      </c>
      <c r="I661" s="237" t="s">
        <v>52</v>
      </c>
      <c r="J661" s="237">
        <v>100</v>
      </c>
      <c r="K661" s="237">
        <v>80</v>
      </c>
      <c r="L661" s="53">
        <v>0</v>
      </c>
      <c r="M661" s="12"/>
    </row>
    <row r="662" spans="1:13" ht="24" customHeight="1" x14ac:dyDescent="0.25">
      <c r="A662" s="261"/>
      <c r="B662" s="230"/>
      <c r="C662" s="231"/>
      <c r="D662" s="203" t="s">
        <v>45</v>
      </c>
      <c r="E662" s="148">
        <v>0</v>
      </c>
      <c r="F662" s="154">
        <v>0</v>
      </c>
      <c r="G662" s="236"/>
      <c r="H662" s="262"/>
      <c r="I662" s="238"/>
      <c r="J662" s="238"/>
      <c r="K662" s="238"/>
      <c r="L662" s="55">
        <v>0</v>
      </c>
      <c r="M662" s="12"/>
    </row>
    <row r="663" spans="1:13" ht="13.5" customHeight="1" x14ac:dyDescent="0.25">
      <c r="A663" s="261"/>
      <c r="B663" s="271"/>
      <c r="C663" s="231"/>
      <c r="D663" s="18" t="s">
        <v>46</v>
      </c>
      <c r="E663" s="53">
        <v>0</v>
      </c>
      <c r="F663" s="53">
        <v>0</v>
      </c>
      <c r="G663" s="300"/>
      <c r="H663" s="272"/>
      <c r="I663" s="238"/>
      <c r="J663" s="238"/>
      <c r="K663" s="258"/>
      <c r="L663" s="53">
        <v>0</v>
      </c>
      <c r="M663" s="12"/>
    </row>
    <row r="664" spans="1:13" s="13" customFormat="1" ht="12.75" customHeight="1" x14ac:dyDescent="0.2">
      <c r="A664" s="264" t="s">
        <v>386</v>
      </c>
      <c r="B664" s="265" t="s">
        <v>387</v>
      </c>
      <c r="C664" s="265"/>
      <c r="D664" s="51" t="s">
        <v>16</v>
      </c>
      <c r="E664" s="102">
        <f>E665+E669</f>
        <v>2244400</v>
      </c>
      <c r="F664" s="102">
        <f>F665+F669</f>
        <v>1053723.54</v>
      </c>
      <c r="G664" s="268"/>
      <c r="H664" s="103"/>
      <c r="I664" s="103"/>
      <c r="J664" s="103"/>
      <c r="K664" s="103"/>
      <c r="L664" s="102">
        <f>L665+L669</f>
        <v>2244400</v>
      </c>
      <c r="M664" s="12"/>
    </row>
    <row r="665" spans="1:13" s="13" customFormat="1" ht="18" customHeight="1" x14ac:dyDescent="0.2">
      <c r="A665" s="251"/>
      <c r="B665" s="266"/>
      <c r="C665" s="267"/>
      <c r="D665" s="47" t="s">
        <v>20</v>
      </c>
      <c r="E665" s="102">
        <f>E666+E667+E668</f>
        <v>2244400</v>
      </c>
      <c r="F665" s="102">
        <f>F666+F667+F668</f>
        <v>1053723.54</v>
      </c>
      <c r="G665" s="269"/>
      <c r="H665" s="105"/>
      <c r="I665" s="105"/>
      <c r="J665" s="105"/>
      <c r="K665" s="105"/>
      <c r="L665" s="102">
        <f>L666+L667+L668</f>
        <v>2244400</v>
      </c>
      <c r="M665" s="12"/>
    </row>
    <row r="666" spans="1:13" s="13" customFormat="1" ht="11.25" customHeight="1" x14ac:dyDescent="0.2">
      <c r="A666" s="251"/>
      <c r="B666" s="266"/>
      <c r="C666" s="267"/>
      <c r="D666" s="47" t="s">
        <v>23</v>
      </c>
      <c r="E666" s="102">
        <f>E672</f>
        <v>0</v>
      </c>
      <c r="F666" s="102">
        <f>F672</f>
        <v>0</v>
      </c>
      <c r="G666" s="269"/>
      <c r="H666" s="105"/>
      <c r="I666" s="105"/>
      <c r="J666" s="105"/>
      <c r="K666" s="105"/>
      <c r="L666" s="102">
        <f>L672</f>
        <v>0</v>
      </c>
      <c r="M666" s="12"/>
    </row>
    <row r="667" spans="1:13" s="13" customFormat="1" ht="13.5" customHeight="1" x14ac:dyDescent="0.2">
      <c r="A667" s="251"/>
      <c r="B667" s="266"/>
      <c r="C667" s="267"/>
      <c r="D667" s="51" t="s">
        <v>26</v>
      </c>
      <c r="E667" s="102">
        <f t="shared" ref="E667:F669" si="74">E673</f>
        <v>2244400</v>
      </c>
      <c r="F667" s="102">
        <f>F673</f>
        <v>1053723.54</v>
      </c>
      <c r="G667" s="269"/>
      <c r="H667" s="105"/>
      <c r="I667" s="105"/>
      <c r="J667" s="105"/>
      <c r="K667" s="105"/>
      <c r="L667" s="102">
        <f t="shared" ref="L667:L669" si="75">L673</f>
        <v>2244400</v>
      </c>
      <c r="M667" s="12"/>
    </row>
    <row r="668" spans="1:13" s="13" customFormat="1" ht="22.5" customHeight="1" x14ac:dyDescent="0.2">
      <c r="A668" s="251"/>
      <c r="B668" s="266"/>
      <c r="C668" s="267"/>
      <c r="D668" s="47" t="s">
        <v>45</v>
      </c>
      <c r="E668" s="102">
        <f t="shared" si="74"/>
        <v>0</v>
      </c>
      <c r="F668" s="102">
        <f t="shared" si="74"/>
        <v>0</v>
      </c>
      <c r="G668" s="269"/>
      <c r="H668" s="105"/>
      <c r="I668" s="105"/>
      <c r="J668" s="105"/>
      <c r="K668" s="105"/>
      <c r="L668" s="102">
        <f t="shared" si="75"/>
        <v>0</v>
      </c>
      <c r="M668" s="12"/>
    </row>
    <row r="669" spans="1:13" s="13" customFormat="1" ht="21.75" customHeight="1" x14ac:dyDescent="0.2">
      <c r="A669" s="251"/>
      <c r="B669" s="266"/>
      <c r="C669" s="267"/>
      <c r="D669" s="51" t="s">
        <v>46</v>
      </c>
      <c r="E669" s="102">
        <f t="shared" si="74"/>
        <v>0</v>
      </c>
      <c r="F669" s="102">
        <f t="shared" si="74"/>
        <v>0</v>
      </c>
      <c r="G669" s="269"/>
      <c r="H669" s="106"/>
      <c r="I669" s="106"/>
      <c r="J669" s="106"/>
      <c r="K669" s="106"/>
      <c r="L669" s="102">
        <f t="shared" si="75"/>
        <v>0</v>
      </c>
      <c r="M669" s="12"/>
    </row>
    <row r="670" spans="1:13" ht="11.25" customHeight="1" x14ac:dyDescent="0.25">
      <c r="A670" s="301" t="s">
        <v>388</v>
      </c>
      <c r="B670" s="229" t="s">
        <v>389</v>
      </c>
      <c r="C670" s="229" t="s">
        <v>15</v>
      </c>
      <c r="D670" s="203" t="s">
        <v>16</v>
      </c>
      <c r="E670" s="53">
        <f>E671+E675</f>
        <v>2244400</v>
      </c>
      <c r="F670" s="53">
        <f>F671+F675</f>
        <v>1053723.54</v>
      </c>
      <c r="G670" s="235"/>
      <c r="H670" s="235" t="s">
        <v>390</v>
      </c>
      <c r="I670" s="237" t="s">
        <v>75</v>
      </c>
      <c r="J670" s="273">
        <v>130</v>
      </c>
      <c r="K670" s="237">
        <v>55</v>
      </c>
      <c r="L670" s="53">
        <f>L671+L675</f>
        <v>2244400</v>
      </c>
      <c r="M670" s="12"/>
    </row>
    <row r="671" spans="1:13" ht="22.5" customHeight="1" x14ac:dyDescent="0.25">
      <c r="A671" s="261"/>
      <c r="B671" s="230"/>
      <c r="C671" s="231"/>
      <c r="D671" s="203" t="s">
        <v>20</v>
      </c>
      <c r="E671" s="53">
        <f>E672+E673+E674</f>
        <v>2244400</v>
      </c>
      <c r="F671" s="53">
        <f>F672+F673+F674</f>
        <v>1053723.54</v>
      </c>
      <c r="G671" s="236"/>
      <c r="H671" s="259"/>
      <c r="I671" s="238"/>
      <c r="J671" s="274"/>
      <c r="K671" s="238"/>
      <c r="L671" s="53">
        <f>L672+L673+L674</f>
        <v>2244400</v>
      </c>
      <c r="M671" s="12"/>
    </row>
    <row r="672" spans="1:13" ht="13.5" customHeight="1" x14ac:dyDescent="0.25">
      <c r="A672" s="261"/>
      <c r="B672" s="230"/>
      <c r="C672" s="231"/>
      <c r="D672" s="180" t="s">
        <v>23</v>
      </c>
      <c r="E672" s="154">
        <v>0</v>
      </c>
      <c r="F672" s="53">
        <v>0</v>
      </c>
      <c r="G672" s="236"/>
      <c r="H672" s="259"/>
      <c r="I672" s="238"/>
      <c r="J672" s="274"/>
      <c r="K672" s="238"/>
      <c r="L672" s="57">
        <v>0</v>
      </c>
      <c r="M672" s="12"/>
    </row>
    <row r="673" spans="1:38" ht="15" customHeight="1" x14ac:dyDescent="0.25">
      <c r="A673" s="261"/>
      <c r="B673" s="230"/>
      <c r="C673" s="231"/>
      <c r="D673" s="18" t="s">
        <v>26</v>
      </c>
      <c r="E673" s="53">
        <v>2244400</v>
      </c>
      <c r="F673" s="53">
        <v>1053723.54</v>
      </c>
      <c r="G673" s="236"/>
      <c r="H673" s="262"/>
      <c r="I673" s="261"/>
      <c r="J673" s="275"/>
      <c r="K673" s="261"/>
      <c r="L673" s="53">
        <v>2244400</v>
      </c>
      <c r="M673" s="12"/>
    </row>
    <row r="674" spans="1:38" ht="19.5" x14ac:dyDescent="0.25">
      <c r="A674" s="261"/>
      <c r="B674" s="230"/>
      <c r="C674" s="231"/>
      <c r="D674" s="203" t="s">
        <v>45</v>
      </c>
      <c r="E674" s="148">
        <v>0</v>
      </c>
      <c r="F674" s="154">
        <v>0</v>
      </c>
      <c r="G674" s="236"/>
      <c r="H674" s="262"/>
      <c r="I674" s="261"/>
      <c r="J674" s="275"/>
      <c r="K674" s="261"/>
      <c r="L674" s="55">
        <v>0</v>
      </c>
      <c r="M674" s="12"/>
    </row>
    <row r="675" spans="1:38" ht="19.5" x14ac:dyDescent="0.25">
      <c r="A675" s="261"/>
      <c r="B675" s="271"/>
      <c r="C675" s="257"/>
      <c r="D675" s="18" t="s">
        <v>46</v>
      </c>
      <c r="E675" s="10">
        <v>0</v>
      </c>
      <c r="F675" s="10">
        <v>0</v>
      </c>
      <c r="G675" s="300"/>
      <c r="H675" s="272"/>
      <c r="I675" s="270"/>
      <c r="J675" s="276"/>
      <c r="K675" s="270"/>
      <c r="L675" s="10">
        <v>0</v>
      </c>
      <c r="M675" s="12"/>
    </row>
    <row r="676" spans="1:38" s="42" customFormat="1" ht="13.5" customHeight="1" x14ac:dyDescent="0.25">
      <c r="A676" s="280" t="s">
        <v>391</v>
      </c>
      <c r="B676" s="283" t="s">
        <v>392</v>
      </c>
      <c r="C676" s="283"/>
      <c r="D676" s="45" t="s">
        <v>16</v>
      </c>
      <c r="E676" s="111">
        <f>E677+E681</f>
        <v>651970496.13</v>
      </c>
      <c r="F676" s="111">
        <f>F677+F681</f>
        <v>569959613.06999993</v>
      </c>
      <c r="G676" s="288"/>
      <c r="H676" s="277"/>
      <c r="I676" s="277"/>
      <c r="J676" s="277"/>
      <c r="K676" s="278"/>
      <c r="L676" s="111">
        <f>L677+L681</f>
        <v>651970496.13</v>
      </c>
      <c r="M676" s="12"/>
      <c r="N676" s="115"/>
      <c r="O676" s="216"/>
      <c r="P676" s="216"/>
      <c r="Q676" s="216"/>
      <c r="R676" s="216"/>
      <c r="S676" s="14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</row>
    <row r="677" spans="1:38" s="42" customFormat="1" ht="12.75" customHeight="1" x14ac:dyDescent="0.25">
      <c r="A677" s="281"/>
      <c r="B677" s="284"/>
      <c r="C677" s="286"/>
      <c r="D677" s="45" t="s">
        <v>20</v>
      </c>
      <c r="E677" s="101">
        <f>E678+E679+E680</f>
        <v>651970496.13</v>
      </c>
      <c r="F677" s="101">
        <f>F678+F679+F680</f>
        <v>569959613.06999993</v>
      </c>
      <c r="G677" s="289"/>
      <c r="H677" s="278"/>
      <c r="I677" s="278"/>
      <c r="J677" s="278"/>
      <c r="K677" s="278"/>
      <c r="L677" s="101">
        <f>L678+L679+L680</f>
        <v>651970496.13</v>
      </c>
      <c r="M677" s="12"/>
      <c r="N677" s="13"/>
      <c r="O677" s="13"/>
      <c r="P677" s="115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</row>
    <row r="678" spans="1:38" s="42" customFormat="1" ht="12.75" x14ac:dyDescent="0.2">
      <c r="A678" s="281"/>
      <c r="B678" s="284"/>
      <c r="C678" s="286"/>
      <c r="D678" s="45" t="s">
        <v>23</v>
      </c>
      <c r="E678" s="101">
        <f>E684+E708</f>
        <v>651970496.13</v>
      </c>
      <c r="F678" s="101">
        <f>F684+F708</f>
        <v>569959613.06999993</v>
      </c>
      <c r="G678" s="289"/>
      <c r="H678" s="278"/>
      <c r="I678" s="278"/>
      <c r="J678" s="278"/>
      <c r="K678" s="278"/>
      <c r="L678" s="101">
        <f>L684+L708</f>
        <v>651970496.13</v>
      </c>
      <c r="M678" s="12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</row>
    <row r="679" spans="1:38" s="42" customFormat="1" ht="14.25" customHeight="1" x14ac:dyDescent="0.2">
      <c r="A679" s="281"/>
      <c r="B679" s="284"/>
      <c r="C679" s="286"/>
      <c r="D679" s="39" t="s">
        <v>26</v>
      </c>
      <c r="E679" s="101">
        <f t="shared" ref="E679:F681" si="76">E685+E709</f>
        <v>0</v>
      </c>
      <c r="F679" s="101">
        <f t="shared" ref="F679" si="77">F685+F709</f>
        <v>0</v>
      </c>
      <c r="G679" s="289"/>
      <c r="H679" s="278"/>
      <c r="I679" s="278"/>
      <c r="J679" s="278"/>
      <c r="K679" s="278"/>
      <c r="L679" s="101">
        <f t="shared" ref="L679:L681" si="78">L685+L709</f>
        <v>0</v>
      </c>
      <c r="M679" s="12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</row>
    <row r="680" spans="1:38" s="42" customFormat="1" ht="24" customHeight="1" x14ac:dyDescent="0.2">
      <c r="A680" s="281"/>
      <c r="B680" s="284"/>
      <c r="C680" s="286"/>
      <c r="D680" s="45" t="s">
        <v>45</v>
      </c>
      <c r="E680" s="101">
        <f t="shared" si="76"/>
        <v>0</v>
      </c>
      <c r="F680" s="101">
        <f t="shared" si="76"/>
        <v>0</v>
      </c>
      <c r="G680" s="289"/>
      <c r="H680" s="278"/>
      <c r="I680" s="278"/>
      <c r="J680" s="278"/>
      <c r="K680" s="278"/>
      <c r="L680" s="101">
        <f t="shared" si="78"/>
        <v>0</v>
      </c>
      <c r="M680" s="12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</row>
    <row r="681" spans="1:38" s="42" customFormat="1" ht="22.5" customHeight="1" x14ac:dyDescent="0.2">
      <c r="A681" s="282"/>
      <c r="B681" s="285"/>
      <c r="C681" s="287"/>
      <c r="D681" s="39" t="s">
        <v>46</v>
      </c>
      <c r="E681" s="101">
        <f t="shared" si="76"/>
        <v>0</v>
      </c>
      <c r="F681" s="101">
        <f t="shared" si="76"/>
        <v>0</v>
      </c>
      <c r="G681" s="290"/>
      <c r="H681" s="279"/>
      <c r="I681" s="279"/>
      <c r="J681" s="279"/>
      <c r="K681" s="279"/>
      <c r="L681" s="101">
        <f t="shared" si="78"/>
        <v>0</v>
      </c>
      <c r="M681" s="12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</row>
    <row r="682" spans="1:38" s="13" customFormat="1" ht="13.5" customHeight="1" x14ac:dyDescent="0.2">
      <c r="A682" s="264" t="s">
        <v>393</v>
      </c>
      <c r="B682" s="265" t="s">
        <v>394</v>
      </c>
      <c r="C682" s="265"/>
      <c r="D682" s="51" t="s">
        <v>16</v>
      </c>
      <c r="E682" s="102">
        <f>E683+E687</f>
        <v>2794738</v>
      </c>
      <c r="F682" s="102">
        <f>F683+F687</f>
        <v>1257354</v>
      </c>
      <c r="G682" s="268"/>
      <c r="H682" s="103"/>
      <c r="I682" s="103"/>
      <c r="J682" s="103"/>
      <c r="K682" s="103"/>
      <c r="L682" s="102">
        <f>L683+L687</f>
        <v>2794738</v>
      </c>
      <c r="M682" s="12"/>
    </row>
    <row r="683" spans="1:38" s="13" customFormat="1" ht="18" customHeight="1" x14ac:dyDescent="0.2">
      <c r="A683" s="251"/>
      <c r="B683" s="266"/>
      <c r="C683" s="267"/>
      <c r="D683" s="47" t="s">
        <v>20</v>
      </c>
      <c r="E683" s="102">
        <f>E684+E685+E686</f>
        <v>2794738</v>
      </c>
      <c r="F683" s="102">
        <f>F684+F685+F686</f>
        <v>1257354</v>
      </c>
      <c r="G683" s="269"/>
      <c r="H683" s="105"/>
      <c r="I683" s="105"/>
      <c r="J683" s="105"/>
      <c r="K683" s="105"/>
      <c r="L683" s="102">
        <f>L684+L685+L686</f>
        <v>2794738</v>
      </c>
      <c r="M683" s="12"/>
    </row>
    <row r="684" spans="1:38" s="13" customFormat="1" ht="11.25" customHeight="1" x14ac:dyDescent="0.2">
      <c r="A684" s="251"/>
      <c r="B684" s="266"/>
      <c r="C684" s="267"/>
      <c r="D684" s="47" t="s">
        <v>23</v>
      </c>
      <c r="E684" s="102">
        <f>E690+E696+E702</f>
        <v>2794738</v>
      </c>
      <c r="F684" s="102">
        <f>F690+F696+F702</f>
        <v>1257354</v>
      </c>
      <c r="G684" s="269"/>
      <c r="H684" s="105"/>
      <c r="I684" s="105"/>
      <c r="J684" s="105"/>
      <c r="K684" s="105"/>
      <c r="L684" s="102">
        <f>L690+L696+L702</f>
        <v>2794738</v>
      </c>
      <c r="M684" s="12"/>
    </row>
    <row r="685" spans="1:38" s="13" customFormat="1" ht="13.5" customHeight="1" x14ac:dyDescent="0.2">
      <c r="A685" s="251"/>
      <c r="B685" s="266"/>
      <c r="C685" s="267"/>
      <c r="D685" s="51" t="s">
        <v>26</v>
      </c>
      <c r="E685" s="102">
        <f t="shared" ref="E685:F687" si="79">E691+E697+E703</f>
        <v>0</v>
      </c>
      <c r="F685" s="102">
        <f t="shared" ref="F685" si="80">F691+F697+F703</f>
        <v>0</v>
      </c>
      <c r="G685" s="269"/>
      <c r="H685" s="105"/>
      <c r="I685" s="105"/>
      <c r="J685" s="105"/>
      <c r="K685" s="105"/>
      <c r="L685" s="102">
        <f t="shared" ref="L685:L687" si="81">L691+L697+L703</f>
        <v>0</v>
      </c>
      <c r="M685" s="12"/>
    </row>
    <row r="686" spans="1:38" s="13" customFormat="1" ht="22.5" customHeight="1" x14ac:dyDescent="0.2">
      <c r="A686" s="251"/>
      <c r="B686" s="266"/>
      <c r="C686" s="267"/>
      <c r="D686" s="47" t="s">
        <v>45</v>
      </c>
      <c r="E686" s="102">
        <f t="shared" si="79"/>
        <v>0</v>
      </c>
      <c r="F686" s="102">
        <f t="shared" si="79"/>
        <v>0</v>
      </c>
      <c r="G686" s="269"/>
      <c r="H686" s="105"/>
      <c r="I686" s="105"/>
      <c r="J686" s="105"/>
      <c r="K686" s="105"/>
      <c r="L686" s="102">
        <f t="shared" si="81"/>
        <v>0</v>
      </c>
      <c r="M686" s="12"/>
    </row>
    <row r="687" spans="1:38" s="13" customFormat="1" ht="20.25" customHeight="1" x14ac:dyDescent="0.2">
      <c r="A687" s="263"/>
      <c r="B687" s="266"/>
      <c r="C687" s="298"/>
      <c r="D687" s="97" t="s">
        <v>46</v>
      </c>
      <c r="E687" s="102">
        <f t="shared" si="79"/>
        <v>0</v>
      </c>
      <c r="F687" s="102">
        <f t="shared" si="79"/>
        <v>0</v>
      </c>
      <c r="G687" s="299"/>
      <c r="H687" s="106"/>
      <c r="I687" s="106"/>
      <c r="J687" s="106"/>
      <c r="K687" s="106"/>
      <c r="L687" s="102">
        <f t="shared" si="81"/>
        <v>0</v>
      </c>
      <c r="M687" s="12"/>
    </row>
    <row r="688" spans="1:38" ht="15.75" customHeight="1" x14ac:dyDescent="0.25">
      <c r="A688" s="318" t="s">
        <v>395</v>
      </c>
      <c r="B688" s="229" t="s">
        <v>396</v>
      </c>
      <c r="C688" s="229" t="s">
        <v>15</v>
      </c>
      <c r="D688" s="18" t="s">
        <v>16</v>
      </c>
      <c r="E688" s="53">
        <f>E689+E693</f>
        <v>1925220</v>
      </c>
      <c r="F688" s="53">
        <f>F689+F693</f>
        <v>962604</v>
      </c>
      <c r="G688" s="235"/>
      <c r="H688" s="235" t="s">
        <v>397</v>
      </c>
      <c r="I688" s="237" t="s">
        <v>28</v>
      </c>
      <c r="J688" s="273">
        <v>54</v>
      </c>
      <c r="K688" s="237">
        <f>41+10</f>
        <v>51</v>
      </c>
      <c r="L688" s="53">
        <f>L689+L693</f>
        <v>1925220</v>
      </c>
      <c r="M688" s="12"/>
    </row>
    <row r="689" spans="1:13" ht="19.5" x14ac:dyDescent="0.25">
      <c r="A689" s="227"/>
      <c r="B689" s="230"/>
      <c r="C689" s="231"/>
      <c r="D689" s="203" t="s">
        <v>20</v>
      </c>
      <c r="E689" s="53">
        <f>E690+E691+E692</f>
        <v>1925220</v>
      </c>
      <c r="F689" s="53">
        <f>F690+F691+F692</f>
        <v>962604</v>
      </c>
      <c r="G689" s="236"/>
      <c r="H689" s="259"/>
      <c r="I689" s="238"/>
      <c r="J689" s="274"/>
      <c r="K689" s="238"/>
      <c r="L689" s="53">
        <f>L690+L691+L692</f>
        <v>1925220</v>
      </c>
      <c r="M689" s="12"/>
    </row>
    <row r="690" spans="1:13" ht="15" customHeight="1" x14ac:dyDescent="0.25">
      <c r="A690" s="227"/>
      <c r="B690" s="230"/>
      <c r="C690" s="231"/>
      <c r="D690" s="180" t="s">
        <v>23</v>
      </c>
      <c r="E690" s="154">
        <v>1925220</v>
      </c>
      <c r="F690" s="53">
        <v>962604</v>
      </c>
      <c r="G690" s="236"/>
      <c r="H690" s="259"/>
      <c r="I690" s="238"/>
      <c r="J690" s="274"/>
      <c r="K690" s="238"/>
      <c r="L690" s="57">
        <v>1925220</v>
      </c>
      <c r="M690" s="12"/>
    </row>
    <row r="691" spans="1:13" ht="13.5" customHeight="1" x14ac:dyDescent="0.25">
      <c r="A691" s="227"/>
      <c r="B691" s="230"/>
      <c r="C691" s="231"/>
      <c r="D691" s="18" t="s">
        <v>26</v>
      </c>
      <c r="E691" s="53">
        <v>0</v>
      </c>
      <c r="F691" s="53">
        <v>0</v>
      </c>
      <c r="G691" s="236"/>
      <c r="H691" s="262"/>
      <c r="I691" s="261"/>
      <c r="J691" s="275"/>
      <c r="K691" s="261"/>
      <c r="L691" s="53">
        <v>0</v>
      </c>
      <c r="M691" s="12"/>
    </row>
    <row r="692" spans="1:13" ht="24" customHeight="1" x14ac:dyDescent="0.25">
      <c r="A692" s="227"/>
      <c r="B692" s="230"/>
      <c r="C692" s="231"/>
      <c r="D692" s="203" t="s">
        <v>45</v>
      </c>
      <c r="E692" s="148">
        <v>0</v>
      </c>
      <c r="F692" s="154">
        <v>0</v>
      </c>
      <c r="G692" s="236"/>
      <c r="H692" s="262"/>
      <c r="I692" s="261"/>
      <c r="J692" s="275"/>
      <c r="K692" s="261"/>
      <c r="L692" s="55">
        <v>0</v>
      </c>
      <c r="M692" s="12"/>
    </row>
    <row r="693" spans="1:13" ht="123" customHeight="1" x14ac:dyDescent="0.25">
      <c r="A693" s="256"/>
      <c r="B693" s="271"/>
      <c r="C693" s="231"/>
      <c r="D693" s="18" t="s">
        <v>46</v>
      </c>
      <c r="E693" s="10">
        <v>0</v>
      </c>
      <c r="F693" s="10">
        <v>0</v>
      </c>
      <c r="G693" s="300"/>
      <c r="H693" s="272"/>
      <c r="I693" s="270"/>
      <c r="J693" s="276"/>
      <c r="K693" s="270"/>
      <c r="L693" s="10">
        <v>0</v>
      </c>
      <c r="M693" s="12"/>
    </row>
    <row r="694" spans="1:13" ht="22.5" customHeight="1" x14ac:dyDescent="0.25">
      <c r="A694" s="318" t="s">
        <v>398</v>
      </c>
      <c r="B694" s="229" t="s">
        <v>399</v>
      </c>
      <c r="C694" s="229" t="s">
        <v>15</v>
      </c>
      <c r="D694" s="18" t="s">
        <v>16</v>
      </c>
      <c r="E694" s="53">
        <f>E695+E699</f>
        <v>589518</v>
      </c>
      <c r="F694" s="53">
        <f>F695+F699</f>
        <v>294750</v>
      </c>
      <c r="G694" s="235"/>
      <c r="H694" s="235" t="s">
        <v>400</v>
      </c>
      <c r="I694" s="237" t="s">
        <v>28</v>
      </c>
      <c r="J694" s="237">
        <v>268</v>
      </c>
      <c r="K694" s="237">
        <v>68</v>
      </c>
      <c r="L694" s="53">
        <f>L695+L699</f>
        <v>589518</v>
      </c>
      <c r="M694" s="12"/>
    </row>
    <row r="695" spans="1:13" ht="25.5" customHeight="1" x14ac:dyDescent="0.25">
      <c r="A695" s="227"/>
      <c r="B695" s="230"/>
      <c r="C695" s="231"/>
      <c r="D695" s="203" t="s">
        <v>20</v>
      </c>
      <c r="E695" s="53">
        <f>E696+E697+E698</f>
        <v>589518</v>
      </c>
      <c r="F695" s="53">
        <f>F696+F697+F698</f>
        <v>294750</v>
      </c>
      <c r="G695" s="236"/>
      <c r="H695" s="259"/>
      <c r="I695" s="238"/>
      <c r="J695" s="238"/>
      <c r="K695" s="238"/>
      <c r="L695" s="53">
        <f>L696+L697+L698</f>
        <v>589518</v>
      </c>
      <c r="M695" s="12"/>
    </row>
    <row r="696" spans="1:13" ht="43.5" customHeight="1" x14ac:dyDescent="0.25">
      <c r="A696" s="227"/>
      <c r="B696" s="230"/>
      <c r="C696" s="231"/>
      <c r="D696" s="180" t="s">
        <v>23</v>
      </c>
      <c r="E696" s="154">
        <v>589518</v>
      </c>
      <c r="F696" s="53">
        <f>138450+156300</f>
        <v>294750</v>
      </c>
      <c r="G696" s="236"/>
      <c r="H696" s="259"/>
      <c r="I696" s="261"/>
      <c r="J696" s="261"/>
      <c r="K696" s="261"/>
      <c r="L696" s="57">
        <v>589518</v>
      </c>
      <c r="M696" s="12"/>
    </row>
    <row r="697" spans="1:13" ht="20.25" customHeight="1" x14ac:dyDescent="0.25">
      <c r="A697" s="227"/>
      <c r="B697" s="230"/>
      <c r="C697" s="231"/>
      <c r="D697" s="18" t="s">
        <v>26</v>
      </c>
      <c r="E697" s="53">
        <v>0</v>
      </c>
      <c r="F697" s="53">
        <v>0</v>
      </c>
      <c r="G697" s="236"/>
      <c r="H697" s="295"/>
      <c r="I697" s="238"/>
      <c r="J697" s="296"/>
      <c r="K697" s="296"/>
      <c r="L697" s="53">
        <v>0</v>
      </c>
      <c r="M697" s="12"/>
    </row>
    <row r="698" spans="1:13" ht="30" customHeight="1" x14ac:dyDescent="0.25">
      <c r="A698" s="227"/>
      <c r="B698" s="230"/>
      <c r="C698" s="231"/>
      <c r="D698" s="203" t="s">
        <v>45</v>
      </c>
      <c r="E698" s="148">
        <v>0</v>
      </c>
      <c r="F698" s="154">
        <v>0</v>
      </c>
      <c r="G698" s="236"/>
      <c r="H698" s="295"/>
      <c r="I698" s="238"/>
      <c r="J698" s="296"/>
      <c r="K698" s="296"/>
      <c r="L698" s="55">
        <v>0</v>
      </c>
      <c r="M698" s="12"/>
    </row>
    <row r="699" spans="1:13" ht="61.5" customHeight="1" x14ac:dyDescent="0.25">
      <c r="A699" s="256"/>
      <c r="B699" s="271"/>
      <c r="C699" s="231"/>
      <c r="D699" s="18" t="s">
        <v>46</v>
      </c>
      <c r="E699" s="10">
        <v>0</v>
      </c>
      <c r="F699" s="10">
        <v>0</v>
      </c>
      <c r="G699" s="300"/>
      <c r="H699" s="292"/>
      <c r="I699" s="270"/>
      <c r="J699" s="294"/>
      <c r="K699" s="294"/>
      <c r="L699" s="10">
        <v>0</v>
      </c>
      <c r="M699" s="12"/>
    </row>
    <row r="700" spans="1:13" ht="15.75" customHeight="1" x14ac:dyDescent="0.25">
      <c r="A700" s="318" t="s">
        <v>401</v>
      </c>
      <c r="B700" s="229" t="s">
        <v>402</v>
      </c>
      <c r="C700" s="229" t="s">
        <v>15</v>
      </c>
      <c r="D700" s="18" t="s">
        <v>16</v>
      </c>
      <c r="E700" s="10">
        <f>E701+E705</f>
        <v>280000</v>
      </c>
      <c r="F700" s="10">
        <f>F701+F705</f>
        <v>0</v>
      </c>
      <c r="G700" s="235"/>
      <c r="H700" s="235" t="s">
        <v>403</v>
      </c>
      <c r="I700" s="237" t="s">
        <v>28</v>
      </c>
      <c r="J700" s="273">
        <v>215</v>
      </c>
      <c r="K700" s="237">
        <v>51</v>
      </c>
      <c r="L700" s="10">
        <f>L701+L705</f>
        <v>280000</v>
      </c>
      <c r="M700" s="12"/>
    </row>
    <row r="701" spans="1:13" ht="19.5" x14ac:dyDescent="0.25">
      <c r="A701" s="227"/>
      <c r="B701" s="230"/>
      <c r="C701" s="231"/>
      <c r="D701" s="203" t="s">
        <v>20</v>
      </c>
      <c r="E701" s="10">
        <f>E702+E703+E704</f>
        <v>280000</v>
      </c>
      <c r="F701" s="10">
        <f>F702+F703+F704</f>
        <v>0</v>
      </c>
      <c r="G701" s="236"/>
      <c r="H701" s="236"/>
      <c r="I701" s="238"/>
      <c r="J701" s="274"/>
      <c r="K701" s="238"/>
      <c r="L701" s="10">
        <f>L702+L703+L704</f>
        <v>280000</v>
      </c>
      <c r="M701" s="12"/>
    </row>
    <row r="702" spans="1:13" ht="15" customHeight="1" x14ac:dyDescent="0.25">
      <c r="A702" s="227"/>
      <c r="B702" s="230"/>
      <c r="C702" s="231"/>
      <c r="D702" s="180" t="s">
        <v>23</v>
      </c>
      <c r="E702" s="194">
        <v>280000</v>
      </c>
      <c r="F702" s="194">
        <v>0</v>
      </c>
      <c r="G702" s="236"/>
      <c r="H702" s="236"/>
      <c r="I702" s="238"/>
      <c r="J702" s="274"/>
      <c r="K702" s="238"/>
      <c r="L702" s="24">
        <v>280000</v>
      </c>
      <c r="M702" s="12"/>
    </row>
    <row r="703" spans="1:13" ht="13.5" customHeight="1" x14ac:dyDescent="0.25">
      <c r="A703" s="227"/>
      <c r="B703" s="230"/>
      <c r="C703" s="231"/>
      <c r="D703" s="18" t="s">
        <v>26</v>
      </c>
      <c r="E703" s="10">
        <v>0</v>
      </c>
      <c r="F703" s="10">
        <v>0</v>
      </c>
      <c r="G703" s="236"/>
      <c r="H703" s="236"/>
      <c r="I703" s="238"/>
      <c r="J703" s="274"/>
      <c r="K703" s="238"/>
      <c r="L703" s="10">
        <v>0</v>
      </c>
      <c r="M703" s="12"/>
    </row>
    <row r="704" spans="1:13" ht="19.5" x14ac:dyDescent="0.25">
      <c r="A704" s="227"/>
      <c r="B704" s="230"/>
      <c r="C704" s="231"/>
      <c r="D704" s="203" t="s">
        <v>45</v>
      </c>
      <c r="E704" s="195">
        <v>0</v>
      </c>
      <c r="F704" s="194">
        <v>0</v>
      </c>
      <c r="G704" s="236"/>
      <c r="H704" s="300"/>
      <c r="I704" s="258"/>
      <c r="J704" s="317"/>
      <c r="K704" s="258"/>
      <c r="L704" s="35">
        <v>0</v>
      </c>
      <c r="M704" s="12"/>
    </row>
    <row r="705" spans="1:13" ht="78" x14ac:dyDescent="0.25">
      <c r="A705" s="256"/>
      <c r="B705" s="271"/>
      <c r="C705" s="231"/>
      <c r="D705" s="18" t="s">
        <v>46</v>
      </c>
      <c r="E705" s="10">
        <v>0</v>
      </c>
      <c r="F705" s="10">
        <v>0</v>
      </c>
      <c r="G705" s="300"/>
      <c r="H705" s="112" t="s">
        <v>404</v>
      </c>
      <c r="I705" s="113" t="s">
        <v>28</v>
      </c>
      <c r="J705" s="113">
        <v>115</v>
      </c>
      <c r="K705" s="113">
        <v>104</v>
      </c>
      <c r="L705" s="10">
        <v>0</v>
      </c>
      <c r="M705" s="12"/>
    </row>
    <row r="706" spans="1:13" s="13" customFormat="1" ht="13.5" customHeight="1" x14ac:dyDescent="0.2">
      <c r="A706" s="264" t="s">
        <v>405</v>
      </c>
      <c r="B706" s="265" t="s">
        <v>406</v>
      </c>
      <c r="C706" s="265"/>
      <c r="D706" s="51" t="s">
        <v>16</v>
      </c>
      <c r="E706" s="102">
        <f>E707+E711</f>
        <v>649175758.13</v>
      </c>
      <c r="F706" s="102">
        <f>F707+F711</f>
        <v>568702259.06999993</v>
      </c>
      <c r="G706" s="268"/>
      <c r="H706" s="103"/>
      <c r="I706" s="103"/>
      <c r="J706" s="103"/>
      <c r="K706" s="103"/>
      <c r="L706" s="102">
        <f>L707+L711</f>
        <v>649175758.13</v>
      </c>
      <c r="M706" s="12"/>
    </row>
    <row r="707" spans="1:13" s="13" customFormat="1" ht="18" customHeight="1" x14ac:dyDescent="0.2">
      <c r="A707" s="251"/>
      <c r="B707" s="266"/>
      <c r="C707" s="267"/>
      <c r="D707" s="47" t="s">
        <v>20</v>
      </c>
      <c r="E707" s="102">
        <f>E708+E709+E710</f>
        <v>649175758.13</v>
      </c>
      <c r="F707" s="102">
        <f>F708+F709+F710</f>
        <v>568702259.06999993</v>
      </c>
      <c r="G707" s="269"/>
      <c r="H707" s="105"/>
      <c r="I707" s="105"/>
      <c r="J707" s="105"/>
      <c r="K707" s="105"/>
      <c r="L707" s="102">
        <f>L708+L709+L710</f>
        <v>649175758.13</v>
      </c>
      <c r="M707" s="12"/>
    </row>
    <row r="708" spans="1:13" s="13" customFormat="1" ht="11.25" customHeight="1" x14ac:dyDescent="0.2">
      <c r="A708" s="251"/>
      <c r="B708" s="266"/>
      <c r="C708" s="267"/>
      <c r="D708" s="47" t="s">
        <v>23</v>
      </c>
      <c r="E708" s="102">
        <f t="shared" ref="E708:F711" si="82">E714+E720</f>
        <v>649175758.13</v>
      </c>
      <c r="F708" s="102">
        <f t="shared" ref="F708" si="83">F714+F720</f>
        <v>568702259.06999993</v>
      </c>
      <c r="G708" s="269"/>
      <c r="H708" s="105"/>
      <c r="I708" s="105"/>
      <c r="J708" s="105"/>
      <c r="K708" s="105"/>
      <c r="L708" s="102">
        <f t="shared" ref="L708:L711" si="84">L714+L720</f>
        <v>649175758.13</v>
      </c>
      <c r="M708" s="12"/>
    </row>
    <row r="709" spans="1:13" s="13" customFormat="1" ht="13.5" customHeight="1" x14ac:dyDescent="0.2">
      <c r="A709" s="251"/>
      <c r="B709" s="266"/>
      <c r="C709" s="267"/>
      <c r="D709" s="51" t="s">
        <v>26</v>
      </c>
      <c r="E709" s="102">
        <f t="shared" si="82"/>
        <v>0</v>
      </c>
      <c r="F709" s="102">
        <f t="shared" ref="F709" si="85">F715+F721</f>
        <v>0</v>
      </c>
      <c r="G709" s="269"/>
      <c r="H709" s="105"/>
      <c r="I709" s="105"/>
      <c r="J709" s="105"/>
      <c r="K709" s="105"/>
      <c r="L709" s="102">
        <f t="shared" si="84"/>
        <v>0</v>
      </c>
      <c r="M709" s="12"/>
    </row>
    <row r="710" spans="1:13" s="13" customFormat="1" ht="22.5" customHeight="1" x14ac:dyDescent="0.2">
      <c r="A710" s="251"/>
      <c r="B710" s="266"/>
      <c r="C710" s="267"/>
      <c r="D710" s="47" t="s">
        <v>45</v>
      </c>
      <c r="E710" s="102">
        <f t="shared" si="82"/>
        <v>0</v>
      </c>
      <c r="F710" s="102">
        <f t="shared" si="82"/>
        <v>0</v>
      </c>
      <c r="G710" s="269"/>
      <c r="H710" s="105"/>
      <c r="I710" s="105"/>
      <c r="J710" s="105"/>
      <c r="K710" s="105"/>
      <c r="L710" s="102">
        <f t="shared" si="84"/>
        <v>0</v>
      </c>
      <c r="M710" s="12"/>
    </row>
    <row r="711" spans="1:13" s="13" customFormat="1" ht="22.5" customHeight="1" x14ac:dyDescent="0.2">
      <c r="A711" s="263"/>
      <c r="B711" s="266"/>
      <c r="C711" s="298"/>
      <c r="D711" s="97" t="s">
        <v>46</v>
      </c>
      <c r="E711" s="102">
        <f t="shared" si="82"/>
        <v>0</v>
      </c>
      <c r="F711" s="102">
        <f t="shared" si="82"/>
        <v>0</v>
      </c>
      <c r="G711" s="299"/>
      <c r="H711" s="106"/>
      <c r="I711" s="106"/>
      <c r="J711" s="106"/>
      <c r="K711" s="106"/>
      <c r="L711" s="102">
        <f t="shared" si="84"/>
        <v>0</v>
      </c>
      <c r="M711" s="12"/>
    </row>
    <row r="712" spans="1:13" ht="15.75" customHeight="1" x14ac:dyDescent="0.25">
      <c r="A712" s="314" t="s">
        <v>407</v>
      </c>
      <c r="B712" s="229" t="s">
        <v>408</v>
      </c>
      <c r="C712" s="229" t="s">
        <v>15</v>
      </c>
      <c r="D712" s="18" t="s">
        <v>16</v>
      </c>
      <c r="E712" s="114">
        <f>E713+E717</f>
        <v>649075889.76999998</v>
      </c>
      <c r="F712" s="114">
        <f>F713+F717</f>
        <v>568701551.16999996</v>
      </c>
      <c r="G712" s="235"/>
      <c r="H712" s="235" t="s">
        <v>409</v>
      </c>
      <c r="I712" s="160" t="s">
        <v>28</v>
      </c>
      <c r="J712" s="182">
        <v>308</v>
      </c>
      <c r="K712" s="156">
        <v>308</v>
      </c>
      <c r="L712" s="114">
        <f>L713+L717</f>
        <v>649075889.76999998</v>
      </c>
      <c r="M712" s="12"/>
    </row>
    <row r="713" spans="1:13" ht="19.5" x14ac:dyDescent="0.25">
      <c r="A713" s="315"/>
      <c r="B713" s="230"/>
      <c r="C713" s="231"/>
      <c r="D713" s="203" t="s">
        <v>20</v>
      </c>
      <c r="E713" s="114">
        <f>E714+E715+E716</f>
        <v>649075889.76999998</v>
      </c>
      <c r="F713" s="114">
        <f>F714+F715+F716</f>
        <v>568701551.16999996</v>
      </c>
      <c r="G713" s="236"/>
      <c r="H713" s="300"/>
      <c r="I713" s="166"/>
      <c r="J713" s="183"/>
      <c r="K713" s="165"/>
      <c r="L713" s="114">
        <f>L714+L715+L716</f>
        <v>649075889.76999998</v>
      </c>
      <c r="M713" s="12"/>
    </row>
    <row r="714" spans="1:13" ht="15" customHeight="1" x14ac:dyDescent="0.25">
      <c r="A714" s="315"/>
      <c r="B714" s="230"/>
      <c r="C714" s="231"/>
      <c r="D714" s="180" t="s">
        <v>23</v>
      </c>
      <c r="E714" s="117">
        <v>649075889.76999998</v>
      </c>
      <c r="F714" s="114">
        <v>568701551.16999996</v>
      </c>
      <c r="G714" s="236"/>
      <c r="H714" s="235" t="s">
        <v>410</v>
      </c>
      <c r="I714" s="237" t="s">
        <v>28</v>
      </c>
      <c r="J714" s="273">
        <v>61</v>
      </c>
      <c r="K714" s="319">
        <v>61</v>
      </c>
      <c r="L714" s="117">
        <v>649075889.76999998</v>
      </c>
      <c r="M714" s="12"/>
    </row>
    <row r="715" spans="1:13" ht="13.5" customHeight="1" x14ac:dyDescent="0.25">
      <c r="A715" s="315"/>
      <c r="B715" s="230"/>
      <c r="C715" s="231"/>
      <c r="D715" s="18" t="s">
        <v>26</v>
      </c>
      <c r="E715" s="114">
        <v>0</v>
      </c>
      <c r="F715" s="114">
        <v>0</v>
      </c>
      <c r="G715" s="236"/>
      <c r="H715" s="236"/>
      <c r="I715" s="238"/>
      <c r="J715" s="274"/>
      <c r="K715" s="320"/>
      <c r="L715" s="114">
        <v>0</v>
      </c>
      <c r="M715" s="12"/>
    </row>
    <row r="716" spans="1:13" ht="42.75" customHeight="1" x14ac:dyDescent="0.25">
      <c r="A716" s="315"/>
      <c r="B716" s="230"/>
      <c r="C716" s="231"/>
      <c r="D716" s="203" t="s">
        <v>45</v>
      </c>
      <c r="E716" s="116">
        <v>0</v>
      </c>
      <c r="F716" s="117">
        <v>0</v>
      </c>
      <c r="G716" s="236"/>
      <c r="H716" s="300"/>
      <c r="I716" s="258"/>
      <c r="J716" s="317"/>
      <c r="K716" s="321"/>
      <c r="L716" s="116">
        <v>0</v>
      </c>
      <c r="M716" s="12"/>
    </row>
    <row r="717" spans="1:13" ht="88.5" customHeight="1" x14ac:dyDescent="0.25">
      <c r="A717" s="316"/>
      <c r="B717" s="271"/>
      <c r="C717" s="231"/>
      <c r="D717" s="18" t="s">
        <v>46</v>
      </c>
      <c r="E717" s="114">
        <v>0</v>
      </c>
      <c r="F717" s="114">
        <v>0</v>
      </c>
      <c r="G717" s="300"/>
      <c r="H717" s="165" t="s">
        <v>411</v>
      </c>
      <c r="I717" s="166" t="s">
        <v>28</v>
      </c>
      <c r="J717" s="183">
        <v>92656</v>
      </c>
      <c r="K717" s="165">
        <v>58950</v>
      </c>
      <c r="L717" s="114">
        <v>0</v>
      </c>
      <c r="M717" s="12"/>
    </row>
    <row r="718" spans="1:13" ht="15.75" customHeight="1" x14ac:dyDescent="0.25">
      <c r="A718" s="314" t="s">
        <v>412</v>
      </c>
      <c r="B718" s="229" t="s">
        <v>413</v>
      </c>
      <c r="C718" s="229" t="s">
        <v>15</v>
      </c>
      <c r="D718" s="18" t="s">
        <v>16</v>
      </c>
      <c r="E718" s="114">
        <f>E719+E723</f>
        <v>99868.36</v>
      </c>
      <c r="F718" s="114">
        <f>F719+F723</f>
        <v>707.9</v>
      </c>
      <c r="G718" s="235" t="s">
        <v>414</v>
      </c>
      <c r="H718" s="235" t="s">
        <v>415</v>
      </c>
      <c r="I718" s="237" t="s">
        <v>98</v>
      </c>
      <c r="J718" s="273">
        <v>109</v>
      </c>
      <c r="K718" s="237">
        <v>1</v>
      </c>
      <c r="L718" s="114">
        <f>L719+L723</f>
        <v>99868.36</v>
      </c>
      <c r="M718" s="12"/>
    </row>
    <row r="719" spans="1:13" ht="19.5" x14ac:dyDescent="0.25">
      <c r="A719" s="315"/>
      <c r="B719" s="230"/>
      <c r="C719" s="231"/>
      <c r="D719" s="203" t="s">
        <v>20</v>
      </c>
      <c r="E719" s="114">
        <f>E720+E721+E722</f>
        <v>99868.36</v>
      </c>
      <c r="F719" s="114">
        <f>F720+F721+F722</f>
        <v>707.9</v>
      </c>
      <c r="G719" s="236"/>
      <c r="H719" s="236"/>
      <c r="I719" s="238"/>
      <c r="J719" s="274"/>
      <c r="K719" s="238"/>
      <c r="L719" s="114">
        <f>L720+L721+L722</f>
        <v>99868.36</v>
      </c>
      <c r="M719" s="12"/>
    </row>
    <row r="720" spans="1:13" ht="15" customHeight="1" x14ac:dyDescent="0.25">
      <c r="A720" s="315"/>
      <c r="B720" s="230"/>
      <c r="C720" s="231"/>
      <c r="D720" s="180" t="s">
        <v>23</v>
      </c>
      <c r="E720" s="117">
        <v>99868.36</v>
      </c>
      <c r="F720" s="114">
        <v>707.9</v>
      </c>
      <c r="G720" s="236"/>
      <c r="H720" s="236"/>
      <c r="I720" s="238"/>
      <c r="J720" s="274"/>
      <c r="K720" s="238"/>
      <c r="L720" s="117">
        <v>99868.36</v>
      </c>
      <c r="M720" s="12"/>
    </row>
    <row r="721" spans="1:38" ht="13.5" customHeight="1" x14ac:dyDescent="0.25">
      <c r="A721" s="315"/>
      <c r="B721" s="230"/>
      <c r="C721" s="231"/>
      <c r="D721" s="18" t="s">
        <v>26</v>
      </c>
      <c r="E721" s="114">
        <v>0</v>
      </c>
      <c r="F721" s="114">
        <v>0</v>
      </c>
      <c r="G721" s="236"/>
      <c r="H721" s="236"/>
      <c r="I721" s="238"/>
      <c r="J721" s="274"/>
      <c r="K721" s="238"/>
      <c r="L721" s="114">
        <v>0</v>
      </c>
      <c r="M721" s="12"/>
    </row>
    <row r="722" spans="1:38" ht="24" customHeight="1" x14ac:dyDescent="0.25">
      <c r="A722" s="315"/>
      <c r="B722" s="230"/>
      <c r="C722" s="231"/>
      <c r="D722" s="203" t="s">
        <v>45</v>
      </c>
      <c r="E722" s="116">
        <v>0</v>
      </c>
      <c r="F722" s="117">
        <v>0</v>
      </c>
      <c r="G722" s="236"/>
      <c r="H722" s="236"/>
      <c r="I722" s="238"/>
      <c r="J722" s="274"/>
      <c r="K722" s="238"/>
      <c r="L722" s="116">
        <v>0</v>
      </c>
      <c r="M722" s="12"/>
    </row>
    <row r="723" spans="1:38" ht="195.75" customHeight="1" x14ac:dyDescent="0.25">
      <c r="A723" s="316"/>
      <c r="B723" s="271"/>
      <c r="C723" s="231"/>
      <c r="D723" s="18" t="s">
        <v>46</v>
      </c>
      <c r="E723" s="114">
        <v>0</v>
      </c>
      <c r="F723" s="114">
        <v>0</v>
      </c>
      <c r="G723" s="300"/>
      <c r="H723" s="300"/>
      <c r="I723" s="258"/>
      <c r="J723" s="317"/>
      <c r="K723" s="258"/>
      <c r="L723" s="114">
        <v>0</v>
      </c>
      <c r="M723" s="12"/>
    </row>
    <row r="724" spans="1:38" s="42" customFormat="1" ht="13.5" customHeight="1" x14ac:dyDescent="0.25">
      <c r="A724" s="280" t="s">
        <v>416</v>
      </c>
      <c r="B724" s="283" t="s">
        <v>417</v>
      </c>
      <c r="C724" s="312"/>
      <c r="D724" s="45" t="s">
        <v>16</v>
      </c>
      <c r="E724" s="101">
        <f>E726+E729</f>
        <v>16462920720.870001</v>
      </c>
      <c r="F724" s="101">
        <f>F726+F729</f>
        <v>7914602327.9099998</v>
      </c>
      <c r="G724" s="288"/>
      <c r="H724" s="277"/>
      <c r="I724" s="277"/>
      <c r="J724" s="277"/>
      <c r="K724" s="277"/>
      <c r="L724" s="101">
        <f>L726+L729</f>
        <v>16462922218.030001</v>
      </c>
      <c r="M724" s="12"/>
      <c r="N724" s="115"/>
      <c r="O724" s="115"/>
      <c r="P724" s="115"/>
      <c r="Q724" s="115"/>
      <c r="R724" s="115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</row>
    <row r="725" spans="1:38" s="42" customFormat="1" ht="22.5" customHeight="1" x14ac:dyDescent="0.25">
      <c r="A725" s="311"/>
      <c r="B725" s="284"/>
      <c r="C725" s="313"/>
      <c r="D725" s="45" t="s">
        <v>19</v>
      </c>
      <c r="E725" s="101">
        <f>E731</f>
        <v>0</v>
      </c>
      <c r="F725" s="101">
        <f>F731</f>
        <v>8538904.540000001</v>
      </c>
      <c r="G725" s="289"/>
      <c r="H725" s="278"/>
      <c r="I725" s="278"/>
      <c r="J725" s="278"/>
      <c r="K725" s="278"/>
      <c r="L725" s="101">
        <f>L731</f>
        <v>8538904.540000001</v>
      </c>
      <c r="M725" s="12"/>
      <c r="N725" s="115"/>
      <c r="O725" s="115"/>
      <c r="P725" s="115"/>
      <c r="Q725" s="115"/>
      <c r="R725" s="115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</row>
    <row r="726" spans="1:38" s="42" customFormat="1" ht="12.75" customHeight="1" x14ac:dyDescent="0.25">
      <c r="A726" s="311"/>
      <c r="B726" s="284"/>
      <c r="C726" s="313"/>
      <c r="D726" s="45" t="s">
        <v>20</v>
      </c>
      <c r="E726" s="101">
        <f>E727+E728</f>
        <v>3709032800</v>
      </c>
      <c r="F726" s="101">
        <f>F727+F728</f>
        <v>1854516402</v>
      </c>
      <c r="G726" s="289"/>
      <c r="H726" s="278"/>
      <c r="I726" s="278"/>
      <c r="J726" s="278"/>
      <c r="K726" s="278"/>
      <c r="L726" s="101">
        <f>L727+L728</f>
        <v>3709032800</v>
      </c>
      <c r="M726" s="12"/>
      <c r="N726" s="13"/>
      <c r="O726" s="13"/>
      <c r="P726" s="115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</row>
    <row r="727" spans="1:38" s="42" customFormat="1" ht="12.75" x14ac:dyDescent="0.2">
      <c r="A727" s="311"/>
      <c r="B727" s="284"/>
      <c r="C727" s="313"/>
      <c r="D727" s="45" t="s">
        <v>23</v>
      </c>
      <c r="E727" s="101">
        <f>E734+E747</f>
        <v>3709032800</v>
      </c>
      <c r="F727" s="101">
        <f>F734+F747</f>
        <v>1854516402</v>
      </c>
      <c r="G727" s="289"/>
      <c r="H727" s="278"/>
      <c r="I727" s="278"/>
      <c r="J727" s="278"/>
      <c r="K727" s="278"/>
      <c r="L727" s="101">
        <f>L734+L747</f>
        <v>3709032800</v>
      </c>
      <c r="M727" s="12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</row>
    <row r="728" spans="1:38" s="42" customFormat="1" ht="14.25" customHeight="1" x14ac:dyDescent="0.2">
      <c r="A728" s="311"/>
      <c r="B728" s="284"/>
      <c r="C728" s="313"/>
      <c r="D728" s="39" t="s">
        <v>26</v>
      </c>
      <c r="E728" s="101">
        <f>E735+E748</f>
        <v>0</v>
      </c>
      <c r="F728" s="101">
        <f>F735+F748</f>
        <v>0</v>
      </c>
      <c r="G728" s="289"/>
      <c r="H728" s="278"/>
      <c r="I728" s="278"/>
      <c r="J728" s="278"/>
      <c r="K728" s="278"/>
      <c r="L728" s="101">
        <f>L735+L748</f>
        <v>0</v>
      </c>
      <c r="M728" s="12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</row>
    <row r="729" spans="1:38" s="42" customFormat="1" ht="24" customHeight="1" x14ac:dyDescent="0.2">
      <c r="A729" s="311"/>
      <c r="B729" s="284"/>
      <c r="C729" s="313"/>
      <c r="D729" s="39" t="s">
        <v>29</v>
      </c>
      <c r="E729" s="101">
        <f>E730</f>
        <v>12753887920.870001</v>
      </c>
      <c r="F729" s="101">
        <f>F730</f>
        <v>6060085925.9099998</v>
      </c>
      <c r="G729" s="289"/>
      <c r="H729" s="278"/>
      <c r="I729" s="278"/>
      <c r="J729" s="278"/>
      <c r="K729" s="278"/>
      <c r="L729" s="101">
        <f>L730</f>
        <v>12753889418.030001</v>
      </c>
      <c r="M729" s="12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</row>
    <row r="730" spans="1:38" s="42" customFormat="1" ht="41.25" customHeight="1" x14ac:dyDescent="0.2">
      <c r="A730" s="311"/>
      <c r="B730" s="284"/>
      <c r="C730" s="313"/>
      <c r="D730" s="43" t="s">
        <v>33</v>
      </c>
      <c r="E730" s="101">
        <f>E750</f>
        <v>12753887920.870001</v>
      </c>
      <c r="F730" s="101">
        <f>F750</f>
        <v>6060085925.9099998</v>
      </c>
      <c r="G730" s="289"/>
      <c r="H730" s="278"/>
      <c r="I730" s="278"/>
      <c r="J730" s="278"/>
      <c r="K730" s="278"/>
      <c r="L730" s="101">
        <f>L750</f>
        <v>12753889418.030001</v>
      </c>
      <c r="M730" s="12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</row>
    <row r="731" spans="1:38" s="42" customFormat="1" ht="24.75" customHeight="1" x14ac:dyDescent="0.2">
      <c r="A731" s="118"/>
      <c r="B731" s="119"/>
      <c r="C731" s="119"/>
      <c r="D731" s="43" t="s">
        <v>19</v>
      </c>
      <c r="E731" s="101">
        <f>E751</f>
        <v>0</v>
      </c>
      <c r="F731" s="101">
        <f>F751</f>
        <v>8538904.540000001</v>
      </c>
      <c r="G731" s="120"/>
      <c r="H731" s="44"/>
      <c r="I731" s="44"/>
      <c r="J731" s="44"/>
      <c r="K731" s="44"/>
      <c r="L731" s="101">
        <f>L751</f>
        <v>8538904.540000001</v>
      </c>
      <c r="M731" s="12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</row>
    <row r="732" spans="1:38" s="13" customFormat="1" ht="13.5" customHeight="1" x14ac:dyDescent="0.2">
      <c r="A732" s="264" t="s">
        <v>418</v>
      </c>
      <c r="B732" s="265" t="s">
        <v>419</v>
      </c>
      <c r="C732" s="265"/>
      <c r="D732" s="51" t="s">
        <v>16</v>
      </c>
      <c r="E732" s="102">
        <f>E733+E736</f>
        <v>3709032800</v>
      </c>
      <c r="F732" s="102">
        <f>F733+F736</f>
        <v>1854516402</v>
      </c>
      <c r="G732" s="268"/>
      <c r="H732" s="103"/>
      <c r="I732" s="103"/>
      <c r="J732" s="103"/>
      <c r="K732" s="103"/>
      <c r="L732" s="102">
        <f>L733+L736</f>
        <v>3709032800</v>
      </c>
      <c r="M732" s="12"/>
    </row>
    <row r="733" spans="1:38" s="13" customFormat="1" ht="18" customHeight="1" x14ac:dyDescent="0.2">
      <c r="A733" s="251"/>
      <c r="B733" s="266"/>
      <c r="C733" s="267"/>
      <c r="D733" s="47" t="s">
        <v>20</v>
      </c>
      <c r="E733" s="102">
        <f>E734+E735</f>
        <v>3709032800</v>
      </c>
      <c r="F733" s="102">
        <f>F734+F735+F736</f>
        <v>1854516402</v>
      </c>
      <c r="G733" s="269"/>
      <c r="H733" s="105"/>
      <c r="I733" s="105"/>
      <c r="J733" s="105"/>
      <c r="K733" s="105"/>
      <c r="L733" s="102">
        <f>L734+L735</f>
        <v>3709032800</v>
      </c>
      <c r="M733" s="12"/>
    </row>
    <row r="734" spans="1:38" s="13" customFormat="1" ht="11.25" customHeight="1" x14ac:dyDescent="0.2">
      <c r="A734" s="251"/>
      <c r="B734" s="266"/>
      <c r="C734" s="267"/>
      <c r="D734" s="47" t="s">
        <v>23</v>
      </c>
      <c r="E734" s="102">
        <f t="shared" ref="E734:F737" si="86">E740</f>
        <v>3709032800</v>
      </c>
      <c r="F734" s="102">
        <f t="shared" si="86"/>
        <v>1854516402</v>
      </c>
      <c r="G734" s="269"/>
      <c r="H734" s="105"/>
      <c r="I734" s="105"/>
      <c r="J734" s="105"/>
      <c r="K734" s="105"/>
      <c r="L734" s="102">
        <f t="shared" ref="L734:L737" si="87">L740</f>
        <v>3709032800</v>
      </c>
      <c r="M734" s="12"/>
    </row>
    <row r="735" spans="1:38" s="13" customFormat="1" ht="13.5" customHeight="1" x14ac:dyDescent="0.2">
      <c r="A735" s="251"/>
      <c r="B735" s="266"/>
      <c r="C735" s="267"/>
      <c r="D735" s="51" t="s">
        <v>26</v>
      </c>
      <c r="E735" s="102">
        <f t="shared" si="86"/>
        <v>0</v>
      </c>
      <c r="F735" s="102">
        <f t="shared" si="86"/>
        <v>0</v>
      </c>
      <c r="G735" s="269"/>
      <c r="H735" s="105"/>
      <c r="I735" s="105"/>
      <c r="J735" s="105"/>
      <c r="K735" s="105"/>
      <c r="L735" s="102">
        <f t="shared" si="87"/>
        <v>0</v>
      </c>
      <c r="M735" s="12"/>
    </row>
    <row r="736" spans="1:38" s="13" customFormat="1" ht="22.5" customHeight="1" x14ac:dyDescent="0.2">
      <c r="A736" s="251"/>
      <c r="B736" s="266"/>
      <c r="C736" s="267"/>
      <c r="D736" s="47" t="s">
        <v>29</v>
      </c>
      <c r="E736" s="102">
        <f t="shared" si="86"/>
        <v>0</v>
      </c>
      <c r="F736" s="102">
        <f t="shared" si="86"/>
        <v>0</v>
      </c>
      <c r="G736" s="269"/>
      <c r="H736" s="105"/>
      <c r="I736" s="105"/>
      <c r="J736" s="105"/>
      <c r="K736" s="105"/>
      <c r="L736" s="102">
        <f t="shared" si="87"/>
        <v>0</v>
      </c>
      <c r="M736" s="12"/>
    </row>
    <row r="737" spans="1:13" s="13" customFormat="1" ht="39.75" customHeight="1" x14ac:dyDescent="0.2">
      <c r="A737" s="251"/>
      <c r="B737" s="266"/>
      <c r="C737" s="267"/>
      <c r="D737" s="121" t="s">
        <v>33</v>
      </c>
      <c r="E737" s="102">
        <f t="shared" si="86"/>
        <v>0</v>
      </c>
      <c r="F737" s="102">
        <f t="shared" si="86"/>
        <v>0</v>
      </c>
      <c r="G737" s="269"/>
      <c r="H737" s="105"/>
      <c r="I737" s="105"/>
      <c r="J737" s="105"/>
      <c r="K737" s="105"/>
      <c r="L737" s="102">
        <f t="shared" si="87"/>
        <v>0</v>
      </c>
      <c r="M737" s="12"/>
    </row>
    <row r="738" spans="1:13" ht="21" customHeight="1" x14ac:dyDescent="0.25">
      <c r="A738" s="226" t="s">
        <v>420</v>
      </c>
      <c r="B738" s="229" t="s">
        <v>421</v>
      </c>
      <c r="C738" s="229" t="s">
        <v>15</v>
      </c>
      <c r="D738" s="18" t="s">
        <v>16</v>
      </c>
      <c r="E738" s="122">
        <f>E739+E742</f>
        <v>3709032800</v>
      </c>
      <c r="F738" s="122">
        <f>F739+F742</f>
        <v>1854516402</v>
      </c>
      <c r="G738" s="235"/>
      <c r="H738" s="235" t="s">
        <v>422</v>
      </c>
      <c r="I738" s="237" t="s">
        <v>28</v>
      </c>
      <c r="J738" s="273">
        <v>493229</v>
      </c>
      <c r="K738" s="273">
        <v>493229</v>
      </c>
      <c r="L738" s="122">
        <f>L739+L742</f>
        <v>3709032800</v>
      </c>
      <c r="M738" s="12"/>
    </row>
    <row r="739" spans="1:13" ht="20.25" customHeight="1" x14ac:dyDescent="0.25">
      <c r="A739" s="227"/>
      <c r="B739" s="230"/>
      <c r="C739" s="231"/>
      <c r="D739" s="203" t="s">
        <v>20</v>
      </c>
      <c r="E739" s="122">
        <f>E740+E741</f>
        <v>3709032800</v>
      </c>
      <c r="F739" s="122">
        <f>F740+F741</f>
        <v>1854516402</v>
      </c>
      <c r="G739" s="236"/>
      <c r="H739" s="259"/>
      <c r="I739" s="238"/>
      <c r="J739" s="274"/>
      <c r="K739" s="274"/>
      <c r="L739" s="122">
        <f>L740+L741</f>
        <v>3709032800</v>
      </c>
      <c r="M739" s="12"/>
    </row>
    <row r="740" spans="1:13" ht="15" customHeight="1" x14ac:dyDescent="0.25">
      <c r="A740" s="227"/>
      <c r="B740" s="230"/>
      <c r="C740" s="231"/>
      <c r="D740" s="180" t="s">
        <v>23</v>
      </c>
      <c r="E740" s="154">
        <v>3709032800</v>
      </c>
      <c r="F740" s="154">
        <v>1854516402</v>
      </c>
      <c r="G740" s="236"/>
      <c r="H740" s="259"/>
      <c r="I740" s="238"/>
      <c r="J740" s="274"/>
      <c r="K740" s="274"/>
      <c r="L740" s="57">
        <v>3709032800</v>
      </c>
      <c r="M740" s="12"/>
    </row>
    <row r="741" spans="1:13" ht="12.75" customHeight="1" x14ac:dyDescent="0.25">
      <c r="A741" s="227"/>
      <c r="B741" s="230"/>
      <c r="C741" s="231"/>
      <c r="D741" s="18" t="s">
        <v>26</v>
      </c>
      <c r="E741" s="53">
        <v>0</v>
      </c>
      <c r="F741" s="53">
        <v>0</v>
      </c>
      <c r="G741" s="236"/>
      <c r="H741" s="262"/>
      <c r="I741" s="261"/>
      <c r="J741" s="275"/>
      <c r="K741" s="275"/>
      <c r="L741" s="53">
        <v>0</v>
      </c>
      <c r="M741" s="12"/>
    </row>
    <row r="742" spans="1:13" ht="24.75" customHeight="1" x14ac:dyDescent="0.25">
      <c r="A742" s="227"/>
      <c r="B742" s="230"/>
      <c r="C742" s="231"/>
      <c r="D742" s="203" t="s">
        <v>423</v>
      </c>
      <c r="E742" s="53">
        <f>E743</f>
        <v>0</v>
      </c>
      <c r="F742" s="53">
        <f>F743</f>
        <v>0</v>
      </c>
      <c r="G742" s="236"/>
      <c r="H742" s="262"/>
      <c r="I742" s="261"/>
      <c r="J742" s="275"/>
      <c r="K742" s="275"/>
      <c r="L742" s="53">
        <f>L743</f>
        <v>0</v>
      </c>
      <c r="M742" s="12"/>
    </row>
    <row r="743" spans="1:13" ht="49.5" customHeight="1" x14ac:dyDescent="0.25">
      <c r="A743" s="227"/>
      <c r="B743" s="230"/>
      <c r="C743" s="231"/>
      <c r="D743" s="15" t="s">
        <v>33</v>
      </c>
      <c r="E743" s="148">
        <v>0</v>
      </c>
      <c r="F743" s="154">
        <v>0</v>
      </c>
      <c r="G743" s="236"/>
      <c r="H743" s="262"/>
      <c r="I743" s="261"/>
      <c r="J743" s="275"/>
      <c r="K743" s="275"/>
      <c r="L743" s="55">
        <v>0</v>
      </c>
      <c r="M743" s="12"/>
    </row>
    <row r="744" spans="1:13" s="13" customFormat="1" ht="15.75" customHeight="1" x14ac:dyDescent="0.2">
      <c r="A744" s="264" t="s">
        <v>424</v>
      </c>
      <c r="B744" s="265" t="s">
        <v>425</v>
      </c>
      <c r="C744" s="306"/>
      <c r="D744" s="51" t="s">
        <v>16</v>
      </c>
      <c r="E744" s="102">
        <f>E746+E749</f>
        <v>12753887920.870001</v>
      </c>
      <c r="F744" s="102">
        <f>F746+F749</f>
        <v>6060085925.9099998</v>
      </c>
      <c r="G744" s="268"/>
      <c r="H744" s="308"/>
      <c r="I744" s="308"/>
      <c r="J744" s="308"/>
      <c r="K744" s="308"/>
      <c r="L744" s="102">
        <f>L746+L749</f>
        <v>12753889418.030001</v>
      </c>
      <c r="M744" s="12"/>
    </row>
    <row r="745" spans="1:13" s="13" customFormat="1" ht="22.5" customHeight="1" x14ac:dyDescent="0.2">
      <c r="A745" s="305"/>
      <c r="B745" s="266"/>
      <c r="C745" s="307"/>
      <c r="D745" s="121" t="s">
        <v>19</v>
      </c>
      <c r="E745" s="102">
        <f>E751</f>
        <v>0</v>
      </c>
      <c r="F745" s="102">
        <f>F751</f>
        <v>8538904.540000001</v>
      </c>
      <c r="G745" s="269"/>
      <c r="H745" s="309"/>
      <c r="I745" s="309"/>
      <c r="J745" s="309"/>
      <c r="K745" s="309"/>
      <c r="L745" s="102">
        <f>L751</f>
        <v>8538904.540000001</v>
      </c>
      <c r="M745" s="12"/>
    </row>
    <row r="746" spans="1:13" s="13" customFormat="1" ht="19.5" customHeight="1" x14ac:dyDescent="0.2">
      <c r="A746" s="305"/>
      <c r="B746" s="266"/>
      <c r="C746" s="307"/>
      <c r="D746" s="47" t="s">
        <v>20</v>
      </c>
      <c r="E746" s="102">
        <f>E747+E748</f>
        <v>0</v>
      </c>
      <c r="F746" s="102">
        <f>F747+F748</f>
        <v>0</v>
      </c>
      <c r="G746" s="269"/>
      <c r="H746" s="309"/>
      <c r="I746" s="309"/>
      <c r="J746" s="309"/>
      <c r="K746" s="309"/>
      <c r="L746" s="102">
        <f>L747+L748</f>
        <v>0</v>
      </c>
      <c r="M746" s="12"/>
    </row>
    <row r="747" spans="1:13" s="13" customFormat="1" ht="12.75" customHeight="1" x14ac:dyDescent="0.2">
      <c r="A747" s="305"/>
      <c r="B747" s="266"/>
      <c r="C747" s="307"/>
      <c r="D747" s="47" t="s">
        <v>23</v>
      </c>
      <c r="E747" s="102">
        <f t="shared" ref="E747:F751" si="88">E755+E763</f>
        <v>0</v>
      </c>
      <c r="F747" s="102">
        <f t="shared" si="88"/>
        <v>0</v>
      </c>
      <c r="G747" s="269"/>
      <c r="H747" s="309"/>
      <c r="I747" s="309"/>
      <c r="J747" s="309"/>
      <c r="K747" s="309"/>
      <c r="L747" s="102">
        <f t="shared" ref="L747:L751" si="89">L755+L763</f>
        <v>0</v>
      </c>
      <c r="M747" s="12"/>
    </row>
    <row r="748" spans="1:13" s="13" customFormat="1" ht="14.25" customHeight="1" x14ac:dyDescent="0.2">
      <c r="A748" s="305"/>
      <c r="B748" s="266"/>
      <c r="C748" s="307"/>
      <c r="D748" s="51" t="s">
        <v>26</v>
      </c>
      <c r="E748" s="102">
        <f t="shared" si="88"/>
        <v>0</v>
      </c>
      <c r="F748" s="102">
        <f t="shared" si="88"/>
        <v>0</v>
      </c>
      <c r="G748" s="269"/>
      <c r="H748" s="309"/>
      <c r="I748" s="309"/>
      <c r="J748" s="309"/>
      <c r="K748" s="309"/>
      <c r="L748" s="102">
        <f t="shared" si="89"/>
        <v>0</v>
      </c>
      <c r="M748" s="12"/>
    </row>
    <row r="749" spans="1:13" s="13" customFormat="1" ht="20.25" customHeight="1" x14ac:dyDescent="0.2">
      <c r="A749" s="305"/>
      <c r="B749" s="266"/>
      <c r="C749" s="307"/>
      <c r="D749" s="97" t="s">
        <v>426</v>
      </c>
      <c r="E749" s="102">
        <f t="shared" si="88"/>
        <v>12753887920.870001</v>
      </c>
      <c r="F749" s="102">
        <f t="shared" ref="F749" si="90">F757+F765</f>
        <v>6060085925.9099998</v>
      </c>
      <c r="G749" s="269"/>
      <c r="H749" s="309"/>
      <c r="I749" s="309"/>
      <c r="J749" s="309"/>
      <c r="K749" s="309"/>
      <c r="L749" s="102">
        <f t="shared" si="89"/>
        <v>12753889418.030001</v>
      </c>
      <c r="M749" s="12"/>
    </row>
    <row r="750" spans="1:13" s="13" customFormat="1" ht="39.75" customHeight="1" x14ac:dyDescent="0.2">
      <c r="A750" s="305"/>
      <c r="B750" s="266"/>
      <c r="C750" s="307"/>
      <c r="D750" s="121" t="s">
        <v>33</v>
      </c>
      <c r="E750" s="102">
        <f t="shared" si="88"/>
        <v>12753887920.870001</v>
      </c>
      <c r="F750" s="102">
        <f t="shared" ref="F750" si="91">F758+F766</f>
        <v>6060085925.9099998</v>
      </c>
      <c r="G750" s="269"/>
      <c r="H750" s="309"/>
      <c r="I750" s="309"/>
      <c r="J750" s="309"/>
      <c r="K750" s="309"/>
      <c r="L750" s="102">
        <f t="shared" si="89"/>
        <v>12753889418.030001</v>
      </c>
      <c r="M750" s="12"/>
    </row>
    <row r="751" spans="1:13" s="13" customFormat="1" ht="25.5" customHeight="1" x14ac:dyDescent="0.2">
      <c r="A751" s="123"/>
      <c r="B751" s="82"/>
      <c r="C751" s="124"/>
      <c r="D751" s="121" t="s">
        <v>19</v>
      </c>
      <c r="E751" s="102">
        <f t="shared" si="88"/>
        <v>0</v>
      </c>
      <c r="F751" s="102">
        <f t="shared" si="88"/>
        <v>8538904.540000001</v>
      </c>
      <c r="G751" s="125"/>
      <c r="H751" s="105"/>
      <c r="I751" s="105"/>
      <c r="J751" s="105"/>
      <c r="K751" s="105"/>
      <c r="L751" s="102">
        <f t="shared" si="89"/>
        <v>8538904.540000001</v>
      </c>
      <c r="M751" s="12"/>
    </row>
    <row r="752" spans="1:13" s="13" customFormat="1" ht="17.25" customHeight="1" x14ac:dyDescent="0.2">
      <c r="A752" s="301" t="s">
        <v>427</v>
      </c>
      <c r="B752" s="303" t="s">
        <v>428</v>
      </c>
      <c r="C752" s="303" t="s">
        <v>429</v>
      </c>
      <c r="D752" s="18" t="s">
        <v>16</v>
      </c>
      <c r="E752" s="30">
        <f>E754+E757</f>
        <v>12751074839.870001</v>
      </c>
      <c r="F752" s="30">
        <f>F754+F757</f>
        <v>6058523038.3699999</v>
      </c>
      <c r="G752" s="235"/>
      <c r="H752" s="229" t="s">
        <v>430</v>
      </c>
      <c r="I752" s="237" t="s">
        <v>431</v>
      </c>
      <c r="J752" s="237">
        <v>162247</v>
      </c>
      <c r="K752" s="237">
        <v>50177</v>
      </c>
      <c r="L752" s="30">
        <f>L754+L757</f>
        <v>12751074839.870001</v>
      </c>
      <c r="M752" s="12"/>
    </row>
    <row r="753" spans="1:38" s="13" customFormat="1" ht="20.25" customHeight="1" x14ac:dyDescent="0.2">
      <c r="A753" s="302"/>
      <c r="B753" s="304"/>
      <c r="C753" s="304"/>
      <c r="D753" s="15" t="s">
        <v>532</v>
      </c>
      <c r="E753" s="30">
        <f>E759</f>
        <v>0</v>
      </c>
      <c r="F753" s="30">
        <f>F759</f>
        <v>7032157.7800000003</v>
      </c>
      <c r="G753" s="236"/>
      <c r="H753" s="231"/>
      <c r="I753" s="238"/>
      <c r="J753" s="238"/>
      <c r="K753" s="238"/>
      <c r="L753" s="30">
        <f>L759</f>
        <v>7032157.7800000003</v>
      </c>
      <c r="M753" s="12"/>
    </row>
    <row r="754" spans="1:38" s="13" customFormat="1" ht="21.75" customHeight="1" x14ac:dyDescent="0.2">
      <c r="A754" s="261"/>
      <c r="B754" s="304"/>
      <c r="C754" s="310"/>
      <c r="D754" s="203" t="s">
        <v>20</v>
      </c>
      <c r="E754" s="30">
        <f>E755+E756</f>
        <v>0</v>
      </c>
      <c r="F754" s="30">
        <f>F755+F756</f>
        <v>0</v>
      </c>
      <c r="G754" s="236"/>
      <c r="H754" s="257"/>
      <c r="I754" s="258"/>
      <c r="J754" s="258"/>
      <c r="K754" s="258"/>
      <c r="L754" s="30">
        <f>L755+L756</f>
        <v>0</v>
      </c>
      <c r="M754" s="12"/>
    </row>
    <row r="755" spans="1:38" s="13" customFormat="1" ht="14.25" customHeight="1" x14ac:dyDescent="0.2">
      <c r="A755" s="261"/>
      <c r="B755" s="304"/>
      <c r="C755" s="310"/>
      <c r="D755" s="203" t="s">
        <v>23</v>
      </c>
      <c r="E755" s="30">
        <v>0</v>
      </c>
      <c r="F755" s="30">
        <v>0</v>
      </c>
      <c r="G755" s="236"/>
      <c r="H755" s="291" t="s">
        <v>432</v>
      </c>
      <c r="I755" s="293" t="s">
        <v>433</v>
      </c>
      <c r="J755" s="293">
        <v>59841</v>
      </c>
      <c r="K755" s="293">
        <v>19019</v>
      </c>
      <c r="L755" s="30">
        <v>0</v>
      </c>
      <c r="M755" s="12"/>
    </row>
    <row r="756" spans="1:38" s="13" customFormat="1" ht="17.25" customHeight="1" x14ac:dyDescent="0.2">
      <c r="A756" s="261"/>
      <c r="B756" s="304"/>
      <c r="C756" s="310"/>
      <c r="D756" s="18" t="s">
        <v>26</v>
      </c>
      <c r="E756" s="30">
        <v>0</v>
      </c>
      <c r="F756" s="30">
        <v>0</v>
      </c>
      <c r="G756" s="236"/>
      <c r="H756" s="295"/>
      <c r="I756" s="296"/>
      <c r="J756" s="296"/>
      <c r="K756" s="296"/>
      <c r="L756" s="30">
        <v>0</v>
      </c>
      <c r="M756" s="12"/>
    </row>
    <row r="757" spans="1:38" s="13" customFormat="1" ht="21.75" customHeight="1" x14ac:dyDescent="0.2">
      <c r="A757" s="261"/>
      <c r="B757" s="304"/>
      <c r="C757" s="310"/>
      <c r="D757" s="180" t="s">
        <v>426</v>
      </c>
      <c r="E757" s="30">
        <f>E758</f>
        <v>12751074839.870001</v>
      </c>
      <c r="F757" s="30">
        <f>F758</f>
        <v>6058523038.3699999</v>
      </c>
      <c r="G757" s="236"/>
      <c r="H757" s="295"/>
      <c r="I757" s="296"/>
      <c r="J757" s="296"/>
      <c r="K757" s="296"/>
      <c r="L757" s="30">
        <f>L758</f>
        <v>12751074839.870001</v>
      </c>
      <c r="M757" s="12"/>
    </row>
    <row r="758" spans="1:38" s="13" customFormat="1" ht="48" customHeight="1" x14ac:dyDescent="0.2">
      <c r="A758" s="261"/>
      <c r="B758" s="304"/>
      <c r="C758" s="310"/>
      <c r="D758" s="15" t="s">
        <v>33</v>
      </c>
      <c r="E758" s="30">
        <v>12751074839.870001</v>
      </c>
      <c r="F758" s="30">
        <v>6058523038.3699999</v>
      </c>
      <c r="G758" s="236"/>
      <c r="H758" s="295"/>
      <c r="I758" s="296"/>
      <c r="J758" s="296"/>
      <c r="K758" s="296"/>
      <c r="L758" s="30">
        <v>12751074839.870001</v>
      </c>
      <c r="M758" s="12"/>
    </row>
    <row r="759" spans="1:38" s="13" customFormat="1" ht="21.75" customHeight="1" x14ac:dyDescent="0.2">
      <c r="A759" s="167"/>
      <c r="B759" s="181"/>
      <c r="C759" s="213"/>
      <c r="D759" s="15" t="s">
        <v>532</v>
      </c>
      <c r="E759" s="30"/>
      <c r="F759" s="30">
        <v>7032157.7800000003</v>
      </c>
      <c r="G759" s="159"/>
      <c r="H759" s="176"/>
      <c r="I759" s="177"/>
      <c r="J759" s="177"/>
      <c r="K759" s="177"/>
      <c r="L759" s="30">
        <v>7032157.7800000003</v>
      </c>
      <c r="M759" s="12"/>
    </row>
    <row r="760" spans="1:38" s="13" customFormat="1" ht="12.75" customHeight="1" x14ac:dyDescent="0.2">
      <c r="A760" s="301" t="s">
        <v>434</v>
      </c>
      <c r="B760" s="303" t="s">
        <v>435</v>
      </c>
      <c r="C760" s="303" t="s">
        <v>429</v>
      </c>
      <c r="D760" s="18" t="s">
        <v>16</v>
      </c>
      <c r="E760" s="30">
        <f>E762+E765</f>
        <v>2813081</v>
      </c>
      <c r="F760" s="30">
        <f>F762+F765</f>
        <v>1562887.54</v>
      </c>
      <c r="G760" s="235"/>
      <c r="H760" s="291" t="s">
        <v>436</v>
      </c>
      <c r="I760" s="293" t="s">
        <v>335</v>
      </c>
      <c r="J760" s="293">
        <v>2870832</v>
      </c>
      <c r="K760" s="237">
        <v>989777</v>
      </c>
      <c r="L760" s="30">
        <f>L762+L765</f>
        <v>2814578.16</v>
      </c>
      <c r="M760" s="12"/>
    </row>
    <row r="761" spans="1:38" s="13" customFormat="1" ht="19.5" customHeight="1" x14ac:dyDescent="0.2">
      <c r="A761" s="302"/>
      <c r="B761" s="304"/>
      <c r="C761" s="304"/>
      <c r="D761" s="15" t="s">
        <v>532</v>
      </c>
      <c r="E761" s="30">
        <f>E767</f>
        <v>0</v>
      </c>
      <c r="F761" s="30">
        <f>F767</f>
        <v>1506746.76</v>
      </c>
      <c r="G761" s="236"/>
      <c r="H761" s="295"/>
      <c r="I761" s="296"/>
      <c r="J761" s="296"/>
      <c r="K761" s="238"/>
      <c r="L761" s="30">
        <f>L767</f>
        <v>1506746.76</v>
      </c>
      <c r="M761" s="12"/>
    </row>
    <row r="762" spans="1:38" s="13" customFormat="1" ht="24" customHeight="1" x14ac:dyDescent="0.2">
      <c r="A762" s="261"/>
      <c r="B762" s="304"/>
      <c r="C762" s="304"/>
      <c r="D762" s="203" t="s">
        <v>20</v>
      </c>
      <c r="E762" s="30">
        <f>E763+E764</f>
        <v>0</v>
      </c>
      <c r="F762" s="30">
        <f>F763+F764</f>
        <v>0</v>
      </c>
      <c r="G762" s="236"/>
      <c r="H762" s="292"/>
      <c r="I762" s="294"/>
      <c r="J762" s="294"/>
      <c r="K762" s="258"/>
      <c r="L762" s="30">
        <f>L763+L764</f>
        <v>0</v>
      </c>
      <c r="M762" s="12"/>
    </row>
    <row r="763" spans="1:38" s="13" customFormat="1" ht="18.75" customHeight="1" x14ac:dyDescent="0.2">
      <c r="A763" s="261"/>
      <c r="B763" s="304"/>
      <c r="C763" s="304"/>
      <c r="D763" s="203" t="s">
        <v>23</v>
      </c>
      <c r="E763" s="30">
        <v>0</v>
      </c>
      <c r="F763" s="30">
        <v>0</v>
      </c>
      <c r="G763" s="236"/>
      <c r="H763" s="173" t="s">
        <v>437</v>
      </c>
      <c r="I763" s="93" t="s">
        <v>335</v>
      </c>
      <c r="J763" s="225">
        <v>529095</v>
      </c>
      <c r="K763" s="93">
        <v>192901</v>
      </c>
      <c r="L763" s="30">
        <v>0</v>
      </c>
      <c r="M763" s="12"/>
    </row>
    <row r="764" spans="1:38" s="13" customFormat="1" ht="12.75" customHeight="1" x14ac:dyDescent="0.2">
      <c r="A764" s="261"/>
      <c r="B764" s="304"/>
      <c r="C764" s="304"/>
      <c r="D764" s="18" t="s">
        <v>26</v>
      </c>
      <c r="E764" s="30">
        <v>0</v>
      </c>
      <c r="F764" s="30">
        <v>0</v>
      </c>
      <c r="G764" s="236"/>
      <c r="H764" s="291" t="s">
        <v>438</v>
      </c>
      <c r="I764" s="293" t="s">
        <v>439</v>
      </c>
      <c r="J764" s="293">
        <v>1751599</v>
      </c>
      <c r="K764" s="237">
        <v>569334</v>
      </c>
      <c r="L764" s="30">
        <v>0</v>
      </c>
      <c r="M764" s="12"/>
    </row>
    <row r="765" spans="1:38" s="13" customFormat="1" ht="19.5" customHeight="1" x14ac:dyDescent="0.2">
      <c r="A765" s="261"/>
      <c r="B765" s="304"/>
      <c r="C765" s="304"/>
      <c r="D765" s="180" t="s">
        <v>426</v>
      </c>
      <c r="E765" s="30">
        <f>E766</f>
        <v>2813081</v>
      </c>
      <c r="F765" s="30">
        <f>F766</f>
        <v>1562887.54</v>
      </c>
      <c r="G765" s="236"/>
      <c r="H765" s="292"/>
      <c r="I765" s="294"/>
      <c r="J765" s="294"/>
      <c r="K765" s="258"/>
      <c r="L765" s="30">
        <f>L766</f>
        <v>2814578.16</v>
      </c>
      <c r="M765" s="12"/>
    </row>
    <row r="766" spans="1:38" s="13" customFormat="1" ht="51.75" customHeight="1" x14ac:dyDescent="0.2">
      <c r="A766" s="261"/>
      <c r="B766" s="304"/>
      <c r="C766" s="304"/>
      <c r="D766" s="15" t="s">
        <v>33</v>
      </c>
      <c r="E766" s="30">
        <v>2813081</v>
      </c>
      <c r="F766" s="30">
        <v>1562887.54</v>
      </c>
      <c r="G766" s="236"/>
      <c r="H766" s="235" t="s">
        <v>440</v>
      </c>
      <c r="I766" s="160" t="s">
        <v>441</v>
      </c>
      <c r="J766" s="224">
        <v>284144</v>
      </c>
      <c r="K766" s="160">
        <v>116805</v>
      </c>
      <c r="L766" s="30">
        <v>2814578.16</v>
      </c>
      <c r="M766" s="12"/>
    </row>
    <row r="767" spans="1:38" s="13" customFormat="1" ht="20.25" customHeight="1" x14ac:dyDescent="0.2">
      <c r="A767" s="167"/>
      <c r="B767" s="181"/>
      <c r="C767" s="200"/>
      <c r="D767" s="15" t="s">
        <v>532</v>
      </c>
      <c r="E767" s="30"/>
      <c r="F767" s="30">
        <v>1506746.76</v>
      </c>
      <c r="G767" s="159"/>
      <c r="H767" s="300"/>
      <c r="I767" s="166"/>
      <c r="J767" s="175"/>
      <c r="K767" s="166"/>
      <c r="L767" s="30">
        <v>1506746.76</v>
      </c>
      <c r="M767" s="12"/>
    </row>
    <row r="768" spans="1:38" s="42" customFormat="1" ht="13.5" customHeight="1" x14ac:dyDescent="0.25">
      <c r="A768" s="280" t="s">
        <v>442</v>
      </c>
      <c r="B768" s="283" t="s">
        <v>443</v>
      </c>
      <c r="C768" s="283"/>
      <c r="D768" s="39" t="s">
        <v>16</v>
      </c>
      <c r="E768" s="101">
        <f>E769+E773</f>
        <v>9556000</v>
      </c>
      <c r="F768" s="101">
        <f>F769+F773</f>
        <v>4778004</v>
      </c>
      <c r="G768" s="288"/>
      <c r="H768" s="278"/>
      <c r="I768" s="278"/>
      <c r="J768" s="278"/>
      <c r="K768" s="278"/>
      <c r="L768" s="101">
        <f>L769+L773</f>
        <v>9556000</v>
      </c>
      <c r="M768" s="12"/>
      <c r="N768" s="115"/>
      <c r="O768" s="115"/>
      <c r="P768" s="115"/>
      <c r="Q768" s="115"/>
      <c r="R768" s="115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</row>
    <row r="769" spans="1:38" s="42" customFormat="1" ht="12.75" customHeight="1" x14ac:dyDescent="0.2">
      <c r="A769" s="281"/>
      <c r="B769" s="284"/>
      <c r="C769" s="286"/>
      <c r="D769" s="45" t="s">
        <v>20</v>
      </c>
      <c r="E769" s="101">
        <f>E770+E771+E772</f>
        <v>9556000</v>
      </c>
      <c r="F769" s="101">
        <f>F770+F771+F772</f>
        <v>4778004</v>
      </c>
      <c r="G769" s="289"/>
      <c r="H769" s="278"/>
      <c r="I769" s="278"/>
      <c r="J769" s="278"/>
      <c r="K769" s="278"/>
      <c r="L769" s="101">
        <f>L770+L771+L772</f>
        <v>9556000</v>
      </c>
      <c r="M769" s="12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</row>
    <row r="770" spans="1:38" s="42" customFormat="1" ht="12.75" x14ac:dyDescent="0.2">
      <c r="A770" s="281"/>
      <c r="B770" s="284"/>
      <c r="C770" s="286"/>
      <c r="D770" s="45" t="s">
        <v>23</v>
      </c>
      <c r="E770" s="101">
        <f t="shared" ref="E770:F773" si="92">E776</f>
        <v>9556000</v>
      </c>
      <c r="F770" s="101">
        <f t="shared" ref="F770" si="93">F776</f>
        <v>4778004</v>
      </c>
      <c r="G770" s="289"/>
      <c r="H770" s="278"/>
      <c r="I770" s="278"/>
      <c r="J770" s="278"/>
      <c r="K770" s="278"/>
      <c r="L770" s="101">
        <f t="shared" ref="L770:L773" si="94">L776</f>
        <v>9556000</v>
      </c>
      <c r="M770" s="12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</row>
    <row r="771" spans="1:38" s="42" customFormat="1" ht="14.25" customHeight="1" x14ac:dyDescent="0.2">
      <c r="A771" s="281"/>
      <c r="B771" s="284"/>
      <c r="C771" s="286"/>
      <c r="D771" s="39" t="s">
        <v>26</v>
      </c>
      <c r="E771" s="101">
        <f t="shared" si="92"/>
        <v>0</v>
      </c>
      <c r="F771" s="101">
        <f t="shared" ref="F771" si="95">F777</f>
        <v>0</v>
      </c>
      <c r="G771" s="289"/>
      <c r="H771" s="278"/>
      <c r="I771" s="278"/>
      <c r="J771" s="278"/>
      <c r="K771" s="278"/>
      <c r="L771" s="101">
        <f t="shared" si="94"/>
        <v>0</v>
      </c>
      <c r="M771" s="12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</row>
    <row r="772" spans="1:38" s="42" customFormat="1" ht="24" customHeight="1" x14ac:dyDescent="0.2">
      <c r="A772" s="281"/>
      <c r="B772" s="284"/>
      <c r="C772" s="286"/>
      <c r="D772" s="45" t="s">
        <v>45</v>
      </c>
      <c r="E772" s="101">
        <f t="shared" si="92"/>
        <v>0</v>
      </c>
      <c r="F772" s="101">
        <f t="shared" si="92"/>
        <v>0</v>
      </c>
      <c r="G772" s="289"/>
      <c r="H772" s="278"/>
      <c r="I772" s="278"/>
      <c r="J772" s="278"/>
      <c r="K772" s="278"/>
      <c r="L772" s="101">
        <f t="shared" si="94"/>
        <v>0</v>
      </c>
      <c r="M772" s="12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</row>
    <row r="773" spans="1:38" s="42" customFormat="1" ht="15.75" customHeight="1" x14ac:dyDescent="0.2">
      <c r="A773" s="282"/>
      <c r="B773" s="285"/>
      <c r="C773" s="287"/>
      <c r="D773" s="39" t="s">
        <v>46</v>
      </c>
      <c r="E773" s="110">
        <f t="shared" si="92"/>
        <v>0</v>
      </c>
      <c r="F773" s="101">
        <f t="shared" si="92"/>
        <v>0</v>
      </c>
      <c r="G773" s="290"/>
      <c r="H773" s="279"/>
      <c r="I773" s="279"/>
      <c r="J773" s="279"/>
      <c r="K773" s="279"/>
      <c r="L773" s="110">
        <f t="shared" si="94"/>
        <v>0</v>
      </c>
      <c r="M773" s="12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</row>
    <row r="774" spans="1:38" s="13" customFormat="1" ht="15.75" customHeight="1" x14ac:dyDescent="0.2">
      <c r="A774" s="264" t="s">
        <v>444</v>
      </c>
      <c r="B774" s="265" t="s">
        <v>445</v>
      </c>
      <c r="C774" s="265"/>
      <c r="D774" s="51" t="s">
        <v>16</v>
      </c>
      <c r="E774" s="102">
        <f>E775+E779</f>
        <v>9556000</v>
      </c>
      <c r="F774" s="102">
        <f>F775+F779</f>
        <v>4778004</v>
      </c>
      <c r="G774" s="268"/>
      <c r="H774" s="103"/>
      <c r="I774" s="103"/>
      <c r="J774" s="103"/>
      <c r="K774" s="103"/>
      <c r="L774" s="102">
        <f>L775+L779</f>
        <v>9556000</v>
      </c>
      <c r="M774" s="12"/>
    </row>
    <row r="775" spans="1:38" s="13" customFormat="1" ht="19.5" customHeight="1" x14ac:dyDescent="0.2">
      <c r="A775" s="251"/>
      <c r="B775" s="266"/>
      <c r="C775" s="267"/>
      <c r="D775" s="47" t="s">
        <v>20</v>
      </c>
      <c r="E775" s="102">
        <f>E776+E777+E778</f>
        <v>9556000</v>
      </c>
      <c r="F775" s="102">
        <f>F776+F777+F778</f>
        <v>4778004</v>
      </c>
      <c r="G775" s="269"/>
      <c r="H775" s="105"/>
      <c r="I775" s="105"/>
      <c r="J775" s="105"/>
      <c r="K775" s="105"/>
      <c r="L775" s="102">
        <f>L776+L777+L778</f>
        <v>9556000</v>
      </c>
      <c r="M775" s="12"/>
    </row>
    <row r="776" spans="1:38" s="13" customFormat="1" ht="12" customHeight="1" x14ac:dyDescent="0.2">
      <c r="A776" s="251"/>
      <c r="B776" s="266"/>
      <c r="C776" s="267"/>
      <c r="D776" s="47" t="s">
        <v>23</v>
      </c>
      <c r="E776" s="102">
        <f>E782+E788</f>
        <v>9556000</v>
      </c>
      <c r="F776" s="102">
        <f>F782+F788</f>
        <v>4778004</v>
      </c>
      <c r="G776" s="269"/>
      <c r="H776" s="105"/>
      <c r="I776" s="105"/>
      <c r="J776" s="105"/>
      <c r="K776" s="105"/>
      <c r="L776" s="102">
        <f>L782+L788</f>
        <v>9556000</v>
      </c>
      <c r="M776" s="12"/>
    </row>
    <row r="777" spans="1:38" s="13" customFormat="1" ht="12.75" customHeight="1" x14ac:dyDescent="0.2">
      <c r="A777" s="251"/>
      <c r="B777" s="266"/>
      <c r="C777" s="267"/>
      <c r="D777" s="51" t="s">
        <v>26</v>
      </c>
      <c r="E777" s="102">
        <f t="shared" ref="E777:F779" si="96">E783+E789</f>
        <v>0</v>
      </c>
      <c r="F777" s="102">
        <f t="shared" si="96"/>
        <v>0</v>
      </c>
      <c r="G777" s="269"/>
      <c r="H777" s="105"/>
      <c r="I777" s="105"/>
      <c r="J777" s="105"/>
      <c r="K777" s="105"/>
      <c r="L777" s="102">
        <f t="shared" ref="L777:L779" si="97">L783+L789</f>
        <v>0</v>
      </c>
      <c r="M777" s="12"/>
    </row>
    <row r="778" spans="1:38" s="13" customFormat="1" ht="21.75" customHeight="1" x14ac:dyDescent="0.2">
      <c r="A778" s="251"/>
      <c r="B778" s="266"/>
      <c r="C778" s="267"/>
      <c r="D778" s="47" t="s">
        <v>45</v>
      </c>
      <c r="E778" s="102">
        <f t="shared" si="96"/>
        <v>0</v>
      </c>
      <c r="F778" s="102">
        <f t="shared" si="96"/>
        <v>0</v>
      </c>
      <c r="G778" s="269"/>
      <c r="H778" s="105"/>
      <c r="I778" s="105"/>
      <c r="J778" s="105"/>
      <c r="K778" s="105"/>
      <c r="L778" s="102">
        <f t="shared" si="97"/>
        <v>0</v>
      </c>
      <c r="M778" s="12"/>
    </row>
    <row r="779" spans="1:38" s="13" customFormat="1" ht="17.25" customHeight="1" x14ac:dyDescent="0.2">
      <c r="A779" s="263"/>
      <c r="B779" s="297"/>
      <c r="C779" s="298"/>
      <c r="D779" s="97" t="s">
        <v>46</v>
      </c>
      <c r="E779" s="102">
        <f t="shared" si="96"/>
        <v>0</v>
      </c>
      <c r="F779" s="102">
        <f t="shared" si="96"/>
        <v>0</v>
      </c>
      <c r="G779" s="299"/>
      <c r="H779" s="106"/>
      <c r="I779" s="106"/>
      <c r="J779" s="106"/>
      <c r="K779" s="106"/>
      <c r="L779" s="102">
        <f t="shared" si="97"/>
        <v>0</v>
      </c>
      <c r="M779" s="12"/>
    </row>
    <row r="780" spans="1:38" ht="19.5" customHeight="1" x14ac:dyDescent="0.25">
      <c r="A780" s="226" t="s">
        <v>446</v>
      </c>
      <c r="B780" s="229" t="s">
        <v>447</v>
      </c>
      <c r="C780" s="229" t="s">
        <v>331</v>
      </c>
      <c r="D780" s="18" t="s">
        <v>16</v>
      </c>
      <c r="E780" s="10">
        <f>E781+E785</f>
        <v>3092000</v>
      </c>
      <c r="F780" s="10">
        <f>F781+F785</f>
        <v>1546002</v>
      </c>
      <c r="G780" s="158"/>
      <c r="H780" s="235" t="s">
        <v>448</v>
      </c>
      <c r="I780" s="237" t="s">
        <v>52</v>
      </c>
      <c r="J780" s="273">
        <v>95</v>
      </c>
      <c r="K780" s="237">
        <v>98</v>
      </c>
      <c r="L780" s="10">
        <f>L781+L785</f>
        <v>3092000</v>
      </c>
      <c r="M780" s="12"/>
    </row>
    <row r="781" spans="1:38" ht="18" customHeight="1" x14ac:dyDescent="0.25">
      <c r="A781" s="227"/>
      <c r="B781" s="230"/>
      <c r="C781" s="231"/>
      <c r="D781" s="203" t="s">
        <v>20</v>
      </c>
      <c r="E781" s="10">
        <f>E782+E783+E784</f>
        <v>3092000</v>
      </c>
      <c r="F781" s="10">
        <f>F782+F783+F784</f>
        <v>1546002</v>
      </c>
      <c r="G781" s="159"/>
      <c r="H781" s="259"/>
      <c r="I781" s="238"/>
      <c r="J781" s="274"/>
      <c r="K781" s="238"/>
      <c r="L781" s="10">
        <f>L782+L783+L784</f>
        <v>3092000</v>
      </c>
      <c r="M781" s="12"/>
    </row>
    <row r="782" spans="1:38" ht="22.5" customHeight="1" x14ac:dyDescent="0.25">
      <c r="A782" s="227"/>
      <c r="B782" s="230"/>
      <c r="C782" s="231"/>
      <c r="D782" s="180" t="s">
        <v>23</v>
      </c>
      <c r="E782" s="194">
        <v>3092000</v>
      </c>
      <c r="F782" s="194">
        <v>1546002</v>
      </c>
      <c r="G782" s="159"/>
      <c r="H782" s="259"/>
      <c r="I782" s="238"/>
      <c r="J782" s="274"/>
      <c r="K782" s="238"/>
      <c r="L782" s="24">
        <v>3092000</v>
      </c>
      <c r="M782" s="12"/>
    </row>
    <row r="783" spans="1:38" ht="15" customHeight="1" x14ac:dyDescent="0.25">
      <c r="A783" s="227"/>
      <c r="B783" s="230"/>
      <c r="C783" s="231"/>
      <c r="D783" s="18" t="s">
        <v>26</v>
      </c>
      <c r="E783" s="10">
        <v>0</v>
      </c>
      <c r="F783" s="10">
        <v>0</v>
      </c>
      <c r="G783" s="159"/>
      <c r="H783" s="262"/>
      <c r="I783" s="261"/>
      <c r="J783" s="275"/>
      <c r="K783" s="261"/>
      <c r="L783" s="10">
        <v>0</v>
      </c>
      <c r="M783" s="12"/>
    </row>
    <row r="784" spans="1:38" ht="23.25" customHeight="1" x14ac:dyDescent="0.25">
      <c r="A784" s="227"/>
      <c r="B784" s="230"/>
      <c r="C784" s="231"/>
      <c r="D784" s="203" t="s">
        <v>45</v>
      </c>
      <c r="E784" s="195">
        <v>0</v>
      </c>
      <c r="F784" s="194">
        <v>0</v>
      </c>
      <c r="G784" s="159"/>
      <c r="H784" s="262"/>
      <c r="I784" s="261"/>
      <c r="J784" s="275"/>
      <c r="K784" s="261"/>
      <c r="L784" s="35">
        <v>0</v>
      </c>
      <c r="M784" s="12"/>
    </row>
    <row r="785" spans="1:38" ht="41.25" customHeight="1" x14ac:dyDescent="0.25">
      <c r="A785" s="256"/>
      <c r="B785" s="271"/>
      <c r="C785" s="231"/>
      <c r="D785" s="18" t="s">
        <v>46</v>
      </c>
      <c r="E785" s="10">
        <v>0</v>
      </c>
      <c r="F785" s="10">
        <v>0</v>
      </c>
      <c r="G785" s="179"/>
      <c r="H785" s="272"/>
      <c r="I785" s="270"/>
      <c r="J785" s="276"/>
      <c r="K785" s="270"/>
      <c r="L785" s="10">
        <v>0</v>
      </c>
      <c r="M785" s="12"/>
    </row>
    <row r="786" spans="1:38" ht="15.75" customHeight="1" x14ac:dyDescent="0.25">
      <c r="A786" s="226" t="s">
        <v>449</v>
      </c>
      <c r="B786" s="229" t="s">
        <v>450</v>
      </c>
      <c r="C786" s="229" t="s">
        <v>331</v>
      </c>
      <c r="D786" s="18" t="s">
        <v>16</v>
      </c>
      <c r="E786" s="53">
        <f>E787+E791</f>
        <v>6464000</v>
      </c>
      <c r="F786" s="53">
        <f>F787+F791</f>
        <v>3232002</v>
      </c>
      <c r="G786" s="126"/>
      <c r="H786" s="235" t="s">
        <v>451</v>
      </c>
      <c r="I786" s="237" t="s">
        <v>52</v>
      </c>
      <c r="J786" s="273">
        <v>88</v>
      </c>
      <c r="K786" s="237">
        <v>88</v>
      </c>
      <c r="L786" s="53">
        <f>L787+L791</f>
        <v>6464000</v>
      </c>
      <c r="M786" s="12"/>
    </row>
    <row r="787" spans="1:38" ht="19.5" x14ac:dyDescent="0.25">
      <c r="A787" s="227"/>
      <c r="B787" s="230"/>
      <c r="C787" s="231"/>
      <c r="D787" s="203" t="s">
        <v>20</v>
      </c>
      <c r="E787" s="53">
        <f>E788+E789+E790</f>
        <v>6464000</v>
      </c>
      <c r="F787" s="53">
        <f>F788+F789+F790</f>
        <v>3232002</v>
      </c>
      <c r="G787" s="127"/>
      <c r="H787" s="259"/>
      <c r="I787" s="238"/>
      <c r="J787" s="274"/>
      <c r="K787" s="238"/>
      <c r="L787" s="53">
        <f>L788+L789+L790</f>
        <v>6464000</v>
      </c>
      <c r="M787" s="12"/>
    </row>
    <row r="788" spans="1:38" ht="16.5" customHeight="1" x14ac:dyDescent="0.25">
      <c r="A788" s="227"/>
      <c r="B788" s="230"/>
      <c r="C788" s="231"/>
      <c r="D788" s="180" t="s">
        <v>23</v>
      </c>
      <c r="E788" s="154">
        <v>6464000</v>
      </c>
      <c r="F788" s="154">
        <v>3232002</v>
      </c>
      <c r="G788" s="127"/>
      <c r="H788" s="259"/>
      <c r="I788" s="238"/>
      <c r="J788" s="274"/>
      <c r="K788" s="238"/>
      <c r="L788" s="57">
        <v>6464000</v>
      </c>
      <c r="M788" s="12"/>
    </row>
    <row r="789" spans="1:38" ht="15.75" customHeight="1" x14ac:dyDescent="0.25">
      <c r="A789" s="227"/>
      <c r="B789" s="230"/>
      <c r="C789" s="231"/>
      <c r="D789" s="18" t="s">
        <v>26</v>
      </c>
      <c r="E789" s="53">
        <v>0</v>
      </c>
      <c r="F789" s="53">
        <v>0</v>
      </c>
      <c r="G789" s="127"/>
      <c r="H789" s="262"/>
      <c r="I789" s="261"/>
      <c r="J789" s="275"/>
      <c r="K789" s="261"/>
      <c r="L789" s="53">
        <v>0</v>
      </c>
      <c r="M789" s="12"/>
    </row>
    <row r="790" spans="1:38" ht="19.5" customHeight="1" x14ac:dyDescent="0.25">
      <c r="A790" s="227"/>
      <c r="B790" s="230"/>
      <c r="C790" s="231"/>
      <c r="D790" s="203" t="s">
        <v>45</v>
      </c>
      <c r="E790" s="148">
        <v>0</v>
      </c>
      <c r="F790" s="154">
        <v>0</v>
      </c>
      <c r="G790" s="127"/>
      <c r="H790" s="262"/>
      <c r="I790" s="261"/>
      <c r="J790" s="275"/>
      <c r="K790" s="261"/>
      <c r="L790" s="55">
        <v>0</v>
      </c>
      <c r="M790" s="12"/>
    </row>
    <row r="791" spans="1:38" ht="27" customHeight="1" x14ac:dyDescent="0.25">
      <c r="A791" s="256"/>
      <c r="B791" s="271"/>
      <c r="C791" s="231"/>
      <c r="D791" s="18" t="s">
        <v>46</v>
      </c>
      <c r="E791" s="10">
        <v>0</v>
      </c>
      <c r="F791" s="10">
        <v>0</v>
      </c>
      <c r="G791" s="128"/>
      <c r="H791" s="272"/>
      <c r="I791" s="270"/>
      <c r="J791" s="276"/>
      <c r="K791" s="270"/>
      <c r="L791" s="10">
        <v>0</v>
      </c>
      <c r="M791" s="12"/>
    </row>
    <row r="792" spans="1:38" s="42" customFormat="1" ht="13.5" customHeight="1" x14ac:dyDescent="0.2">
      <c r="A792" s="280" t="s">
        <v>452</v>
      </c>
      <c r="B792" s="283" t="s">
        <v>453</v>
      </c>
      <c r="C792" s="283"/>
      <c r="D792" s="45" t="s">
        <v>16</v>
      </c>
      <c r="E792" s="101">
        <f>E793+E797</f>
        <v>60750000</v>
      </c>
      <c r="F792" s="101">
        <f>F793+F797</f>
        <v>17900000</v>
      </c>
      <c r="G792" s="288"/>
      <c r="H792" s="277"/>
      <c r="I792" s="277"/>
      <c r="J792" s="277"/>
      <c r="K792" s="278"/>
      <c r="L792" s="101">
        <f>L793+L797</f>
        <v>60750000</v>
      </c>
      <c r="M792" s="12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</row>
    <row r="793" spans="1:38" s="42" customFormat="1" ht="12.75" customHeight="1" x14ac:dyDescent="0.2">
      <c r="A793" s="281"/>
      <c r="B793" s="284"/>
      <c r="C793" s="286"/>
      <c r="D793" s="45" t="s">
        <v>20</v>
      </c>
      <c r="E793" s="101">
        <f>E794+E795+E796</f>
        <v>60750000</v>
      </c>
      <c r="F793" s="101">
        <f>F794+F795+F796</f>
        <v>17900000</v>
      </c>
      <c r="G793" s="289"/>
      <c r="H793" s="278"/>
      <c r="I793" s="278"/>
      <c r="J793" s="278"/>
      <c r="K793" s="278"/>
      <c r="L793" s="101">
        <f>L794+L795+L796</f>
        <v>60750000</v>
      </c>
      <c r="M793" s="12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</row>
    <row r="794" spans="1:38" s="42" customFormat="1" ht="12.75" x14ac:dyDescent="0.2">
      <c r="A794" s="281"/>
      <c r="B794" s="284"/>
      <c r="C794" s="286"/>
      <c r="D794" s="45" t="s">
        <v>23</v>
      </c>
      <c r="E794" s="101">
        <f t="shared" ref="E794:F797" si="98">E800+E812+E824+E836</f>
        <v>13320000</v>
      </c>
      <c r="F794" s="101">
        <f t="shared" ref="F794" si="99">F800+F812+F824+F836</f>
        <v>6275000</v>
      </c>
      <c r="G794" s="289"/>
      <c r="H794" s="278"/>
      <c r="I794" s="278"/>
      <c r="J794" s="278"/>
      <c r="K794" s="278"/>
      <c r="L794" s="101">
        <f>L800+L812+L824+L836</f>
        <v>13320000</v>
      </c>
      <c r="M794" s="12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</row>
    <row r="795" spans="1:38" s="42" customFormat="1" ht="14.25" customHeight="1" x14ac:dyDescent="0.2">
      <c r="A795" s="281"/>
      <c r="B795" s="284"/>
      <c r="C795" s="286"/>
      <c r="D795" s="39" t="s">
        <v>26</v>
      </c>
      <c r="E795" s="101">
        <f t="shared" si="98"/>
        <v>47430000</v>
      </c>
      <c r="F795" s="101">
        <f t="shared" ref="F795" si="100">F801+F813+F825+F837</f>
        <v>11625000</v>
      </c>
      <c r="G795" s="289"/>
      <c r="H795" s="278"/>
      <c r="I795" s="278"/>
      <c r="J795" s="278"/>
      <c r="K795" s="278"/>
      <c r="L795" s="101">
        <f>L801+L813+L825+L837</f>
        <v>47430000</v>
      </c>
      <c r="M795" s="12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</row>
    <row r="796" spans="1:38" s="42" customFormat="1" ht="24" customHeight="1" x14ac:dyDescent="0.2">
      <c r="A796" s="281"/>
      <c r="B796" s="284"/>
      <c r="C796" s="286"/>
      <c r="D796" s="45" t="s">
        <v>45</v>
      </c>
      <c r="E796" s="101">
        <f t="shared" si="98"/>
        <v>0</v>
      </c>
      <c r="F796" s="101">
        <f t="shared" si="98"/>
        <v>0</v>
      </c>
      <c r="G796" s="289"/>
      <c r="H796" s="278"/>
      <c r="I796" s="278"/>
      <c r="J796" s="278"/>
      <c r="K796" s="278"/>
      <c r="L796" s="101">
        <f>L802+L814+L826+L838</f>
        <v>0</v>
      </c>
      <c r="M796" s="12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</row>
    <row r="797" spans="1:38" s="42" customFormat="1" ht="18.75" customHeight="1" x14ac:dyDescent="0.2">
      <c r="A797" s="282"/>
      <c r="B797" s="285"/>
      <c r="C797" s="287"/>
      <c r="D797" s="39" t="s">
        <v>46</v>
      </c>
      <c r="E797" s="101">
        <f t="shared" si="98"/>
        <v>0</v>
      </c>
      <c r="F797" s="101">
        <f t="shared" si="98"/>
        <v>0</v>
      </c>
      <c r="G797" s="290"/>
      <c r="H797" s="279"/>
      <c r="I797" s="279"/>
      <c r="J797" s="279"/>
      <c r="K797" s="279"/>
      <c r="L797" s="101">
        <f>L803+L815+L827+L839</f>
        <v>0</v>
      </c>
      <c r="M797" s="12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</row>
    <row r="798" spans="1:38" s="13" customFormat="1" ht="24" customHeight="1" x14ac:dyDescent="0.2">
      <c r="A798" s="264" t="s">
        <v>454</v>
      </c>
      <c r="B798" s="265" t="s">
        <v>455</v>
      </c>
      <c r="C798" s="265"/>
      <c r="D798" s="51" t="s">
        <v>16</v>
      </c>
      <c r="E798" s="102">
        <f>E799+E803</f>
        <v>0</v>
      </c>
      <c r="F798" s="102">
        <f>F799+F803</f>
        <v>0</v>
      </c>
      <c r="G798" s="268"/>
      <c r="H798" s="247" t="s">
        <v>456</v>
      </c>
      <c r="I798" s="249" t="s">
        <v>28</v>
      </c>
      <c r="J798" s="249">
        <v>2417</v>
      </c>
      <c r="K798" s="249">
        <v>1208</v>
      </c>
      <c r="L798" s="102">
        <f>L799+L803</f>
        <v>0</v>
      </c>
      <c r="M798" s="12"/>
    </row>
    <row r="799" spans="1:38" s="13" customFormat="1" ht="18.75" customHeight="1" x14ac:dyDescent="0.2">
      <c r="A799" s="251"/>
      <c r="B799" s="266"/>
      <c r="C799" s="267"/>
      <c r="D799" s="178" t="s">
        <v>20</v>
      </c>
      <c r="E799" s="102">
        <f>E800+E801+E802</f>
        <v>0</v>
      </c>
      <c r="F799" s="102">
        <f>F800+F801+F802</f>
        <v>0</v>
      </c>
      <c r="G799" s="269"/>
      <c r="H799" s="248"/>
      <c r="I799" s="251"/>
      <c r="J799" s="251"/>
      <c r="K799" s="251"/>
      <c r="L799" s="102">
        <f>L800+L801+L802</f>
        <v>0</v>
      </c>
      <c r="M799" s="12"/>
    </row>
    <row r="800" spans="1:38" s="13" customFormat="1" ht="12" customHeight="1" x14ac:dyDescent="0.2">
      <c r="A800" s="251"/>
      <c r="B800" s="266"/>
      <c r="C800" s="267"/>
      <c r="D800" s="178" t="s">
        <v>23</v>
      </c>
      <c r="E800" s="102">
        <v>0</v>
      </c>
      <c r="F800" s="102">
        <v>0</v>
      </c>
      <c r="G800" s="269"/>
      <c r="H800" s="248"/>
      <c r="I800" s="251"/>
      <c r="J800" s="251"/>
      <c r="K800" s="251"/>
      <c r="L800" s="102">
        <v>0</v>
      </c>
      <c r="M800" s="12"/>
    </row>
    <row r="801" spans="1:13" s="13" customFormat="1" ht="14.25" customHeight="1" x14ac:dyDescent="0.2">
      <c r="A801" s="251"/>
      <c r="B801" s="266"/>
      <c r="C801" s="267"/>
      <c r="D801" s="51" t="s">
        <v>26</v>
      </c>
      <c r="E801" s="102">
        <v>0</v>
      </c>
      <c r="F801" s="102">
        <v>0</v>
      </c>
      <c r="G801" s="269"/>
      <c r="H801" s="248"/>
      <c r="I801" s="251"/>
      <c r="J801" s="263"/>
      <c r="K801" s="263"/>
      <c r="L801" s="102">
        <v>0</v>
      </c>
      <c r="M801" s="12"/>
    </row>
    <row r="802" spans="1:13" s="13" customFormat="1" ht="28.5" customHeight="1" x14ac:dyDescent="0.2">
      <c r="A802" s="251"/>
      <c r="B802" s="266"/>
      <c r="C802" s="267"/>
      <c r="D802" s="178" t="s">
        <v>45</v>
      </c>
      <c r="E802" s="102">
        <v>0</v>
      </c>
      <c r="F802" s="102">
        <v>0</v>
      </c>
      <c r="G802" s="269"/>
      <c r="H802" s="247" t="s">
        <v>457</v>
      </c>
      <c r="I802" s="249" t="s">
        <v>28</v>
      </c>
      <c r="J802" s="249">
        <v>54</v>
      </c>
      <c r="K802" s="249">
        <v>26</v>
      </c>
      <c r="L802" s="102">
        <v>0</v>
      </c>
      <c r="M802" s="12"/>
    </row>
    <row r="803" spans="1:13" s="13" customFormat="1" ht="24.75" customHeight="1" x14ac:dyDescent="0.2">
      <c r="A803" s="251"/>
      <c r="B803" s="266"/>
      <c r="C803" s="267"/>
      <c r="D803" s="169" t="s">
        <v>46</v>
      </c>
      <c r="E803" s="129">
        <v>0</v>
      </c>
      <c r="F803" s="129">
        <v>0</v>
      </c>
      <c r="G803" s="269"/>
      <c r="H803" s="253"/>
      <c r="I803" s="251"/>
      <c r="J803" s="251"/>
      <c r="K803" s="251"/>
      <c r="L803" s="129">
        <v>0</v>
      </c>
      <c r="M803" s="12"/>
    </row>
    <row r="804" spans="1:13" ht="22.5" customHeight="1" x14ac:dyDescent="0.25">
      <c r="A804" s="162"/>
      <c r="B804" s="163"/>
      <c r="C804" s="164"/>
      <c r="D804" s="170"/>
      <c r="E804" s="199"/>
      <c r="F804" s="199"/>
      <c r="G804" s="191"/>
      <c r="H804" s="254"/>
      <c r="I804" s="263"/>
      <c r="J804" s="263"/>
      <c r="K804" s="263"/>
      <c r="L804" s="131"/>
      <c r="M804" s="12"/>
    </row>
    <row r="805" spans="1:13" ht="73.5" customHeight="1" x14ac:dyDescent="0.25">
      <c r="A805" s="162"/>
      <c r="B805" s="163"/>
      <c r="C805" s="164"/>
      <c r="D805" s="170"/>
      <c r="E805" s="199"/>
      <c r="F805" s="199"/>
      <c r="G805" s="191"/>
      <c r="H805" s="132" t="s">
        <v>458</v>
      </c>
      <c r="I805" s="190" t="s">
        <v>28</v>
      </c>
      <c r="J805" s="133">
        <v>837</v>
      </c>
      <c r="K805" s="190">
        <v>418</v>
      </c>
      <c r="L805" s="131"/>
      <c r="M805" s="12"/>
    </row>
    <row r="806" spans="1:13" ht="74.25" customHeight="1" x14ac:dyDescent="0.25">
      <c r="A806" s="162"/>
      <c r="B806" s="163"/>
      <c r="C806" s="164"/>
      <c r="D806" s="170"/>
      <c r="E806" s="199"/>
      <c r="F806" s="199"/>
      <c r="G806" s="191"/>
      <c r="H806" s="134" t="s">
        <v>459</v>
      </c>
      <c r="I806" s="135" t="s">
        <v>28</v>
      </c>
      <c r="J806" s="136">
        <v>1580</v>
      </c>
      <c r="K806" s="136">
        <v>790</v>
      </c>
      <c r="L806" s="131"/>
      <c r="M806" s="12"/>
    </row>
    <row r="807" spans="1:13" ht="85.5" customHeight="1" x14ac:dyDescent="0.25">
      <c r="A807" s="162"/>
      <c r="B807" s="163"/>
      <c r="C807" s="164"/>
      <c r="D807" s="170"/>
      <c r="E807" s="199"/>
      <c r="F807" s="199"/>
      <c r="G807" s="191"/>
      <c r="H807" s="134" t="s">
        <v>460</v>
      </c>
      <c r="I807" s="135" t="s">
        <v>52</v>
      </c>
      <c r="J807" s="137">
        <v>1.4</v>
      </c>
      <c r="K807" s="135">
        <v>1.4</v>
      </c>
      <c r="L807" s="131"/>
      <c r="M807" s="12"/>
    </row>
    <row r="808" spans="1:13" ht="93" customHeight="1" x14ac:dyDescent="0.25">
      <c r="A808" s="162"/>
      <c r="B808" s="163"/>
      <c r="C808" s="164"/>
      <c r="D808" s="170"/>
      <c r="E808" s="199"/>
      <c r="F808" s="199"/>
      <c r="G808" s="191"/>
      <c r="H808" s="134" t="s">
        <v>461</v>
      </c>
      <c r="I808" s="135" t="s">
        <v>52</v>
      </c>
      <c r="J808" s="136">
        <v>90</v>
      </c>
      <c r="K808" s="135">
        <v>0</v>
      </c>
      <c r="L808" s="131"/>
      <c r="M808" s="12"/>
    </row>
    <row r="809" spans="1:13" ht="13.5" customHeight="1" x14ac:dyDescent="0.25">
      <c r="A809" s="162"/>
      <c r="B809" s="163"/>
      <c r="C809" s="164"/>
      <c r="D809" s="170"/>
      <c r="E809" s="199"/>
      <c r="F809" s="199"/>
      <c r="G809" s="191"/>
      <c r="H809" s="138" t="s">
        <v>462</v>
      </c>
      <c r="I809" s="189" t="s">
        <v>52</v>
      </c>
      <c r="J809" s="139">
        <v>27.7</v>
      </c>
      <c r="K809" s="189">
        <v>0</v>
      </c>
      <c r="L809" s="131"/>
      <c r="M809" s="12"/>
    </row>
    <row r="810" spans="1:13" s="13" customFormat="1" ht="15.75" customHeight="1" x14ac:dyDescent="0.2">
      <c r="A810" s="264" t="s">
        <v>463</v>
      </c>
      <c r="B810" s="265" t="s">
        <v>464</v>
      </c>
      <c r="C810" s="265"/>
      <c r="D810" s="51" t="s">
        <v>16</v>
      </c>
      <c r="E810" s="102">
        <f>E811+E815</f>
        <v>51000000</v>
      </c>
      <c r="F810" s="102">
        <f>F811+F815</f>
        <v>12500000</v>
      </c>
      <c r="G810" s="268"/>
      <c r="H810" s="249"/>
      <c r="I810" s="249"/>
      <c r="J810" s="249"/>
      <c r="K810" s="249"/>
      <c r="L810" s="102">
        <f>L811+L815</f>
        <v>51000000</v>
      </c>
      <c r="M810" s="12"/>
    </row>
    <row r="811" spans="1:13" s="13" customFormat="1" ht="23.25" customHeight="1" x14ac:dyDescent="0.2">
      <c r="A811" s="251"/>
      <c r="B811" s="266"/>
      <c r="C811" s="267"/>
      <c r="D811" s="47" t="s">
        <v>20</v>
      </c>
      <c r="E811" s="102">
        <f>E812+E813+E814</f>
        <v>51000000</v>
      </c>
      <c r="F811" s="102">
        <f>F812+F813+F814</f>
        <v>12500000</v>
      </c>
      <c r="G811" s="269"/>
      <c r="H811" s="250"/>
      <c r="I811" s="250"/>
      <c r="J811" s="250"/>
      <c r="K811" s="250"/>
      <c r="L811" s="102">
        <f>L812+L813+L814</f>
        <v>51000000</v>
      </c>
      <c r="M811" s="12"/>
    </row>
    <row r="812" spans="1:13" s="13" customFormat="1" ht="16.5" customHeight="1" x14ac:dyDescent="0.2">
      <c r="A812" s="251"/>
      <c r="B812" s="266"/>
      <c r="C812" s="267"/>
      <c r="D812" s="47" t="s">
        <v>23</v>
      </c>
      <c r="E812" s="102">
        <f>E818</f>
        <v>3570000</v>
      </c>
      <c r="F812" s="102">
        <f>F818</f>
        <v>875000</v>
      </c>
      <c r="G812" s="269"/>
      <c r="H812" s="250"/>
      <c r="I812" s="250"/>
      <c r="J812" s="250"/>
      <c r="K812" s="250"/>
      <c r="L812" s="102">
        <f>L818</f>
        <v>3570000</v>
      </c>
      <c r="M812" s="12"/>
    </row>
    <row r="813" spans="1:13" s="13" customFormat="1" ht="17.25" customHeight="1" x14ac:dyDescent="0.2">
      <c r="A813" s="251"/>
      <c r="B813" s="266"/>
      <c r="C813" s="267"/>
      <c r="D813" s="51" t="s">
        <v>26</v>
      </c>
      <c r="E813" s="102">
        <f t="shared" ref="E813:F815" si="101">E819</f>
        <v>47430000</v>
      </c>
      <c r="F813" s="102">
        <f t="shared" ref="F813" si="102">F819</f>
        <v>11625000</v>
      </c>
      <c r="G813" s="269"/>
      <c r="H813" s="250"/>
      <c r="I813" s="250"/>
      <c r="J813" s="250"/>
      <c r="K813" s="250"/>
      <c r="L813" s="102">
        <f t="shared" ref="L813:L815" si="103">L819</f>
        <v>47430000</v>
      </c>
      <c r="M813" s="12"/>
    </row>
    <row r="814" spans="1:13" s="13" customFormat="1" ht="21.75" customHeight="1" x14ac:dyDescent="0.2">
      <c r="A814" s="251"/>
      <c r="B814" s="266"/>
      <c r="C814" s="267"/>
      <c r="D814" s="47" t="s">
        <v>45</v>
      </c>
      <c r="E814" s="102">
        <f t="shared" si="101"/>
        <v>0</v>
      </c>
      <c r="F814" s="102">
        <f t="shared" si="101"/>
        <v>0</v>
      </c>
      <c r="G814" s="269"/>
      <c r="H814" s="250"/>
      <c r="I814" s="250"/>
      <c r="J814" s="250"/>
      <c r="K814" s="250"/>
      <c r="L814" s="102">
        <f t="shared" si="103"/>
        <v>0</v>
      </c>
      <c r="M814" s="12"/>
    </row>
    <row r="815" spans="1:13" s="13" customFormat="1" ht="24" customHeight="1" x14ac:dyDescent="0.2">
      <c r="A815" s="251"/>
      <c r="B815" s="266"/>
      <c r="C815" s="267"/>
      <c r="D815" s="97" t="s">
        <v>46</v>
      </c>
      <c r="E815" s="102">
        <f t="shared" si="101"/>
        <v>0</v>
      </c>
      <c r="F815" s="102">
        <f t="shared" si="101"/>
        <v>0</v>
      </c>
      <c r="G815" s="269"/>
      <c r="H815" s="255"/>
      <c r="I815" s="255"/>
      <c r="J815" s="255"/>
      <c r="K815" s="255"/>
      <c r="L815" s="102">
        <f t="shared" si="103"/>
        <v>0</v>
      </c>
      <c r="M815" s="12"/>
    </row>
    <row r="816" spans="1:13" ht="15.75" customHeight="1" x14ac:dyDescent="0.25">
      <c r="A816" s="226" t="s">
        <v>465</v>
      </c>
      <c r="B816" s="229" t="s">
        <v>466</v>
      </c>
      <c r="C816" s="229" t="s">
        <v>15</v>
      </c>
      <c r="D816" s="18" t="s">
        <v>16</v>
      </c>
      <c r="E816" s="53">
        <f>E817+E821</f>
        <v>51000000</v>
      </c>
      <c r="F816" s="53">
        <f>F817+F821</f>
        <v>12500000</v>
      </c>
      <c r="G816" s="235"/>
      <c r="H816" s="235" t="s">
        <v>467</v>
      </c>
      <c r="I816" s="237" t="s">
        <v>28</v>
      </c>
      <c r="J816" s="237">
        <v>55</v>
      </c>
      <c r="K816" s="237">
        <v>11</v>
      </c>
      <c r="L816" s="53">
        <f>L817+L821</f>
        <v>51000000</v>
      </c>
      <c r="M816" s="12"/>
    </row>
    <row r="817" spans="1:38" ht="23.25" customHeight="1" x14ac:dyDescent="0.25">
      <c r="A817" s="227"/>
      <c r="B817" s="230"/>
      <c r="C817" s="231"/>
      <c r="D817" s="203" t="s">
        <v>20</v>
      </c>
      <c r="E817" s="53">
        <f>E818+E819+E820</f>
        <v>51000000</v>
      </c>
      <c r="F817" s="53">
        <f>F818+F819+F820</f>
        <v>12500000</v>
      </c>
      <c r="G817" s="236"/>
      <c r="H817" s="259"/>
      <c r="I817" s="238"/>
      <c r="J817" s="238"/>
      <c r="K817" s="238"/>
      <c r="L817" s="53">
        <f>L818+L819+L820</f>
        <v>51000000</v>
      </c>
      <c r="M817" s="12"/>
    </row>
    <row r="818" spans="1:38" ht="20.25" customHeight="1" x14ac:dyDescent="0.25">
      <c r="A818" s="227"/>
      <c r="B818" s="230"/>
      <c r="C818" s="231"/>
      <c r="D818" s="180" t="s">
        <v>23</v>
      </c>
      <c r="E818" s="154">
        <v>3570000</v>
      </c>
      <c r="F818" s="53">
        <v>875000</v>
      </c>
      <c r="G818" s="236"/>
      <c r="H818" s="260"/>
      <c r="I818" s="261"/>
      <c r="J818" s="261"/>
      <c r="K818" s="261"/>
      <c r="L818" s="57">
        <v>3570000</v>
      </c>
      <c r="M818" s="12"/>
    </row>
    <row r="819" spans="1:38" ht="15.75" customHeight="1" x14ac:dyDescent="0.25">
      <c r="A819" s="227"/>
      <c r="B819" s="230"/>
      <c r="C819" s="231"/>
      <c r="D819" s="18" t="s">
        <v>26</v>
      </c>
      <c r="E819" s="53">
        <v>47430000</v>
      </c>
      <c r="F819" s="53">
        <v>11625000</v>
      </c>
      <c r="G819" s="236"/>
      <c r="H819" s="235" t="s">
        <v>468</v>
      </c>
      <c r="I819" s="237" t="s">
        <v>52</v>
      </c>
      <c r="J819" s="237">
        <v>100</v>
      </c>
      <c r="K819" s="237">
        <v>23.9</v>
      </c>
      <c r="L819" s="53">
        <v>47430000</v>
      </c>
      <c r="M819" s="12"/>
    </row>
    <row r="820" spans="1:38" ht="25.5" customHeight="1" x14ac:dyDescent="0.25">
      <c r="A820" s="227"/>
      <c r="B820" s="230"/>
      <c r="C820" s="231"/>
      <c r="D820" s="203" t="s">
        <v>45</v>
      </c>
      <c r="E820" s="148">
        <v>0</v>
      </c>
      <c r="F820" s="154">
        <v>0</v>
      </c>
      <c r="G820" s="236"/>
      <c r="H820" s="262"/>
      <c r="I820" s="238"/>
      <c r="J820" s="238"/>
      <c r="K820" s="238"/>
      <c r="L820" s="55">
        <v>0</v>
      </c>
      <c r="M820" s="12"/>
    </row>
    <row r="821" spans="1:38" ht="18.75" customHeight="1" x14ac:dyDescent="0.25">
      <c r="A821" s="256"/>
      <c r="B821" s="230"/>
      <c r="C821" s="231"/>
      <c r="D821" s="180" t="s">
        <v>46</v>
      </c>
      <c r="E821" s="194">
        <v>0</v>
      </c>
      <c r="F821" s="194">
        <v>0</v>
      </c>
      <c r="G821" s="236"/>
      <c r="H821" s="262"/>
      <c r="I821" s="238"/>
      <c r="J821" s="238"/>
      <c r="K821" s="238"/>
      <c r="L821" s="24">
        <v>0</v>
      </c>
      <c r="M821" s="12"/>
    </row>
    <row r="822" spans="1:38" x14ac:dyDescent="0.25">
      <c r="A822" s="240" t="s">
        <v>469</v>
      </c>
      <c r="B822" s="243" t="s">
        <v>470</v>
      </c>
      <c r="C822" s="243" t="s">
        <v>15</v>
      </c>
      <c r="D822" s="51" t="s">
        <v>16</v>
      </c>
      <c r="E822" s="48">
        <f>E823+E827</f>
        <v>0</v>
      </c>
      <c r="F822" s="48">
        <f>F823+F827</f>
        <v>0</v>
      </c>
      <c r="G822" s="140"/>
      <c r="H822" s="249"/>
      <c r="I822" s="249"/>
      <c r="J822" s="249"/>
      <c r="K822" s="249"/>
      <c r="L822" s="48">
        <f>L823+L827</f>
        <v>0</v>
      </c>
      <c r="M822" s="12"/>
    </row>
    <row r="823" spans="1:38" s="141" customFormat="1" ht="19.5" x14ac:dyDescent="0.25">
      <c r="A823" s="241"/>
      <c r="B823" s="244"/>
      <c r="C823" s="245"/>
      <c r="D823" s="47" t="s">
        <v>20</v>
      </c>
      <c r="E823" s="48">
        <f>E824+E825+E826</f>
        <v>0</v>
      </c>
      <c r="F823" s="65">
        <f>F824+F825+F826</f>
        <v>0</v>
      </c>
      <c r="G823" s="50"/>
      <c r="H823" s="250"/>
      <c r="I823" s="250"/>
      <c r="J823" s="250"/>
      <c r="K823" s="250"/>
      <c r="L823" s="48">
        <f>L824+L825+L826</f>
        <v>0</v>
      </c>
      <c r="M823" s="12"/>
      <c r="N823" s="217"/>
      <c r="O823" s="217"/>
      <c r="P823" s="217"/>
      <c r="Q823" s="217"/>
      <c r="R823" s="217"/>
      <c r="S823" s="217"/>
      <c r="T823" s="217"/>
      <c r="U823" s="217"/>
      <c r="V823" s="217"/>
      <c r="W823" s="217"/>
      <c r="X823" s="217"/>
      <c r="Y823" s="217"/>
      <c r="Z823" s="217"/>
      <c r="AA823" s="217"/>
      <c r="AB823" s="217"/>
      <c r="AC823" s="217"/>
      <c r="AD823" s="217"/>
      <c r="AE823" s="217"/>
      <c r="AF823" s="217"/>
      <c r="AG823" s="217"/>
      <c r="AH823" s="217"/>
      <c r="AI823" s="217"/>
      <c r="AJ823" s="217"/>
      <c r="AK823" s="217"/>
      <c r="AL823" s="217"/>
    </row>
    <row r="824" spans="1:38" x14ac:dyDescent="0.25">
      <c r="A824" s="241"/>
      <c r="B824" s="244"/>
      <c r="C824" s="245"/>
      <c r="D824" s="97" t="s">
        <v>23</v>
      </c>
      <c r="E824" s="64">
        <f>E830</f>
        <v>0</v>
      </c>
      <c r="F824" s="48">
        <v>0</v>
      </c>
      <c r="G824" s="50"/>
      <c r="H824" s="250"/>
      <c r="I824" s="250"/>
      <c r="J824" s="250"/>
      <c r="K824" s="250"/>
      <c r="L824" s="64">
        <f>L830</f>
        <v>0</v>
      </c>
      <c r="M824" s="12"/>
    </row>
    <row r="825" spans="1:38" x14ac:dyDescent="0.25">
      <c r="A825" s="241"/>
      <c r="B825" s="244"/>
      <c r="C825" s="245"/>
      <c r="D825" s="51" t="s">
        <v>26</v>
      </c>
      <c r="E825" s="48">
        <f>E831</f>
        <v>0</v>
      </c>
      <c r="F825" s="48">
        <v>0</v>
      </c>
      <c r="G825" s="50"/>
      <c r="H825" s="250"/>
      <c r="I825" s="250"/>
      <c r="J825" s="250"/>
      <c r="K825" s="250"/>
      <c r="L825" s="48">
        <f>L831</f>
        <v>0</v>
      </c>
      <c r="M825" s="12"/>
    </row>
    <row r="826" spans="1:38" ht="19.5" x14ac:dyDescent="0.25">
      <c r="A826" s="241"/>
      <c r="B826" s="244"/>
      <c r="C826" s="245"/>
      <c r="D826" s="47" t="s">
        <v>45</v>
      </c>
      <c r="E826" s="65">
        <f>E832</f>
        <v>0</v>
      </c>
      <c r="F826" s="64">
        <v>0</v>
      </c>
      <c r="G826" s="50"/>
      <c r="H826" s="250"/>
      <c r="I826" s="250"/>
      <c r="J826" s="250"/>
      <c r="K826" s="250"/>
      <c r="L826" s="65">
        <f>L832</f>
        <v>0</v>
      </c>
      <c r="M826" s="12"/>
    </row>
    <row r="827" spans="1:38" ht="19.5" x14ac:dyDescent="0.25">
      <c r="A827" s="242"/>
      <c r="B827" s="244"/>
      <c r="C827" s="246"/>
      <c r="D827" s="97" t="s">
        <v>46</v>
      </c>
      <c r="E827" s="81">
        <f>E833</f>
        <v>0</v>
      </c>
      <c r="F827" s="81">
        <v>0</v>
      </c>
      <c r="G827" s="50"/>
      <c r="H827" s="255"/>
      <c r="I827" s="255"/>
      <c r="J827" s="255"/>
      <c r="K827" s="255"/>
      <c r="L827" s="81">
        <f>L833</f>
        <v>0</v>
      </c>
      <c r="M827" s="12"/>
    </row>
    <row r="828" spans="1:38" x14ac:dyDescent="0.25">
      <c r="A828" s="226" t="s">
        <v>471</v>
      </c>
      <c r="B828" s="229" t="s">
        <v>472</v>
      </c>
      <c r="C828" s="231" t="s">
        <v>15</v>
      </c>
      <c r="D828" s="18" t="s">
        <v>16</v>
      </c>
      <c r="E828" s="53">
        <f>E829+E833</f>
        <v>0</v>
      </c>
      <c r="F828" s="53">
        <f>F829+F833</f>
        <v>0</v>
      </c>
      <c r="G828" s="126"/>
      <c r="H828" s="235" t="s">
        <v>473</v>
      </c>
      <c r="I828" s="238" t="s">
        <v>52</v>
      </c>
      <c r="J828" s="238">
        <v>70.5</v>
      </c>
      <c r="K828" s="238">
        <v>68.400000000000006</v>
      </c>
      <c r="L828" s="53">
        <f>L829+L833</f>
        <v>0</v>
      </c>
      <c r="M828" s="12"/>
    </row>
    <row r="829" spans="1:38" ht="19.5" x14ac:dyDescent="0.25">
      <c r="A829" s="227"/>
      <c r="B829" s="230"/>
      <c r="C829" s="231"/>
      <c r="D829" s="203" t="s">
        <v>20</v>
      </c>
      <c r="E829" s="53">
        <f>E830+E831+E832</f>
        <v>0</v>
      </c>
      <c r="F829" s="148">
        <f>F830+F831+F832</f>
        <v>0</v>
      </c>
      <c r="G829" s="127"/>
      <c r="H829" s="259"/>
      <c r="I829" s="238"/>
      <c r="J829" s="238"/>
      <c r="K829" s="238"/>
      <c r="L829" s="53">
        <f>L830+L831+L832</f>
        <v>0</v>
      </c>
      <c r="M829" s="12"/>
    </row>
    <row r="830" spans="1:38" ht="51" customHeight="1" x14ac:dyDescent="0.25">
      <c r="A830" s="227"/>
      <c r="B830" s="230"/>
      <c r="C830" s="231"/>
      <c r="D830" s="180" t="s">
        <v>23</v>
      </c>
      <c r="E830" s="154">
        <v>0</v>
      </c>
      <c r="F830" s="53">
        <v>0</v>
      </c>
      <c r="G830" s="127"/>
      <c r="H830" s="260"/>
      <c r="I830" s="261"/>
      <c r="J830" s="261"/>
      <c r="K830" s="261"/>
      <c r="L830" s="57">
        <v>0</v>
      </c>
      <c r="M830" s="12"/>
    </row>
    <row r="831" spans="1:38" ht="22.5" customHeight="1" x14ac:dyDescent="0.25">
      <c r="A831" s="227"/>
      <c r="B831" s="230"/>
      <c r="C831" s="231"/>
      <c r="D831" s="18" t="s">
        <v>26</v>
      </c>
      <c r="E831" s="53">
        <v>0</v>
      </c>
      <c r="F831" s="53">
        <v>0</v>
      </c>
      <c r="G831" s="127"/>
      <c r="H831" s="235" t="s">
        <v>474</v>
      </c>
      <c r="I831" s="237" t="s">
        <v>98</v>
      </c>
      <c r="J831" s="237">
        <v>9433</v>
      </c>
      <c r="K831" s="237">
        <v>9224</v>
      </c>
      <c r="L831" s="53">
        <v>0</v>
      </c>
      <c r="M831" s="12"/>
    </row>
    <row r="832" spans="1:38" ht="19.5" x14ac:dyDescent="0.25">
      <c r="A832" s="227"/>
      <c r="B832" s="230"/>
      <c r="C832" s="231"/>
      <c r="D832" s="203" t="s">
        <v>45</v>
      </c>
      <c r="E832" s="148">
        <v>0</v>
      </c>
      <c r="F832" s="154">
        <v>0</v>
      </c>
      <c r="G832" s="127"/>
      <c r="H832" s="262"/>
      <c r="I832" s="238"/>
      <c r="J832" s="238"/>
      <c r="K832" s="238"/>
      <c r="L832" s="55">
        <v>0</v>
      </c>
      <c r="M832" s="12"/>
    </row>
    <row r="833" spans="1:13" ht="19.5" x14ac:dyDescent="0.25">
      <c r="A833" s="256"/>
      <c r="B833" s="230"/>
      <c r="C833" s="231"/>
      <c r="D833" s="180" t="s">
        <v>46</v>
      </c>
      <c r="E833" s="194">
        <v>0</v>
      </c>
      <c r="F833" s="194">
        <v>0</v>
      </c>
      <c r="G833" s="127"/>
      <c r="H833" s="262"/>
      <c r="I833" s="238"/>
      <c r="J833" s="238"/>
      <c r="K833" s="238"/>
      <c r="L833" s="24">
        <v>0</v>
      </c>
      <c r="M833" s="12"/>
    </row>
    <row r="834" spans="1:13" x14ac:dyDescent="0.25">
      <c r="A834" s="240" t="s">
        <v>475</v>
      </c>
      <c r="B834" s="243" t="s">
        <v>476</v>
      </c>
      <c r="C834" s="243" t="s">
        <v>15</v>
      </c>
      <c r="D834" s="51" t="s">
        <v>16</v>
      </c>
      <c r="E834" s="48">
        <f>E835+E839</f>
        <v>9750000</v>
      </c>
      <c r="F834" s="48">
        <f>F835+F839</f>
        <v>5400000</v>
      </c>
      <c r="G834" s="142"/>
      <c r="H834" s="247"/>
      <c r="I834" s="249"/>
      <c r="J834" s="249"/>
      <c r="K834" s="249"/>
      <c r="L834" s="48">
        <f>L835+L839</f>
        <v>9750000</v>
      </c>
      <c r="M834" s="12"/>
    </row>
    <row r="835" spans="1:13" ht="19.5" x14ac:dyDescent="0.25">
      <c r="A835" s="241"/>
      <c r="B835" s="244"/>
      <c r="C835" s="245"/>
      <c r="D835" s="47" t="s">
        <v>20</v>
      </c>
      <c r="E835" s="48">
        <f>E836+E837+E838</f>
        <v>9750000</v>
      </c>
      <c r="F835" s="48">
        <f>F836+F837+F838</f>
        <v>5400000</v>
      </c>
      <c r="G835" s="143"/>
      <c r="H835" s="248"/>
      <c r="I835" s="250"/>
      <c r="J835" s="250"/>
      <c r="K835" s="250"/>
      <c r="L835" s="48">
        <f>L836+L837+L838</f>
        <v>9750000</v>
      </c>
      <c r="M835" s="12"/>
    </row>
    <row r="836" spans="1:13" x14ac:dyDescent="0.25">
      <c r="A836" s="241"/>
      <c r="B836" s="244"/>
      <c r="C836" s="245"/>
      <c r="D836" s="97" t="s">
        <v>23</v>
      </c>
      <c r="E836" s="48">
        <f t="shared" ref="E836:F839" si="104">E842+E848</f>
        <v>9750000</v>
      </c>
      <c r="F836" s="48">
        <f t="shared" si="104"/>
        <v>5400000</v>
      </c>
      <c r="G836" s="143"/>
      <c r="H836" s="248"/>
      <c r="I836" s="251"/>
      <c r="J836" s="251"/>
      <c r="K836" s="251"/>
      <c r="L836" s="48">
        <f>L842+L848</f>
        <v>9750000</v>
      </c>
      <c r="M836" s="12"/>
    </row>
    <row r="837" spans="1:13" x14ac:dyDescent="0.25">
      <c r="A837" s="241"/>
      <c r="B837" s="244"/>
      <c r="C837" s="245"/>
      <c r="D837" s="51" t="s">
        <v>26</v>
      </c>
      <c r="E837" s="48">
        <f t="shared" si="104"/>
        <v>0</v>
      </c>
      <c r="F837" s="48">
        <f t="shared" si="104"/>
        <v>0</v>
      </c>
      <c r="G837" s="143"/>
      <c r="H837" s="252"/>
      <c r="I837" s="250"/>
      <c r="J837" s="250"/>
      <c r="K837" s="250"/>
      <c r="L837" s="48">
        <f>L843+L849</f>
        <v>0</v>
      </c>
      <c r="M837" s="12"/>
    </row>
    <row r="838" spans="1:13" ht="19.5" x14ac:dyDescent="0.25">
      <c r="A838" s="241"/>
      <c r="B838" s="244"/>
      <c r="C838" s="245"/>
      <c r="D838" s="47" t="s">
        <v>45</v>
      </c>
      <c r="E838" s="65">
        <f t="shared" si="104"/>
        <v>0</v>
      </c>
      <c r="F838" s="65">
        <f t="shared" si="104"/>
        <v>0</v>
      </c>
      <c r="G838" s="143"/>
      <c r="H838" s="253"/>
      <c r="I838" s="250"/>
      <c r="J838" s="250"/>
      <c r="K838" s="250"/>
      <c r="L838" s="65">
        <f>L844+L850</f>
        <v>0</v>
      </c>
      <c r="M838" s="12"/>
    </row>
    <row r="839" spans="1:13" ht="19.5" x14ac:dyDescent="0.25">
      <c r="A839" s="242"/>
      <c r="B839" s="244"/>
      <c r="C839" s="246"/>
      <c r="D839" s="97" t="s">
        <v>46</v>
      </c>
      <c r="E839" s="81">
        <f t="shared" si="104"/>
        <v>0</v>
      </c>
      <c r="F839" s="81">
        <f t="shared" si="104"/>
        <v>0</v>
      </c>
      <c r="G839" s="143"/>
      <c r="H839" s="254"/>
      <c r="I839" s="255"/>
      <c r="J839" s="255"/>
      <c r="K839" s="255"/>
      <c r="L839" s="81">
        <f>L845+L851</f>
        <v>0</v>
      </c>
      <c r="M839" s="12"/>
    </row>
    <row r="840" spans="1:13" ht="13.5" customHeight="1" x14ac:dyDescent="0.25">
      <c r="A840" s="226" t="s">
        <v>477</v>
      </c>
      <c r="B840" s="229" t="s">
        <v>478</v>
      </c>
      <c r="C840" s="229"/>
      <c r="D840" s="18" t="s">
        <v>16</v>
      </c>
      <c r="E840" s="53">
        <f>E841+E845</f>
        <v>3000000</v>
      </c>
      <c r="F840" s="53">
        <f>F841+F845</f>
        <v>0</v>
      </c>
      <c r="G840" s="233"/>
      <c r="H840" s="235" t="s">
        <v>479</v>
      </c>
      <c r="I840" s="237" t="s">
        <v>98</v>
      </c>
      <c r="J840" s="237">
        <v>30</v>
      </c>
      <c r="K840" s="237">
        <v>0</v>
      </c>
      <c r="L840" s="53">
        <f>L841+L845</f>
        <v>3000000</v>
      </c>
      <c r="M840" s="12"/>
    </row>
    <row r="841" spans="1:13" ht="19.5" x14ac:dyDescent="0.25">
      <c r="A841" s="227"/>
      <c r="B841" s="230"/>
      <c r="C841" s="231"/>
      <c r="D841" s="203" t="s">
        <v>20</v>
      </c>
      <c r="E841" s="53">
        <f>E842+E843+E844</f>
        <v>3000000</v>
      </c>
      <c r="F841" s="53">
        <f>F842+F843+F844</f>
        <v>0</v>
      </c>
      <c r="G841" s="233"/>
      <c r="H841" s="236"/>
      <c r="I841" s="238"/>
      <c r="J841" s="238"/>
      <c r="K841" s="238"/>
      <c r="L841" s="53">
        <f>L842+L843+L844</f>
        <v>3000000</v>
      </c>
      <c r="M841" s="12"/>
    </row>
    <row r="842" spans="1:13" x14ac:dyDescent="0.25">
      <c r="A842" s="227"/>
      <c r="B842" s="230"/>
      <c r="C842" s="231"/>
      <c r="D842" s="180" t="s">
        <v>23</v>
      </c>
      <c r="E842" s="154">
        <v>3000000</v>
      </c>
      <c r="F842" s="154">
        <v>0</v>
      </c>
      <c r="G842" s="233"/>
      <c r="H842" s="236"/>
      <c r="I842" s="238"/>
      <c r="J842" s="238"/>
      <c r="K842" s="238"/>
      <c r="L842" s="57">
        <v>3000000</v>
      </c>
      <c r="M842" s="12"/>
    </row>
    <row r="843" spans="1:13" x14ac:dyDescent="0.25">
      <c r="A843" s="227"/>
      <c r="B843" s="230"/>
      <c r="C843" s="231"/>
      <c r="D843" s="18" t="s">
        <v>26</v>
      </c>
      <c r="E843" s="53">
        <v>0</v>
      </c>
      <c r="F843" s="53">
        <v>0</v>
      </c>
      <c r="G843" s="233"/>
      <c r="H843" s="236"/>
      <c r="I843" s="238"/>
      <c r="J843" s="238"/>
      <c r="K843" s="238"/>
      <c r="L843" s="53">
        <v>0</v>
      </c>
      <c r="M843" s="12"/>
    </row>
    <row r="844" spans="1:13" ht="19.5" x14ac:dyDescent="0.25">
      <c r="A844" s="227"/>
      <c r="B844" s="230"/>
      <c r="C844" s="231"/>
      <c r="D844" s="203" t="s">
        <v>45</v>
      </c>
      <c r="E844" s="148">
        <v>0</v>
      </c>
      <c r="F844" s="154">
        <v>0</v>
      </c>
      <c r="G844" s="233"/>
      <c r="H844" s="236"/>
      <c r="I844" s="238"/>
      <c r="J844" s="238"/>
      <c r="K844" s="238"/>
      <c r="L844" s="55">
        <v>0</v>
      </c>
      <c r="M844" s="12"/>
    </row>
    <row r="845" spans="1:13" ht="19.5" x14ac:dyDescent="0.25">
      <c r="A845" s="256"/>
      <c r="B845" s="230"/>
      <c r="C845" s="257"/>
      <c r="D845" s="180" t="s">
        <v>46</v>
      </c>
      <c r="E845" s="194">
        <v>0</v>
      </c>
      <c r="F845" s="194">
        <v>0</v>
      </c>
      <c r="G845" s="233"/>
      <c r="H845" s="236"/>
      <c r="I845" s="258"/>
      <c r="J845" s="258"/>
      <c r="K845" s="258"/>
      <c r="L845" s="24">
        <v>0</v>
      </c>
      <c r="M845" s="12"/>
    </row>
    <row r="846" spans="1:13" x14ac:dyDescent="0.25">
      <c r="A846" s="226" t="s">
        <v>480</v>
      </c>
      <c r="B846" s="229" t="s">
        <v>481</v>
      </c>
      <c r="C846" s="229"/>
      <c r="D846" s="18" t="s">
        <v>16</v>
      </c>
      <c r="E846" s="53">
        <f>E847+E851</f>
        <v>6750000</v>
      </c>
      <c r="F846" s="53">
        <f>F847+F851</f>
        <v>5400000</v>
      </c>
      <c r="G846" s="233"/>
      <c r="H846" s="235" t="s">
        <v>479</v>
      </c>
      <c r="I846" s="237" t="s">
        <v>98</v>
      </c>
      <c r="J846" s="238">
        <v>30</v>
      </c>
      <c r="K846" s="237">
        <v>24</v>
      </c>
      <c r="L846" s="53">
        <f>L847+L851</f>
        <v>6750000</v>
      </c>
      <c r="M846" s="12"/>
    </row>
    <row r="847" spans="1:13" ht="19.5" x14ac:dyDescent="0.25">
      <c r="A847" s="227"/>
      <c r="B847" s="230"/>
      <c r="C847" s="231"/>
      <c r="D847" s="203" t="s">
        <v>20</v>
      </c>
      <c r="E847" s="53">
        <f>E848+E849+E850</f>
        <v>6750000</v>
      </c>
      <c r="F847" s="53">
        <f>F848+F849+F850</f>
        <v>5400000</v>
      </c>
      <c r="G847" s="233"/>
      <c r="H847" s="236"/>
      <c r="I847" s="238"/>
      <c r="J847" s="238"/>
      <c r="K847" s="238"/>
      <c r="L847" s="53">
        <f>L848+L849+L850</f>
        <v>6750000</v>
      </c>
      <c r="M847" s="12"/>
    </row>
    <row r="848" spans="1:13" x14ac:dyDescent="0.25">
      <c r="A848" s="227"/>
      <c r="B848" s="230"/>
      <c r="C848" s="231"/>
      <c r="D848" s="180" t="s">
        <v>23</v>
      </c>
      <c r="E848" s="154">
        <v>6750000</v>
      </c>
      <c r="F848" s="154">
        <v>5400000</v>
      </c>
      <c r="G848" s="233"/>
      <c r="H848" s="236"/>
      <c r="I848" s="238"/>
      <c r="J848" s="238"/>
      <c r="K848" s="238"/>
      <c r="L848" s="57">
        <v>6750000</v>
      </c>
      <c r="M848" s="12"/>
    </row>
    <row r="849" spans="1:13" x14ac:dyDescent="0.25">
      <c r="A849" s="227"/>
      <c r="B849" s="230"/>
      <c r="C849" s="231"/>
      <c r="D849" s="18" t="s">
        <v>26</v>
      </c>
      <c r="E849" s="53">
        <v>0</v>
      </c>
      <c r="F849" s="53">
        <v>0</v>
      </c>
      <c r="G849" s="233"/>
      <c r="H849" s="236"/>
      <c r="I849" s="238"/>
      <c r="J849" s="238"/>
      <c r="K849" s="238"/>
      <c r="L849" s="53">
        <v>0</v>
      </c>
      <c r="M849" s="12"/>
    </row>
    <row r="850" spans="1:13" ht="19.5" x14ac:dyDescent="0.25">
      <c r="A850" s="227"/>
      <c r="B850" s="230"/>
      <c r="C850" s="231"/>
      <c r="D850" s="203" t="s">
        <v>45</v>
      </c>
      <c r="E850" s="148">
        <v>0</v>
      </c>
      <c r="F850" s="154">
        <v>0</v>
      </c>
      <c r="G850" s="233"/>
      <c r="H850" s="236"/>
      <c r="I850" s="238"/>
      <c r="J850" s="238"/>
      <c r="K850" s="238"/>
      <c r="L850" s="55">
        <v>0</v>
      </c>
      <c r="M850" s="12"/>
    </row>
    <row r="851" spans="1:13" ht="20.25" thickBot="1" x14ac:dyDescent="0.3">
      <c r="A851" s="228"/>
      <c r="B851" s="230"/>
      <c r="C851" s="232"/>
      <c r="D851" s="151" t="s">
        <v>46</v>
      </c>
      <c r="E851" s="194">
        <v>0</v>
      </c>
      <c r="F851" s="194">
        <v>0</v>
      </c>
      <c r="G851" s="234"/>
      <c r="H851" s="236"/>
      <c r="I851" s="239"/>
      <c r="J851" s="238"/>
      <c r="K851" s="239"/>
      <c r="L851" s="24">
        <v>0</v>
      </c>
      <c r="M851" s="12"/>
    </row>
    <row r="852" spans="1:13" ht="15.75" thickTop="1" x14ac:dyDescent="0.25">
      <c r="B852" s="150"/>
      <c r="E852" s="150"/>
      <c r="F852" s="150"/>
      <c r="G852" s="152"/>
      <c r="H852" s="150"/>
      <c r="J852" s="150"/>
      <c r="L852" s="153"/>
    </row>
  </sheetData>
  <mergeCells count="1023">
    <mergeCell ref="C586:C591"/>
    <mergeCell ref="G586:G591"/>
    <mergeCell ref="H586:H591"/>
    <mergeCell ref="I586:I591"/>
    <mergeCell ref="J586:J591"/>
    <mergeCell ref="K586:K591"/>
    <mergeCell ref="J124:J129"/>
    <mergeCell ref="K124:K129"/>
    <mergeCell ref="H130:H135"/>
    <mergeCell ref="I130:I135"/>
    <mergeCell ref="J130:J135"/>
    <mergeCell ref="K130:K135"/>
    <mergeCell ref="H136:H141"/>
    <mergeCell ref="I136:I141"/>
    <mergeCell ref="J136:J141"/>
    <mergeCell ref="K136:K141"/>
    <mergeCell ref="A142:A147"/>
    <mergeCell ref="B142:B147"/>
    <mergeCell ref="C142:C147"/>
    <mergeCell ref="G142:G147"/>
    <mergeCell ref="H142:H147"/>
    <mergeCell ref="I142:I147"/>
    <mergeCell ref="A154:A159"/>
    <mergeCell ref="B154:B159"/>
    <mergeCell ref="C154:C159"/>
    <mergeCell ref="G154:G159"/>
    <mergeCell ref="H154:H159"/>
    <mergeCell ref="I154:I159"/>
    <mergeCell ref="J154:J159"/>
    <mergeCell ref="K154:K159"/>
    <mergeCell ref="A160:A165"/>
    <mergeCell ref="B160:B165"/>
    <mergeCell ref="H106:H111"/>
    <mergeCell ref="I106:I111"/>
    <mergeCell ref="J106:J111"/>
    <mergeCell ref="K106:K111"/>
    <mergeCell ref="H112:H117"/>
    <mergeCell ref="I112:I117"/>
    <mergeCell ref="J112:J117"/>
    <mergeCell ref="K112:K117"/>
    <mergeCell ref="H118:H123"/>
    <mergeCell ref="I118:I123"/>
    <mergeCell ref="J118:J123"/>
    <mergeCell ref="K118:K123"/>
    <mergeCell ref="A130:A135"/>
    <mergeCell ref="B130:B135"/>
    <mergeCell ref="C130:C135"/>
    <mergeCell ref="G130:G135"/>
    <mergeCell ref="A136:A141"/>
    <mergeCell ref="B136:B141"/>
    <mergeCell ref="C136:C141"/>
    <mergeCell ref="G136:G141"/>
    <mergeCell ref="A124:A129"/>
    <mergeCell ref="B124:B129"/>
    <mergeCell ref="C124:C129"/>
    <mergeCell ref="G124:G129"/>
    <mergeCell ref="H124:H129"/>
    <mergeCell ref="I124:I129"/>
    <mergeCell ref="A106:A111"/>
    <mergeCell ref="B106:B111"/>
    <mergeCell ref="C106:C111"/>
    <mergeCell ref="G106:G111"/>
    <mergeCell ref="A112:A117"/>
    <mergeCell ref="B112:B117"/>
    <mergeCell ref="B1:L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P3:P5"/>
    <mergeCell ref="Q3:Q5"/>
    <mergeCell ref="R3:R5"/>
    <mergeCell ref="T3:T4"/>
    <mergeCell ref="A7:A15"/>
    <mergeCell ref="B7:B15"/>
    <mergeCell ref="C7:C15"/>
    <mergeCell ref="H7:H8"/>
    <mergeCell ref="I7:I8"/>
    <mergeCell ref="J7:J8"/>
    <mergeCell ref="J3:J5"/>
    <mergeCell ref="K3:K5"/>
    <mergeCell ref="L3:L5"/>
    <mergeCell ref="M3:M5"/>
    <mergeCell ref="N3:N5"/>
    <mergeCell ref="O3:O5"/>
    <mergeCell ref="A21:A29"/>
    <mergeCell ref="B21:B29"/>
    <mergeCell ref="C21:C29"/>
    <mergeCell ref="G21:G29"/>
    <mergeCell ref="A30:A37"/>
    <mergeCell ref="B30:B37"/>
    <mergeCell ref="C30:C37"/>
    <mergeCell ref="K7:K8"/>
    <mergeCell ref="H9:H10"/>
    <mergeCell ref="I9:I10"/>
    <mergeCell ref="J9:J10"/>
    <mergeCell ref="K9:K10"/>
    <mergeCell ref="H11:H12"/>
    <mergeCell ref="I11:I12"/>
    <mergeCell ref="J11:J12"/>
    <mergeCell ref="K11:K12"/>
    <mergeCell ref="H30:H37"/>
    <mergeCell ref="I30:I37"/>
    <mergeCell ref="J30:J37"/>
    <mergeCell ref="K30:K37"/>
    <mergeCell ref="D15:D17"/>
    <mergeCell ref="E15:E17"/>
    <mergeCell ref="F15:F17"/>
    <mergeCell ref="G15:G17"/>
    <mergeCell ref="A38:A43"/>
    <mergeCell ref="B38:B43"/>
    <mergeCell ref="C38:C43"/>
    <mergeCell ref="G38:G43"/>
    <mergeCell ref="H38:H43"/>
    <mergeCell ref="I38:I43"/>
    <mergeCell ref="J38:J43"/>
    <mergeCell ref="K38:K43"/>
    <mergeCell ref="A44:A49"/>
    <mergeCell ref="B44:B49"/>
    <mergeCell ref="C44:C49"/>
    <mergeCell ref="G44:G49"/>
    <mergeCell ref="H44:H49"/>
    <mergeCell ref="I44:I49"/>
    <mergeCell ref="J44:J49"/>
    <mergeCell ref="K44:K49"/>
    <mergeCell ref="J50:J55"/>
    <mergeCell ref="K50:K55"/>
    <mergeCell ref="A56:A61"/>
    <mergeCell ref="B56:B61"/>
    <mergeCell ref="C56:C61"/>
    <mergeCell ref="G56:G61"/>
    <mergeCell ref="H56:H61"/>
    <mergeCell ref="I56:I61"/>
    <mergeCell ref="J56:J61"/>
    <mergeCell ref="K56:K61"/>
    <mergeCell ref="A50:A55"/>
    <mergeCell ref="B50:B55"/>
    <mergeCell ref="C50:C55"/>
    <mergeCell ref="G50:G55"/>
    <mergeCell ref="H50:H55"/>
    <mergeCell ref="I50:I55"/>
    <mergeCell ref="J62:J67"/>
    <mergeCell ref="K62:K67"/>
    <mergeCell ref="A68:A73"/>
    <mergeCell ref="B68:B73"/>
    <mergeCell ref="C68:C73"/>
    <mergeCell ref="G68:G73"/>
    <mergeCell ref="H68:H73"/>
    <mergeCell ref="I68:I73"/>
    <mergeCell ref="J68:J73"/>
    <mergeCell ref="K68:K73"/>
    <mergeCell ref="A62:A67"/>
    <mergeCell ref="B62:B67"/>
    <mergeCell ref="C62:C67"/>
    <mergeCell ref="G62:G67"/>
    <mergeCell ref="H62:H67"/>
    <mergeCell ref="I62:I67"/>
    <mergeCell ref="J74:J79"/>
    <mergeCell ref="K74:K79"/>
    <mergeCell ref="A80:A85"/>
    <mergeCell ref="B80:B85"/>
    <mergeCell ref="C80:C85"/>
    <mergeCell ref="G80:G85"/>
    <mergeCell ref="H80:H85"/>
    <mergeCell ref="I80:I85"/>
    <mergeCell ref="J80:J85"/>
    <mergeCell ref="K80:K85"/>
    <mergeCell ref="A74:A79"/>
    <mergeCell ref="B74:B79"/>
    <mergeCell ref="C74:C79"/>
    <mergeCell ref="G74:G79"/>
    <mergeCell ref="H74:H79"/>
    <mergeCell ref="I74:I79"/>
    <mergeCell ref="J86:J91"/>
    <mergeCell ref="K86:K91"/>
    <mergeCell ref="A100:A105"/>
    <mergeCell ref="B100:B105"/>
    <mergeCell ref="C100:C105"/>
    <mergeCell ref="G100:G105"/>
    <mergeCell ref="H100:H105"/>
    <mergeCell ref="I100:I105"/>
    <mergeCell ref="J100:J105"/>
    <mergeCell ref="K100:K105"/>
    <mergeCell ref="A86:A91"/>
    <mergeCell ref="B86:B91"/>
    <mergeCell ref="C86:C91"/>
    <mergeCell ref="G86:G91"/>
    <mergeCell ref="H86:H91"/>
    <mergeCell ref="I86:I91"/>
    <mergeCell ref="A92:A99"/>
    <mergeCell ref="B92:B99"/>
    <mergeCell ref="C92:C99"/>
    <mergeCell ref="G92:G99"/>
    <mergeCell ref="H92:H99"/>
    <mergeCell ref="I92:I99"/>
    <mergeCell ref="J92:J99"/>
    <mergeCell ref="K92:K99"/>
    <mergeCell ref="C112:C117"/>
    <mergeCell ref="G112:G117"/>
    <mergeCell ref="A118:A123"/>
    <mergeCell ref="B118:B123"/>
    <mergeCell ref="C118:C123"/>
    <mergeCell ref="G118:G123"/>
    <mergeCell ref="J142:J147"/>
    <mergeCell ref="K142:K147"/>
    <mergeCell ref="A148:A153"/>
    <mergeCell ref="B148:B153"/>
    <mergeCell ref="C148:C153"/>
    <mergeCell ref="G148:G153"/>
    <mergeCell ref="H150:H151"/>
    <mergeCell ref="I150:I151"/>
    <mergeCell ref="J150:J151"/>
    <mergeCell ref="K150:K151"/>
    <mergeCell ref="H152:H153"/>
    <mergeCell ref="I152:I153"/>
    <mergeCell ref="J152:J153"/>
    <mergeCell ref="K152:K153"/>
    <mergeCell ref="C160:C165"/>
    <mergeCell ref="G160:G165"/>
    <mergeCell ref="H160:H165"/>
    <mergeCell ref="K166:K171"/>
    <mergeCell ref="I160:I165"/>
    <mergeCell ref="J160:J165"/>
    <mergeCell ref="K160:K165"/>
    <mergeCell ref="A166:A171"/>
    <mergeCell ref="B166:B171"/>
    <mergeCell ref="C166:C171"/>
    <mergeCell ref="G166:G171"/>
    <mergeCell ref="H166:H171"/>
    <mergeCell ref="I166:I171"/>
    <mergeCell ref="J166:J171"/>
    <mergeCell ref="A180:A185"/>
    <mergeCell ref="B180:B185"/>
    <mergeCell ref="C180:C185"/>
    <mergeCell ref="G180:G185"/>
    <mergeCell ref="H180:H185"/>
    <mergeCell ref="I180:I185"/>
    <mergeCell ref="J180:J185"/>
    <mergeCell ref="K180:K185"/>
    <mergeCell ref="A172:A179"/>
    <mergeCell ref="B172:B179"/>
    <mergeCell ref="C172:C179"/>
    <mergeCell ref="D177:D179"/>
    <mergeCell ref="E177:E179"/>
    <mergeCell ref="F177:F179"/>
    <mergeCell ref="G172:G179"/>
    <mergeCell ref="L177:L179"/>
    <mergeCell ref="K186:K191"/>
    <mergeCell ref="J186:J191"/>
    <mergeCell ref="A192:A197"/>
    <mergeCell ref="B192:B197"/>
    <mergeCell ref="C192:C197"/>
    <mergeCell ref="G192:G197"/>
    <mergeCell ref="A186:A191"/>
    <mergeCell ref="B186:B191"/>
    <mergeCell ref="C186:C191"/>
    <mergeCell ref="G186:G191"/>
    <mergeCell ref="H186:H191"/>
    <mergeCell ref="I186:I191"/>
    <mergeCell ref="A203:A208"/>
    <mergeCell ref="B203:B208"/>
    <mergeCell ref="C203:C208"/>
    <mergeCell ref="G203:G212"/>
    <mergeCell ref="A213:A218"/>
    <mergeCell ref="B213:B218"/>
    <mergeCell ref="C213:C218"/>
    <mergeCell ref="G213:G218"/>
    <mergeCell ref="H213:H218"/>
    <mergeCell ref="I213:I218"/>
    <mergeCell ref="J213:J218"/>
    <mergeCell ref="K213:K218"/>
    <mergeCell ref="A219:A224"/>
    <mergeCell ref="B219:B224"/>
    <mergeCell ref="C219:C224"/>
    <mergeCell ref="H219:H224"/>
    <mergeCell ref="I219:I224"/>
    <mergeCell ref="J219:J224"/>
    <mergeCell ref="J228:J230"/>
    <mergeCell ref="K228:K230"/>
    <mergeCell ref="A231:A236"/>
    <mergeCell ref="B231:B236"/>
    <mergeCell ref="H231:H236"/>
    <mergeCell ref="I231:I236"/>
    <mergeCell ref="J231:J236"/>
    <mergeCell ref="K231:K236"/>
    <mergeCell ref="K219:K224"/>
    <mergeCell ref="A225:A230"/>
    <mergeCell ref="B225:B230"/>
    <mergeCell ref="C225:C230"/>
    <mergeCell ref="G225:G226"/>
    <mergeCell ref="H228:H230"/>
    <mergeCell ref="I228:I230"/>
    <mergeCell ref="J237:J242"/>
    <mergeCell ref="K237:K242"/>
    <mergeCell ref="A243:A248"/>
    <mergeCell ref="B243:B248"/>
    <mergeCell ref="C243:C248"/>
    <mergeCell ref="G243:G248"/>
    <mergeCell ref="H243:H248"/>
    <mergeCell ref="I243:I248"/>
    <mergeCell ref="J243:J248"/>
    <mergeCell ref="K243:K248"/>
    <mergeCell ref="A237:A242"/>
    <mergeCell ref="B237:B242"/>
    <mergeCell ref="C237:C242"/>
    <mergeCell ref="G237:G242"/>
    <mergeCell ref="H237:H242"/>
    <mergeCell ref="I237:I242"/>
    <mergeCell ref="H255:H260"/>
    <mergeCell ref="I255:I260"/>
    <mergeCell ref="J255:J260"/>
    <mergeCell ref="K255:K260"/>
    <mergeCell ref="A261:A288"/>
    <mergeCell ref="B261:B288"/>
    <mergeCell ref="C261:C288"/>
    <mergeCell ref="G261:G288"/>
    <mergeCell ref="A249:A254"/>
    <mergeCell ref="B249:B254"/>
    <mergeCell ref="C249:C254"/>
    <mergeCell ref="G249:G254"/>
    <mergeCell ref="A255:A260"/>
    <mergeCell ref="B255:B260"/>
    <mergeCell ref="C255:C260"/>
    <mergeCell ref="G255:G260"/>
    <mergeCell ref="J289:J294"/>
    <mergeCell ref="K289:K294"/>
    <mergeCell ref="A295:A300"/>
    <mergeCell ref="B295:B300"/>
    <mergeCell ref="C295:C300"/>
    <mergeCell ref="G295:G300"/>
    <mergeCell ref="H295:H300"/>
    <mergeCell ref="I295:I300"/>
    <mergeCell ref="J295:J300"/>
    <mergeCell ref="K295:K300"/>
    <mergeCell ref="A289:A294"/>
    <mergeCell ref="B289:B294"/>
    <mergeCell ref="C289:C294"/>
    <mergeCell ref="G289:G294"/>
    <mergeCell ref="H289:H294"/>
    <mergeCell ref="I289:I294"/>
    <mergeCell ref="J301:J306"/>
    <mergeCell ref="K301:K306"/>
    <mergeCell ref="A307:A312"/>
    <mergeCell ref="B307:B312"/>
    <mergeCell ref="C307:C312"/>
    <mergeCell ref="G307:G312"/>
    <mergeCell ref="H307:H312"/>
    <mergeCell ref="I307:I312"/>
    <mergeCell ref="J307:J312"/>
    <mergeCell ref="K307:K312"/>
    <mergeCell ref="A301:A306"/>
    <mergeCell ref="B301:B306"/>
    <mergeCell ref="C301:C306"/>
    <mergeCell ref="G301:G306"/>
    <mergeCell ref="H301:H306"/>
    <mergeCell ref="I301:I306"/>
    <mergeCell ref="J313:J318"/>
    <mergeCell ref="K313:K318"/>
    <mergeCell ref="A319:A324"/>
    <mergeCell ref="B319:B324"/>
    <mergeCell ref="C319:C324"/>
    <mergeCell ref="G319:G324"/>
    <mergeCell ref="H319:H324"/>
    <mergeCell ref="I319:I324"/>
    <mergeCell ref="J319:J324"/>
    <mergeCell ref="K319:K324"/>
    <mergeCell ref="A313:A318"/>
    <mergeCell ref="B313:B318"/>
    <mergeCell ref="C313:C318"/>
    <mergeCell ref="G313:G318"/>
    <mergeCell ref="H313:H318"/>
    <mergeCell ref="I313:I318"/>
    <mergeCell ref="J325:J330"/>
    <mergeCell ref="K325:K330"/>
    <mergeCell ref="A331:A336"/>
    <mergeCell ref="B331:B336"/>
    <mergeCell ref="C331:C336"/>
    <mergeCell ref="G331:G336"/>
    <mergeCell ref="H331:H336"/>
    <mergeCell ref="I331:I336"/>
    <mergeCell ref="J331:J336"/>
    <mergeCell ref="K331:K336"/>
    <mergeCell ref="A325:A330"/>
    <mergeCell ref="B325:B330"/>
    <mergeCell ref="C325:C330"/>
    <mergeCell ref="G325:G330"/>
    <mergeCell ref="H325:H330"/>
    <mergeCell ref="I325:I330"/>
    <mergeCell ref="J337:J342"/>
    <mergeCell ref="K337:K342"/>
    <mergeCell ref="A343:A348"/>
    <mergeCell ref="B343:B348"/>
    <mergeCell ref="C343:C348"/>
    <mergeCell ref="G343:G348"/>
    <mergeCell ref="H345:H348"/>
    <mergeCell ref="I345:I348"/>
    <mergeCell ref="J345:J348"/>
    <mergeCell ref="K345:K348"/>
    <mergeCell ref="A337:A342"/>
    <mergeCell ref="B337:B342"/>
    <mergeCell ref="C337:C342"/>
    <mergeCell ref="G337:G342"/>
    <mergeCell ref="H337:H342"/>
    <mergeCell ref="I337:I342"/>
    <mergeCell ref="J349:J354"/>
    <mergeCell ref="K349:K354"/>
    <mergeCell ref="A355:A360"/>
    <mergeCell ref="B355:B360"/>
    <mergeCell ref="C355:C360"/>
    <mergeCell ref="G355:G360"/>
    <mergeCell ref="H355:H360"/>
    <mergeCell ref="I355:I360"/>
    <mergeCell ref="J355:J360"/>
    <mergeCell ref="K355:K360"/>
    <mergeCell ref="A349:A354"/>
    <mergeCell ref="B349:B354"/>
    <mergeCell ref="C349:C354"/>
    <mergeCell ref="G349:G354"/>
    <mergeCell ref="H349:H354"/>
    <mergeCell ref="I349:I354"/>
    <mergeCell ref="K362:K366"/>
    <mergeCell ref="A367:A372"/>
    <mergeCell ref="B367:B372"/>
    <mergeCell ref="C367:C372"/>
    <mergeCell ref="H367:H372"/>
    <mergeCell ref="I367:I372"/>
    <mergeCell ref="J367:J372"/>
    <mergeCell ref="K367:K372"/>
    <mergeCell ref="A361:A366"/>
    <mergeCell ref="B361:B366"/>
    <mergeCell ref="C361:C366"/>
    <mergeCell ref="H362:H366"/>
    <mergeCell ref="I362:I366"/>
    <mergeCell ref="J362:J366"/>
    <mergeCell ref="J385:J390"/>
    <mergeCell ref="K385:K390"/>
    <mergeCell ref="A391:A396"/>
    <mergeCell ref="B391:B396"/>
    <mergeCell ref="C391:C396"/>
    <mergeCell ref="G391:G396"/>
    <mergeCell ref="K373:K378"/>
    <mergeCell ref="B379:B384"/>
    <mergeCell ref="G379:G384"/>
    <mergeCell ref="H379:H384"/>
    <mergeCell ref="A385:A390"/>
    <mergeCell ref="B385:B390"/>
    <mergeCell ref="C385:C390"/>
    <mergeCell ref="G385:G390"/>
    <mergeCell ref="H385:H390"/>
    <mergeCell ref="I385:I390"/>
    <mergeCell ref="A373:A378"/>
    <mergeCell ref="B373:B378"/>
    <mergeCell ref="C373:C378"/>
    <mergeCell ref="H373:H378"/>
    <mergeCell ref="I373:I378"/>
    <mergeCell ref="J373:J378"/>
    <mergeCell ref="H407:H409"/>
    <mergeCell ref="I407:I409"/>
    <mergeCell ref="J407:J409"/>
    <mergeCell ref="K407:K409"/>
    <mergeCell ref="A410:A415"/>
    <mergeCell ref="B410:B415"/>
    <mergeCell ref="C410:C415"/>
    <mergeCell ref="G410:G415"/>
    <mergeCell ref="J402:J403"/>
    <mergeCell ref="K402:K403"/>
    <mergeCell ref="A404:A409"/>
    <mergeCell ref="B404:B409"/>
    <mergeCell ref="C404:C409"/>
    <mergeCell ref="G404:G409"/>
    <mergeCell ref="H404:H406"/>
    <mergeCell ref="I404:I406"/>
    <mergeCell ref="J404:J406"/>
    <mergeCell ref="K404:K406"/>
    <mergeCell ref="A397:A403"/>
    <mergeCell ref="B397:B403"/>
    <mergeCell ref="C397:C403"/>
    <mergeCell ref="G397:G403"/>
    <mergeCell ref="H402:H403"/>
    <mergeCell ref="I402:I403"/>
    <mergeCell ref="J416:J421"/>
    <mergeCell ref="K416:K421"/>
    <mergeCell ref="A422:A427"/>
    <mergeCell ref="B422:B427"/>
    <mergeCell ref="C422:C427"/>
    <mergeCell ref="G422:G427"/>
    <mergeCell ref="A416:A421"/>
    <mergeCell ref="B416:B421"/>
    <mergeCell ref="C416:C421"/>
    <mergeCell ref="G416:G421"/>
    <mergeCell ref="H416:H421"/>
    <mergeCell ref="I416:I421"/>
    <mergeCell ref="I436:I441"/>
    <mergeCell ref="J436:J441"/>
    <mergeCell ref="K436:K441"/>
    <mergeCell ref="A442:A447"/>
    <mergeCell ref="B442:B447"/>
    <mergeCell ref="C442:C447"/>
    <mergeCell ref="G442:G447"/>
    <mergeCell ref="A430:A435"/>
    <mergeCell ref="B430:B435"/>
    <mergeCell ref="C430:C435"/>
    <mergeCell ref="G430:G435"/>
    <mergeCell ref="A436:A441"/>
    <mergeCell ref="B436:B441"/>
    <mergeCell ref="C436:C441"/>
    <mergeCell ref="G436:G441"/>
    <mergeCell ref="A448:A453"/>
    <mergeCell ref="B448:B453"/>
    <mergeCell ref="C448:C453"/>
    <mergeCell ref="G448:G453"/>
    <mergeCell ref="A454:A459"/>
    <mergeCell ref="B454:B459"/>
    <mergeCell ref="C454:C459"/>
    <mergeCell ref="G454:G459"/>
    <mergeCell ref="H436:H441"/>
    <mergeCell ref="J460:J462"/>
    <mergeCell ref="K460:K462"/>
    <mergeCell ref="H463:H465"/>
    <mergeCell ref="I463:I465"/>
    <mergeCell ref="J463:J465"/>
    <mergeCell ref="K463:K465"/>
    <mergeCell ref="A460:A465"/>
    <mergeCell ref="B460:B465"/>
    <mergeCell ref="C460:C465"/>
    <mergeCell ref="G460:G465"/>
    <mergeCell ref="H460:H462"/>
    <mergeCell ref="I460:I462"/>
    <mergeCell ref="J466:J468"/>
    <mergeCell ref="K466:K468"/>
    <mergeCell ref="H469:H471"/>
    <mergeCell ref="I469:I471"/>
    <mergeCell ref="J469:J471"/>
    <mergeCell ref="K469:K471"/>
    <mergeCell ref="A466:A471"/>
    <mergeCell ref="B466:B471"/>
    <mergeCell ref="C466:C471"/>
    <mergeCell ref="G466:G471"/>
    <mergeCell ref="H466:H468"/>
    <mergeCell ref="I466:I468"/>
    <mergeCell ref="J472:J477"/>
    <mergeCell ref="K472:K477"/>
    <mergeCell ref="A478:A483"/>
    <mergeCell ref="B478:B483"/>
    <mergeCell ref="C478:C483"/>
    <mergeCell ref="G478:G483"/>
    <mergeCell ref="A472:A477"/>
    <mergeCell ref="B472:B477"/>
    <mergeCell ref="C472:C477"/>
    <mergeCell ref="G472:G477"/>
    <mergeCell ref="H472:H477"/>
    <mergeCell ref="I472:I477"/>
    <mergeCell ref="J484:J486"/>
    <mergeCell ref="K484:K486"/>
    <mergeCell ref="H487:H489"/>
    <mergeCell ref="I487:I489"/>
    <mergeCell ref="J487:J489"/>
    <mergeCell ref="K487:K489"/>
    <mergeCell ref="A484:A489"/>
    <mergeCell ref="B484:B489"/>
    <mergeCell ref="C484:C489"/>
    <mergeCell ref="G484:G489"/>
    <mergeCell ref="H484:H486"/>
    <mergeCell ref="I484:I486"/>
    <mergeCell ref="J490:J495"/>
    <mergeCell ref="K490:K495"/>
    <mergeCell ref="A496:A501"/>
    <mergeCell ref="B496:B501"/>
    <mergeCell ref="C496:C501"/>
    <mergeCell ref="G496:G501"/>
    <mergeCell ref="H496:H501"/>
    <mergeCell ref="I496:I501"/>
    <mergeCell ref="J496:J501"/>
    <mergeCell ref="K496:K501"/>
    <mergeCell ref="A490:A495"/>
    <mergeCell ref="B490:B495"/>
    <mergeCell ref="C490:C495"/>
    <mergeCell ref="G490:G495"/>
    <mergeCell ref="H490:H495"/>
    <mergeCell ref="I490:I495"/>
    <mergeCell ref="J502:J507"/>
    <mergeCell ref="K502:K507"/>
    <mergeCell ref="A508:A513"/>
    <mergeCell ref="B508:B513"/>
    <mergeCell ref="C508:C513"/>
    <mergeCell ref="G508:G513"/>
    <mergeCell ref="H508:H513"/>
    <mergeCell ref="I508:I513"/>
    <mergeCell ref="J508:J513"/>
    <mergeCell ref="K508:K513"/>
    <mergeCell ref="A502:A507"/>
    <mergeCell ref="B502:B507"/>
    <mergeCell ref="C502:C507"/>
    <mergeCell ref="G502:G507"/>
    <mergeCell ref="H502:H507"/>
    <mergeCell ref="I502:I507"/>
    <mergeCell ref="K514:K519"/>
    <mergeCell ref="A520:A525"/>
    <mergeCell ref="B520:B525"/>
    <mergeCell ref="C520:C525"/>
    <mergeCell ref="G520:G525"/>
    <mergeCell ref="H520:H525"/>
    <mergeCell ref="I520:I525"/>
    <mergeCell ref="J520:J525"/>
    <mergeCell ref="K520:K525"/>
    <mergeCell ref="A514:A519"/>
    <mergeCell ref="B514:B519"/>
    <mergeCell ref="C514:C519"/>
    <mergeCell ref="H514:H519"/>
    <mergeCell ref="I514:I519"/>
    <mergeCell ref="J514:J519"/>
    <mergeCell ref="J526:J531"/>
    <mergeCell ref="K526:K531"/>
    <mergeCell ref="A532:A536"/>
    <mergeCell ref="B532:B536"/>
    <mergeCell ref="C532:C536"/>
    <mergeCell ref="G532:G537"/>
    <mergeCell ref="H532:H536"/>
    <mergeCell ref="I532:I536"/>
    <mergeCell ref="J532:J536"/>
    <mergeCell ref="K532:K536"/>
    <mergeCell ref="A526:A531"/>
    <mergeCell ref="B526:B531"/>
    <mergeCell ref="C526:C531"/>
    <mergeCell ref="G526:G531"/>
    <mergeCell ref="H526:H531"/>
    <mergeCell ref="I526:I531"/>
    <mergeCell ref="J538:J543"/>
    <mergeCell ref="K538:K543"/>
    <mergeCell ref="A544:A549"/>
    <mergeCell ref="B544:B549"/>
    <mergeCell ref="C544:C549"/>
    <mergeCell ref="G544:G549"/>
    <mergeCell ref="A538:A543"/>
    <mergeCell ref="B538:B543"/>
    <mergeCell ref="C538:C543"/>
    <mergeCell ref="G538:G543"/>
    <mergeCell ref="H538:H543"/>
    <mergeCell ref="I538:I543"/>
    <mergeCell ref="J550:J552"/>
    <mergeCell ref="K550:K552"/>
    <mergeCell ref="H553:H555"/>
    <mergeCell ref="I553:I555"/>
    <mergeCell ref="J553:J555"/>
    <mergeCell ref="K553:K555"/>
    <mergeCell ref="A550:A555"/>
    <mergeCell ref="B550:B555"/>
    <mergeCell ref="C550:C555"/>
    <mergeCell ref="G550:G555"/>
    <mergeCell ref="H550:H552"/>
    <mergeCell ref="I550:I552"/>
    <mergeCell ref="J558:J561"/>
    <mergeCell ref="K558:K561"/>
    <mergeCell ref="A562:A567"/>
    <mergeCell ref="B562:B567"/>
    <mergeCell ref="C562:C567"/>
    <mergeCell ref="G562:G567"/>
    <mergeCell ref="H562:H567"/>
    <mergeCell ref="I562:I567"/>
    <mergeCell ref="J562:J567"/>
    <mergeCell ref="K562:K567"/>
    <mergeCell ref="A556:A561"/>
    <mergeCell ref="B556:B561"/>
    <mergeCell ref="C556:C561"/>
    <mergeCell ref="G556:G561"/>
    <mergeCell ref="H558:H561"/>
    <mergeCell ref="I558:I561"/>
    <mergeCell ref="J568:J573"/>
    <mergeCell ref="K568:K573"/>
    <mergeCell ref="A574:A579"/>
    <mergeCell ref="B574:B579"/>
    <mergeCell ref="C574:C579"/>
    <mergeCell ref="G574:G579"/>
    <mergeCell ref="H574:H579"/>
    <mergeCell ref="I574:I579"/>
    <mergeCell ref="J574:J579"/>
    <mergeCell ref="K574:K579"/>
    <mergeCell ref="A568:A573"/>
    <mergeCell ref="B568:B573"/>
    <mergeCell ref="C568:C573"/>
    <mergeCell ref="G568:G573"/>
    <mergeCell ref="H568:H573"/>
    <mergeCell ref="I568:I573"/>
    <mergeCell ref="J580:J585"/>
    <mergeCell ref="K580:K585"/>
    <mergeCell ref="A592:A597"/>
    <mergeCell ref="B592:B597"/>
    <mergeCell ref="C592:C597"/>
    <mergeCell ref="G592:G597"/>
    <mergeCell ref="H592:H597"/>
    <mergeCell ref="I592:I597"/>
    <mergeCell ref="J592:J597"/>
    <mergeCell ref="K592:K597"/>
    <mergeCell ref="A580:A585"/>
    <mergeCell ref="B580:B585"/>
    <mergeCell ref="C580:C585"/>
    <mergeCell ref="G580:G585"/>
    <mergeCell ref="H580:H585"/>
    <mergeCell ref="I580:I585"/>
    <mergeCell ref="A586:A591"/>
    <mergeCell ref="B586:B591"/>
    <mergeCell ref="H604:H605"/>
    <mergeCell ref="I604:I605"/>
    <mergeCell ref="J604:J605"/>
    <mergeCell ref="K604:K605"/>
    <mergeCell ref="H607:H608"/>
    <mergeCell ref="I607:I608"/>
    <mergeCell ref="J607:J608"/>
    <mergeCell ref="K607:K608"/>
    <mergeCell ref="A598:A603"/>
    <mergeCell ref="B598:B603"/>
    <mergeCell ref="C598:C603"/>
    <mergeCell ref="G598:G603"/>
    <mergeCell ref="A604:A609"/>
    <mergeCell ref="B604:B609"/>
    <mergeCell ref="C604:C609"/>
    <mergeCell ref="G604:G609"/>
    <mergeCell ref="H616:H621"/>
    <mergeCell ref="I616:I621"/>
    <mergeCell ref="J616:J621"/>
    <mergeCell ref="K616:K621"/>
    <mergeCell ref="A628:A633"/>
    <mergeCell ref="B628:B633"/>
    <mergeCell ref="C628:C633"/>
    <mergeCell ref="G628:G633"/>
    <mergeCell ref="A610:A615"/>
    <mergeCell ref="B610:B615"/>
    <mergeCell ref="C610:C615"/>
    <mergeCell ref="G610:G615"/>
    <mergeCell ref="A616:A621"/>
    <mergeCell ref="B616:B621"/>
    <mergeCell ref="C616:C621"/>
    <mergeCell ref="G616:G621"/>
    <mergeCell ref="J634:J639"/>
    <mergeCell ref="K634:K639"/>
    <mergeCell ref="A640:A645"/>
    <mergeCell ref="B640:B645"/>
    <mergeCell ref="C640:C645"/>
    <mergeCell ref="G640:G645"/>
    <mergeCell ref="A634:A639"/>
    <mergeCell ref="B634:B639"/>
    <mergeCell ref="C634:C639"/>
    <mergeCell ref="G634:G639"/>
    <mergeCell ref="H634:H639"/>
    <mergeCell ref="I634:I639"/>
    <mergeCell ref="A622:A627"/>
    <mergeCell ref="B622:B627"/>
    <mergeCell ref="C622:C627"/>
    <mergeCell ref="G622:G627"/>
    <mergeCell ref="H622:H627"/>
    <mergeCell ref="I622:I627"/>
    <mergeCell ref="J622:J627"/>
    <mergeCell ref="K622:K627"/>
    <mergeCell ref="J646:J648"/>
    <mergeCell ref="K646:K648"/>
    <mergeCell ref="H649:H650"/>
    <mergeCell ref="I649:I650"/>
    <mergeCell ref="J649:J650"/>
    <mergeCell ref="K649:K650"/>
    <mergeCell ref="A646:A651"/>
    <mergeCell ref="B646:B651"/>
    <mergeCell ref="C646:C651"/>
    <mergeCell ref="G646:G651"/>
    <mergeCell ref="H646:H648"/>
    <mergeCell ref="I646:I648"/>
    <mergeCell ref="I658:I660"/>
    <mergeCell ref="J658:J660"/>
    <mergeCell ref="K658:K660"/>
    <mergeCell ref="H661:H663"/>
    <mergeCell ref="I661:I663"/>
    <mergeCell ref="J661:J663"/>
    <mergeCell ref="K661:K663"/>
    <mergeCell ref="A652:A657"/>
    <mergeCell ref="B652:B657"/>
    <mergeCell ref="C652:C657"/>
    <mergeCell ref="G652:G657"/>
    <mergeCell ref="A658:A663"/>
    <mergeCell ref="B658:B663"/>
    <mergeCell ref="C658:C663"/>
    <mergeCell ref="G658:G663"/>
    <mergeCell ref="A664:A669"/>
    <mergeCell ref="B664:B669"/>
    <mergeCell ref="C664:C669"/>
    <mergeCell ref="G664:G669"/>
    <mergeCell ref="A670:A675"/>
    <mergeCell ref="B670:B675"/>
    <mergeCell ref="C670:C675"/>
    <mergeCell ref="G670:G675"/>
    <mergeCell ref="H658:H660"/>
    <mergeCell ref="J676:J681"/>
    <mergeCell ref="K676:K681"/>
    <mergeCell ref="A682:A687"/>
    <mergeCell ref="B682:B687"/>
    <mergeCell ref="C682:C687"/>
    <mergeCell ref="G682:G687"/>
    <mergeCell ref="H670:H675"/>
    <mergeCell ref="I670:I675"/>
    <mergeCell ref="J670:J675"/>
    <mergeCell ref="K670:K675"/>
    <mergeCell ref="A676:A681"/>
    <mergeCell ref="B676:B681"/>
    <mergeCell ref="C676:C681"/>
    <mergeCell ref="G676:G681"/>
    <mergeCell ref="H676:H681"/>
    <mergeCell ref="I676:I681"/>
    <mergeCell ref="K697:K699"/>
    <mergeCell ref="A700:A705"/>
    <mergeCell ref="B700:B705"/>
    <mergeCell ref="C700:C705"/>
    <mergeCell ref="G700:G705"/>
    <mergeCell ref="H700:H704"/>
    <mergeCell ref="I700:I704"/>
    <mergeCell ref="I714:I716"/>
    <mergeCell ref="J714:J716"/>
    <mergeCell ref="K714:K716"/>
    <mergeCell ref="J688:J693"/>
    <mergeCell ref="K688:K693"/>
    <mergeCell ref="A694:A699"/>
    <mergeCell ref="B694:B699"/>
    <mergeCell ref="C694:C699"/>
    <mergeCell ref="G694:G699"/>
    <mergeCell ref="H694:H696"/>
    <mergeCell ref="I694:I696"/>
    <mergeCell ref="J694:J696"/>
    <mergeCell ref="K694:K696"/>
    <mergeCell ref="A688:A693"/>
    <mergeCell ref="B688:B693"/>
    <mergeCell ref="C688:C693"/>
    <mergeCell ref="G688:G693"/>
    <mergeCell ref="H688:H693"/>
    <mergeCell ref="I688:I693"/>
    <mergeCell ref="J700:J704"/>
    <mergeCell ref="K700:K704"/>
    <mergeCell ref="A712:A717"/>
    <mergeCell ref="B712:B717"/>
    <mergeCell ref="C712:C717"/>
    <mergeCell ref="G712:G717"/>
    <mergeCell ref="H712:H713"/>
    <mergeCell ref="H714:H716"/>
    <mergeCell ref="A732:A737"/>
    <mergeCell ref="B732:B737"/>
    <mergeCell ref="C732:C737"/>
    <mergeCell ref="G732:G737"/>
    <mergeCell ref="A706:A711"/>
    <mergeCell ref="B706:B711"/>
    <mergeCell ref="C706:C711"/>
    <mergeCell ref="G706:G711"/>
    <mergeCell ref="H697:H699"/>
    <mergeCell ref="I697:I699"/>
    <mergeCell ref="J697:J699"/>
    <mergeCell ref="A738:A743"/>
    <mergeCell ref="B738:B743"/>
    <mergeCell ref="C738:C743"/>
    <mergeCell ref="G738:G743"/>
    <mergeCell ref="K718:K723"/>
    <mergeCell ref="A724:A730"/>
    <mergeCell ref="B724:B730"/>
    <mergeCell ref="C724:C730"/>
    <mergeCell ref="G724:G730"/>
    <mergeCell ref="H724:H730"/>
    <mergeCell ref="I724:I730"/>
    <mergeCell ref="J724:J730"/>
    <mergeCell ref="K724:K730"/>
    <mergeCell ref="H738:H743"/>
    <mergeCell ref="I738:I743"/>
    <mergeCell ref="J738:J743"/>
    <mergeCell ref="K738:K743"/>
    <mergeCell ref="A718:A723"/>
    <mergeCell ref="B718:B723"/>
    <mergeCell ref="C718:C723"/>
    <mergeCell ref="G718:G723"/>
    <mergeCell ref="H718:H723"/>
    <mergeCell ref="I718:I723"/>
    <mergeCell ref="J718:J723"/>
    <mergeCell ref="A744:A750"/>
    <mergeCell ref="B744:B750"/>
    <mergeCell ref="C744:C750"/>
    <mergeCell ref="G744:G750"/>
    <mergeCell ref="H744:H750"/>
    <mergeCell ref="I744:I750"/>
    <mergeCell ref="J744:J750"/>
    <mergeCell ref="K744:K750"/>
    <mergeCell ref="A752:A758"/>
    <mergeCell ref="B752:B758"/>
    <mergeCell ref="C752:C758"/>
    <mergeCell ref="G752:G758"/>
    <mergeCell ref="H752:H754"/>
    <mergeCell ref="I752:I754"/>
    <mergeCell ref="J752:J754"/>
    <mergeCell ref="K752:K754"/>
    <mergeCell ref="J760:J762"/>
    <mergeCell ref="K760:K762"/>
    <mergeCell ref="H764:H765"/>
    <mergeCell ref="I764:I765"/>
    <mergeCell ref="J764:J765"/>
    <mergeCell ref="K764:K765"/>
    <mergeCell ref="H755:H758"/>
    <mergeCell ref="I755:I758"/>
    <mergeCell ref="J755:J758"/>
    <mergeCell ref="K755:K758"/>
    <mergeCell ref="H760:H762"/>
    <mergeCell ref="I760:I762"/>
    <mergeCell ref="I768:I773"/>
    <mergeCell ref="J768:J773"/>
    <mergeCell ref="K768:K773"/>
    <mergeCell ref="A774:A779"/>
    <mergeCell ref="B774:B779"/>
    <mergeCell ref="C774:C779"/>
    <mergeCell ref="G774:G779"/>
    <mergeCell ref="H766:H767"/>
    <mergeCell ref="A768:A773"/>
    <mergeCell ref="B768:B773"/>
    <mergeCell ref="C768:C773"/>
    <mergeCell ref="G768:G773"/>
    <mergeCell ref="H768:H773"/>
    <mergeCell ref="A760:A766"/>
    <mergeCell ref="B760:B766"/>
    <mergeCell ref="C760:C766"/>
    <mergeCell ref="G760:G766"/>
    <mergeCell ref="K780:K785"/>
    <mergeCell ref="A786:A791"/>
    <mergeCell ref="B786:B791"/>
    <mergeCell ref="C786:C791"/>
    <mergeCell ref="H786:H791"/>
    <mergeCell ref="I786:I791"/>
    <mergeCell ref="J786:J791"/>
    <mergeCell ref="K786:K791"/>
    <mergeCell ref="A780:A785"/>
    <mergeCell ref="B780:B785"/>
    <mergeCell ref="C780:C785"/>
    <mergeCell ref="H780:H785"/>
    <mergeCell ref="I780:I785"/>
    <mergeCell ref="J780:J785"/>
    <mergeCell ref="J792:J797"/>
    <mergeCell ref="K792:K797"/>
    <mergeCell ref="A798:A803"/>
    <mergeCell ref="B798:B803"/>
    <mergeCell ref="C798:C803"/>
    <mergeCell ref="G798:G803"/>
    <mergeCell ref="H798:H801"/>
    <mergeCell ref="I798:I801"/>
    <mergeCell ref="J798:J801"/>
    <mergeCell ref="K798:K801"/>
    <mergeCell ref="A792:A797"/>
    <mergeCell ref="B792:B797"/>
    <mergeCell ref="C792:C797"/>
    <mergeCell ref="G792:G797"/>
    <mergeCell ref="H792:H797"/>
    <mergeCell ref="I792:I797"/>
    <mergeCell ref="H802:H804"/>
    <mergeCell ref="I802:I804"/>
    <mergeCell ref="J802:J804"/>
    <mergeCell ref="K802:K804"/>
    <mergeCell ref="A810:A815"/>
    <mergeCell ref="B810:B815"/>
    <mergeCell ref="C810:C815"/>
    <mergeCell ref="G810:G815"/>
    <mergeCell ref="H810:H815"/>
    <mergeCell ref="I810:I815"/>
    <mergeCell ref="J810:J815"/>
    <mergeCell ref="K810:K815"/>
    <mergeCell ref="A816:A821"/>
    <mergeCell ref="B816:B821"/>
    <mergeCell ref="C816:C821"/>
    <mergeCell ref="G816:G821"/>
    <mergeCell ref="H816:H818"/>
    <mergeCell ref="I816:I818"/>
    <mergeCell ref="J816:J818"/>
    <mergeCell ref="K816:K818"/>
    <mergeCell ref="H819:H821"/>
    <mergeCell ref="I819:I821"/>
    <mergeCell ref="J819:J821"/>
    <mergeCell ref="K819:K821"/>
    <mergeCell ref="B822:B827"/>
    <mergeCell ref="C822:C827"/>
    <mergeCell ref="H822:H827"/>
    <mergeCell ref="I822:I827"/>
    <mergeCell ref="J822:J827"/>
    <mergeCell ref="K822:K827"/>
    <mergeCell ref="A828:A833"/>
    <mergeCell ref="B828:B833"/>
    <mergeCell ref="C828:C833"/>
    <mergeCell ref="H828:H830"/>
    <mergeCell ref="I828:I830"/>
    <mergeCell ref="J828:J830"/>
    <mergeCell ref="K828:K830"/>
    <mergeCell ref="H831:H833"/>
    <mergeCell ref="I831:I833"/>
    <mergeCell ref="J831:J833"/>
    <mergeCell ref="K831:K833"/>
    <mergeCell ref="A822:A827"/>
    <mergeCell ref="A846:A851"/>
    <mergeCell ref="B846:B851"/>
    <mergeCell ref="C846:C851"/>
    <mergeCell ref="G846:G851"/>
    <mergeCell ref="H846:H851"/>
    <mergeCell ref="I846:I851"/>
    <mergeCell ref="J846:J851"/>
    <mergeCell ref="K846:K851"/>
    <mergeCell ref="A834:A839"/>
    <mergeCell ref="B834:B839"/>
    <mergeCell ref="C834:C839"/>
    <mergeCell ref="H834:H836"/>
    <mergeCell ref="I834:I836"/>
    <mergeCell ref="J834:J836"/>
    <mergeCell ref="K834:K836"/>
    <mergeCell ref="H837:H839"/>
    <mergeCell ref="I837:I839"/>
    <mergeCell ref="J837:J839"/>
    <mergeCell ref="K837:K839"/>
    <mergeCell ref="A840:A845"/>
    <mergeCell ref="B840:B845"/>
    <mergeCell ref="C840:C845"/>
    <mergeCell ref="G840:G845"/>
    <mergeCell ref="H840:H845"/>
    <mergeCell ref="I840:I845"/>
    <mergeCell ref="J840:J845"/>
    <mergeCell ref="K840:K845"/>
  </mergeCells>
  <printOptions horizontalCentered="1"/>
  <pageMargins left="0.70866141732283472" right="0.31496062992125984" top="0.55118110236220474" bottom="0.35433070866141736" header="0.31496062992125984" footer="0.31496062992125984"/>
  <pageSetup paperSize="9" scale="7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Горбачева</dc:creator>
  <cp:lastModifiedBy>Елена Горбачева</cp:lastModifiedBy>
  <cp:lastPrinted>2021-08-10T06:37:33Z</cp:lastPrinted>
  <dcterms:created xsi:type="dcterms:W3CDTF">2021-05-25T11:58:50Z</dcterms:created>
  <dcterms:modified xsi:type="dcterms:W3CDTF">2021-08-10T09:25:44Z</dcterms:modified>
</cp:coreProperties>
</file>