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gorbacheva\Desktop\государственная программа\отчетность по госпрограмме\отчет 2020\1 полугодие 2020\здравоохранение\"/>
    </mc:Choice>
  </mc:AlternateContent>
  <bookViews>
    <workbookView xWindow="0" yWindow="0" windowWidth="28800" windowHeight="12135"/>
  </bookViews>
  <sheets>
    <sheet name="4. Развитие здравоохранения" sheetId="1" r:id="rId1"/>
  </sheets>
  <definedNames>
    <definedName name="_xlnm.Print_Titles" localSheetId="0">'4. Развитие здравоохранения'!$3:$6</definedName>
    <definedName name="_xlnm.Print_Area" localSheetId="0">'4. Развитие здравоохранения'!$A$1:$L$894</definedName>
  </definedNames>
  <calcPr calcId="152511"/>
</workbook>
</file>

<file path=xl/calcChain.xml><?xml version="1.0" encoding="utf-8"?>
<calcChain xmlns="http://schemas.openxmlformats.org/spreadsheetml/2006/main">
  <c r="L14" i="1" l="1"/>
  <c r="F425" i="1" l="1"/>
  <c r="F347" i="1"/>
  <c r="N563" i="1" l="1"/>
  <c r="L879" i="1"/>
  <c r="L878" i="1"/>
  <c r="L876" i="1"/>
  <c r="L820" i="1"/>
  <c r="L819" i="1"/>
  <c r="L818" i="1"/>
  <c r="L817" i="1"/>
  <c r="L116" i="1"/>
  <c r="L115" i="1" s="1"/>
  <c r="L35" i="1"/>
  <c r="L34" i="1"/>
  <c r="L33" i="1"/>
  <c r="L31" i="1"/>
  <c r="L27" i="1"/>
  <c r="L26" i="1"/>
  <c r="L25" i="1"/>
  <c r="L23" i="1"/>
  <c r="F876" i="1"/>
  <c r="F877" i="1"/>
  <c r="F875" i="1" s="1"/>
  <c r="F874" i="1" s="1"/>
  <c r="F878" i="1"/>
  <c r="F879" i="1"/>
  <c r="F858" i="1"/>
  <c r="F859" i="1"/>
  <c r="F857" i="1" s="1"/>
  <c r="F856" i="1" s="1"/>
  <c r="F860" i="1"/>
  <c r="F861" i="1"/>
  <c r="F834" i="1"/>
  <c r="F835" i="1"/>
  <c r="F833" i="1" s="1"/>
  <c r="F832" i="1" s="1"/>
  <c r="F836" i="1"/>
  <c r="F837" i="1"/>
  <c r="F817" i="1"/>
  <c r="F818" i="1"/>
  <c r="F816" i="1" s="1"/>
  <c r="F819" i="1"/>
  <c r="F820" i="1"/>
  <c r="F822" i="1"/>
  <c r="F821" i="1" s="1"/>
  <c r="F793" i="1"/>
  <c r="F794" i="1"/>
  <c r="F792" i="1" s="1"/>
  <c r="F791" i="1" s="1"/>
  <c r="F795" i="1"/>
  <c r="F796" i="1"/>
  <c r="F775" i="1"/>
  <c r="F776" i="1"/>
  <c r="F774" i="1" s="1"/>
  <c r="F773" i="1" s="1"/>
  <c r="F777" i="1"/>
  <c r="F778" i="1"/>
  <c r="F757" i="1"/>
  <c r="F758" i="1"/>
  <c r="F759" i="1"/>
  <c r="F760" i="1"/>
  <c r="F721" i="1"/>
  <c r="F722" i="1"/>
  <c r="F720" i="1" s="1"/>
  <c r="F719" i="1" s="1"/>
  <c r="F723" i="1"/>
  <c r="F724" i="1"/>
  <c r="F697" i="1"/>
  <c r="F698" i="1"/>
  <c r="F699" i="1"/>
  <c r="F700" i="1"/>
  <c r="F691" i="1"/>
  <c r="F692" i="1"/>
  <c r="F693" i="1"/>
  <c r="F694" i="1"/>
  <c r="F679" i="1"/>
  <c r="F680" i="1"/>
  <c r="F678" i="1" s="1"/>
  <c r="F677" i="1" s="1"/>
  <c r="N599" i="1" s="1"/>
  <c r="F681" i="1"/>
  <c r="F682" i="1"/>
  <c r="F661" i="1"/>
  <c r="F660" i="1" s="1"/>
  <c r="F659" i="1" s="1"/>
  <c r="F662" i="1"/>
  <c r="F663" i="1"/>
  <c r="F664" i="1"/>
  <c r="F649" i="1"/>
  <c r="F650" i="1"/>
  <c r="F648" i="1" s="1"/>
  <c r="F647" i="1" s="1"/>
  <c r="F651" i="1"/>
  <c r="F652" i="1"/>
  <c r="F637" i="1"/>
  <c r="F638" i="1"/>
  <c r="F636" i="1" s="1"/>
  <c r="F635" i="1" s="1"/>
  <c r="F639" i="1"/>
  <c r="F640" i="1"/>
  <c r="F625" i="1"/>
  <c r="F624" i="1" s="1"/>
  <c r="F623" i="1" s="1"/>
  <c r="F626" i="1"/>
  <c r="F627" i="1"/>
  <c r="F628" i="1"/>
  <c r="F601" i="1"/>
  <c r="F602" i="1"/>
  <c r="F603" i="1"/>
  <c r="F604" i="1"/>
  <c r="F565" i="1"/>
  <c r="F564" i="1" s="1"/>
  <c r="F563" i="1" s="1"/>
  <c r="F566" i="1"/>
  <c r="F567" i="1"/>
  <c r="F568" i="1"/>
  <c r="F553" i="1"/>
  <c r="F554" i="1"/>
  <c r="F552" i="1" s="1"/>
  <c r="F551" i="1" s="1"/>
  <c r="F555" i="1"/>
  <c r="F556" i="1"/>
  <c r="F541" i="1"/>
  <c r="F542" i="1"/>
  <c r="F409" i="1" s="1"/>
  <c r="F543" i="1"/>
  <c r="F544" i="1"/>
  <c r="F411" i="1" s="1"/>
  <c r="F546" i="1"/>
  <c r="F545" i="1" s="1"/>
  <c r="F529" i="1"/>
  <c r="F530" i="1"/>
  <c r="F528" i="1" s="1"/>
  <c r="F527" i="1" s="1"/>
  <c r="F531" i="1"/>
  <c r="F532" i="1"/>
  <c r="F505" i="1"/>
  <c r="F506" i="1"/>
  <c r="F504" i="1" s="1"/>
  <c r="F503" i="1" s="1"/>
  <c r="F507" i="1"/>
  <c r="F508" i="1"/>
  <c r="F481" i="1"/>
  <c r="F482" i="1"/>
  <c r="F480" i="1" s="1"/>
  <c r="F483" i="1"/>
  <c r="F484" i="1"/>
  <c r="F463" i="1"/>
  <c r="F464" i="1"/>
  <c r="F462" i="1" s="1"/>
  <c r="F461" i="1" s="1"/>
  <c r="F465" i="1"/>
  <c r="F466" i="1"/>
  <c r="F410" i="1"/>
  <c r="F390" i="1"/>
  <c r="F391" i="1"/>
  <c r="F389" i="1" s="1"/>
  <c r="F388" i="1" s="1"/>
  <c r="F392" i="1"/>
  <c r="F393" i="1"/>
  <c r="F378" i="1"/>
  <c r="F379" i="1"/>
  <c r="F377" i="1" s="1"/>
  <c r="F376" i="1" s="1"/>
  <c r="F380" i="1"/>
  <c r="F381" i="1"/>
  <c r="F363" i="1" s="1"/>
  <c r="F371" i="1"/>
  <c r="F370" i="1" s="1"/>
  <c r="F336" i="1"/>
  <c r="F337" i="1"/>
  <c r="F335" i="1" s="1"/>
  <c r="F334" i="1" s="1"/>
  <c r="F338" i="1"/>
  <c r="F339" i="1"/>
  <c r="F360" i="1"/>
  <c r="F361" i="1"/>
  <c r="F362" i="1"/>
  <c r="F324" i="1"/>
  <c r="F325" i="1"/>
  <c r="F326" i="1"/>
  <c r="F327" i="1"/>
  <c r="F264" i="1"/>
  <c r="F265" i="1"/>
  <c r="F263" i="1" s="1"/>
  <c r="F262" i="1" s="1"/>
  <c r="F266" i="1"/>
  <c r="F267" i="1"/>
  <c r="F253" i="1"/>
  <c r="F252" i="1"/>
  <c r="F251" i="1"/>
  <c r="F249" i="1"/>
  <c r="F247" i="1"/>
  <c r="F246" i="1" s="1"/>
  <c r="F219" i="1"/>
  <c r="F218" i="1"/>
  <c r="F217" i="1"/>
  <c r="F216" i="1" s="1"/>
  <c r="F215" i="1" s="1"/>
  <c r="F186" i="1"/>
  <c r="F187" i="1"/>
  <c r="F185" i="1" s="1"/>
  <c r="F184" i="1" s="1"/>
  <c r="F188" i="1"/>
  <c r="F189" i="1"/>
  <c r="F160" i="1"/>
  <c r="F161" i="1"/>
  <c r="F162" i="1"/>
  <c r="F163" i="1"/>
  <c r="F129" i="1"/>
  <c r="F128" i="1" s="1"/>
  <c r="F127" i="1" s="1"/>
  <c r="F130" i="1"/>
  <c r="F131" i="1"/>
  <c r="F132" i="1"/>
  <c r="F33" i="1"/>
  <c r="F31" i="1"/>
  <c r="L887" i="1"/>
  <c r="L886" i="1" s="1"/>
  <c r="L881" i="1"/>
  <c r="L880" i="1" s="1"/>
  <c r="L816" i="1" l="1"/>
  <c r="L815" i="1" s="1"/>
  <c r="L875" i="1"/>
  <c r="L874" i="1" s="1"/>
  <c r="L21" i="1"/>
  <c r="L20" i="1" s="1"/>
  <c r="L29" i="1"/>
  <c r="L28" i="1" s="1"/>
  <c r="F690" i="1"/>
  <c r="F689" i="1" s="1"/>
  <c r="F696" i="1"/>
  <c r="F695" i="1" s="1"/>
  <c r="N689" i="1" s="1"/>
  <c r="F159" i="1"/>
  <c r="F158" i="1" s="1"/>
  <c r="F815" i="1"/>
  <c r="F756" i="1"/>
  <c r="F755" i="1" s="1"/>
  <c r="F600" i="1"/>
  <c r="F599" i="1" s="1"/>
  <c r="F540" i="1"/>
  <c r="F539" i="1" s="1"/>
  <c r="F479" i="1"/>
  <c r="F359" i="1"/>
  <c r="F358" i="1" s="1"/>
  <c r="F323" i="1"/>
  <c r="F322" i="1" s="1"/>
  <c r="K701" i="1"/>
  <c r="L122" i="1"/>
  <c r="L121" i="1" s="1"/>
  <c r="L110" i="1"/>
  <c r="L109" i="1" s="1"/>
  <c r="L104" i="1"/>
  <c r="L103" i="1"/>
  <c r="L98" i="1"/>
  <c r="L97" i="1"/>
  <c r="L92" i="1"/>
  <c r="L91" i="1"/>
  <c r="L86" i="1"/>
  <c r="L85" i="1"/>
  <c r="L80" i="1"/>
  <c r="L79" i="1"/>
  <c r="L724" i="1" l="1"/>
  <c r="L723" i="1"/>
  <c r="L693" i="1" s="1"/>
  <c r="L722" i="1"/>
  <c r="L721" i="1"/>
  <c r="L720" i="1" s="1"/>
  <c r="L719" i="1" s="1"/>
  <c r="E722" i="1"/>
  <c r="E721" i="1"/>
  <c r="L750" i="1"/>
  <c r="F750" i="1"/>
  <c r="F749" i="1" s="1"/>
  <c r="E750" i="1"/>
  <c r="L749" i="1"/>
  <c r="E749" i="1"/>
  <c r="L55" i="1"/>
  <c r="L54" i="1"/>
  <c r="L49" i="1"/>
  <c r="L48" i="1" s="1"/>
  <c r="L43" i="1"/>
  <c r="L42" i="1" s="1"/>
  <c r="L37" i="1"/>
  <c r="L36" i="1"/>
  <c r="L869" i="1"/>
  <c r="L868" i="1"/>
  <c r="L863" i="1"/>
  <c r="L862" i="1"/>
  <c r="L861" i="1"/>
  <c r="L860" i="1"/>
  <c r="L859" i="1"/>
  <c r="L858" i="1"/>
  <c r="L857" i="1" s="1"/>
  <c r="L856" i="1" s="1"/>
  <c r="L851" i="1"/>
  <c r="L850" i="1"/>
  <c r="L849" i="1"/>
  <c r="L848" i="1"/>
  <c r="L847" i="1"/>
  <c r="L846" i="1"/>
  <c r="L845" i="1" s="1"/>
  <c r="L844" i="1" s="1"/>
  <c r="L839" i="1"/>
  <c r="L838" i="1"/>
  <c r="L837" i="1"/>
  <c r="L836" i="1"/>
  <c r="L835" i="1"/>
  <c r="L834" i="1"/>
  <c r="L833" i="1" s="1"/>
  <c r="L832" i="1" s="1"/>
  <c r="L822" i="1"/>
  <c r="L821" i="1"/>
  <c r="L810" i="1"/>
  <c r="L809" i="1"/>
  <c r="L804" i="1"/>
  <c r="L803" i="1"/>
  <c r="L802" i="1"/>
  <c r="L801" i="1"/>
  <c r="L800" i="1"/>
  <c r="L799" i="1"/>
  <c r="L798" i="1" s="1"/>
  <c r="L797" i="1" s="1"/>
  <c r="L796" i="1"/>
  <c r="L795" i="1"/>
  <c r="L794" i="1"/>
  <c r="L793" i="1"/>
  <c r="L792" i="1" s="1"/>
  <c r="L791" i="1" s="1"/>
  <c r="L789" i="1"/>
  <c r="L786" i="1"/>
  <c r="L780" i="1"/>
  <c r="L779" i="1"/>
  <c r="L776" i="1"/>
  <c r="L775" i="1"/>
  <c r="L774" i="1" s="1"/>
  <c r="L773" i="1" s="1"/>
  <c r="L768" i="1"/>
  <c r="L767" i="1"/>
  <c r="L766" i="1"/>
  <c r="L765" i="1"/>
  <c r="L764" i="1"/>
  <c r="L763" i="1"/>
  <c r="L762" i="1" s="1"/>
  <c r="L761" i="1" s="1"/>
  <c r="L758" i="1"/>
  <c r="L757" i="1"/>
  <c r="L756" i="1" s="1"/>
  <c r="L755" i="1" s="1"/>
  <c r="L737" i="1"/>
  <c r="L694" i="1"/>
  <c r="L692" i="1"/>
  <c r="L714" i="1"/>
  <c r="L713" i="1" s="1"/>
  <c r="L708" i="1"/>
  <c r="L707" i="1" s="1"/>
  <c r="L702" i="1"/>
  <c r="L701" i="1" s="1"/>
  <c r="L700" i="1"/>
  <c r="L699" i="1"/>
  <c r="L698" i="1"/>
  <c r="L697" i="1"/>
  <c r="L696" i="1"/>
  <c r="L695" i="1" s="1"/>
  <c r="L785" i="1" l="1"/>
  <c r="L691" i="1"/>
  <c r="L690" i="1" s="1"/>
  <c r="L689" i="1" s="1"/>
  <c r="L684" i="1" l="1"/>
  <c r="L683" i="1"/>
  <c r="L682" i="1"/>
  <c r="L681" i="1"/>
  <c r="L680" i="1"/>
  <c r="L679" i="1"/>
  <c r="L678" i="1" s="1"/>
  <c r="L677" i="1" s="1"/>
  <c r="L672" i="1"/>
  <c r="L671" i="1"/>
  <c r="L666" i="1"/>
  <c r="L665" i="1"/>
  <c r="L664" i="1"/>
  <c r="L663" i="1"/>
  <c r="L662" i="1"/>
  <c r="L661" i="1"/>
  <c r="L660" i="1" s="1"/>
  <c r="L659" i="1" s="1"/>
  <c r="L654" i="1"/>
  <c r="L653" i="1" s="1"/>
  <c r="L652" i="1"/>
  <c r="L651" i="1"/>
  <c r="L650" i="1"/>
  <c r="L649" i="1"/>
  <c r="L648" i="1"/>
  <c r="L647" i="1" s="1"/>
  <c r="L642" i="1"/>
  <c r="L641" i="1" s="1"/>
  <c r="L640" i="1"/>
  <c r="L639" i="1"/>
  <c r="L638" i="1"/>
  <c r="L637" i="1"/>
  <c r="L636" i="1"/>
  <c r="L635" i="1" s="1"/>
  <c r="L630" i="1"/>
  <c r="L629" i="1" s="1"/>
  <c r="L628" i="1"/>
  <c r="L627" i="1"/>
  <c r="L626" i="1"/>
  <c r="L625" i="1"/>
  <c r="L624" i="1"/>
  <c r="L623" i="1" s="1"/>
  <c r="L618" i="1"/>
  <c r="L617" i="1" s="1"/>
  <c r="L612" i="1"/>
  <c r="L611" i="1" s="1"/>
  <c r="L610" i="1"/>
  <c r="L609" i="1"/>
  <c r="L608" i="1"/>
  <c r="L607" i="1"/>
  <c r="L606" i="1"/>
  <c r="L605" i="1" s="1"/>
  <c r="L604" i="1"/>
  <c r="L603" i="1"/>
  <c r="L602" i="1"/>
  <c r="L601" i="1"/>
  <c r="L600" i="1"/>
  <c r="L599" i="1" s="1"/>
  <c r="L568" i="1"/>
  <c r="L567" i="1"/>
  <c r="L566" i="1"/>
  <c r="L565" i="1"/>
  <c r="L564" i="1" s="1"/>
  <c r="L563" i="1" s="1"/>
  <c r="L594" i="1"/>
  <c r="L593" i="1"/>
  <c r="L588" i="1"/>
  <c r="L587" i="1"/>
  <c r="L582" i="1"/>
  <c r="L581" i="1"/>
  <c r="L576" i="1"/>
  <c r="L575" i="1"/>
  <c r="L574" i="1"/>
  <c r="L573" i="1"/>
  <c r="L572" i="1"/>
  <c r="L571" i="1"/>
  <c r="L570" i="1" s="1"/>
  <c r="L569" i="1" s="1"/>
  <c r="L558" i="1"/>
  <c r="L557" i="1"/>
  <c r="L556" i="1"/>
  <c r="L555" i="1"/>
  <c r="L554" i="1"/>
  <c r="L553" i="1"/>
  <c r="L552" i="1" s="1"/>
  <c r="L551" i="1" s="1"/>
  <c r="L546" i="1"/>
  <c r="L545" i="1"/>
  <c r="L544" i="1"/>
  <c r="L543" i="1"/>
  <c r="L542" i="1"/>
  <c r="L541" i="1"/>
  <c r="L540" i="1" s="1"/>
  <c r="L539" i="1" s="1"/>
  <c r="L534" i="1"/>
  <c r="L533" i="1"/>
  <c r="L532" i="1"/>
  <c r="L531" i="1"/>
  <c r="L410" i="1" s="1"/>
  <c r="L530" i="1"/>
  <c r="L529" i="1"/>
  <c r="L528" i="1" s="1"/>
  <c r="L527" i="1" s="1"/>
  <c r="L522" i="1"/>
  <c r="L521" i="1"/>
  <c r="L516" i="1"/>
  <c r="L515" i="1"/>
  <c r="L509" i="1"/>
  <c r="L508" i="1"/>
  <c r="L507" i="1"/>
  <c r="L506" i="1"/>
  <c r="L505" i="1"/>
  <c r="L504" i="1"/>
  <c r="L503" i="1" s="1"/>
  <c r="L498" i="1"/>
  <c r="L497" i="1" s="1"/>
  <c r="L492" i="1"/>
  <c r="L491" i="1" s="1"/>
  <c r="L486" i="1"/>
  <c r="L485" i="1" s="1"/>
  <c r="L484" i="1"/>
  <c r="L483" i="1"/>
  <c r="L482" i="1"/>
  <c r="L481" i="1"/>
  <c r="L480" i="1"/>
  <c r="L479" i="1" s="1"/>
  <c r="L474" i="1"/>
  <c r="L473" i="1" s="1"/>
  <c r="L468" i="1"/>
  <c r="L467" i="1" s="1"/>
  <c r="L466" i="1"/>
  <c r="L465" i="1"/>
  <c r="L464" i="1"/>
  <c r="L463" i="1"/>
  <c r="L462" i="1"/>
  <c r="L461" i="1" s="1"/>
  <c r="L454" i="1"/>
  <c r="L453" i="1" s="1"/>
  <c r="L448" i="1"/>
  <c r="L447" i="1" s="1"/>
  <c r="L438" i="1"/>
  <c r="L437" i="1" s="1"/>
  <c r="L432" i="1"/>
  <c r="L431" i="1" s="1"/>
  <c r="L425" i="1"/>
  <c r="L424" i="1" s="1"/>
  <c r="L419" i="1"/>
  <c r="L418" i="1" s="1"/>
  <c r="L417" i="1"/>
  <c r="L416" i="1"/>
  <c r="L415" i="1"/>
  <c r="L414" i="1"/>
  <c r="L413" i="1"/>
  <c r="L412" i="1" s="1"/>
  <c r="L411" i="1"/>
  <c r="L409" i="1"/>
  <c r="L401" i="1"/>
  <c r="L400" i="1"/>
  <c r="L395" i="1"/>
  <c r="L394" i="1"/>
  <c r="L393" i="1"/>
  <c r="L392" i="1"/>
  <c r="L391" i="1"/>
  <c r="L390" i="1"/>
  <c r="L389" i="1" s="1"/>
  <c r="L388" i="1" s="1"/>
  <c r="L383" i="1"/>
  <c r="L382" i="1"/>
  <c r="L381" i="1"/>
  <c r="L380" i="1"/>
  <c r="L379" i="1"/>
  <c r="L378" i="1"/>
  <c r="L377" i="1" s="1"/>
  <c r="L376" i="1" s="1"/>
  <c r="L371" i="1"/>
  <c r="L370" i="1"/>
  <c r="L365" i="1"/>
  <c r="L364" i="1"/>
  <c r="L363" i="1"/>
  <c r="L362" i="1"/>
  <c r="L361" i="1"/>
  <c r="L360" i="1"/>
  <c r="L359" i="1" s="1"/>
  <c r="L358" i="1" s="1"/>
  <c r="L353" i="1"/>
  <c r="L352" i="1"/>
  <c r="L347" i="1"/>
  <c r="L346" i="1"/>
  <c r="L341" i="1"/>
  <c r="L340" i="1"/>
  <c r="L339" i="1"/>
  <c r="L338" i="1"/>
  <c r="L337" i="1"/>
  <c r="L336" i="1"/>
  <c r="L335" i="1" s="1"/>
  <c r="L334" i="1" s="1"/>
  <c r="L329" i="1"/>
  <c r="L328" i="1"/>
  <c r="L327" i="1"/>
  <c r="L326" i="1"/>
  <c r="L325" i="1"/>
  <c r="L324" i="1"/>
  <c r="L323" i="1" s="1"/>
  <c r="L322" i="1" s="1"/>
  <c r="L317" i="1"/>
  <c r="L316" i="1"/>
  <c r="L293" i="1"/>
  <c r="L292" i="1"/>
  <c r="L287" i="1"/>
  <c r="L286" i="1" s="1"/>
  <c r="L285" i="1"/>
  <c r="L284" i="1"/>
  <c r="L283" i="1"/>
  <c r="L282" i="1"/>
  <c r="L279" i="1"/>
  <c r="L278" i="1"/>
  <c r="L13" i="1" s="1"/>
  <c r="L277" i="1"/>
  <c r="L12" i="1" s="1"/>
  <c r="L276" i="1"/>
  <c r="L241" i="1"/>
  <c r="L240" i="1"/>
  <c r="L269" i="1"/>
  <c r="L268" i="1"/>
  <c r="L267" i="1"/>
  <c r="L266" i="1"/>
  <c r="L265" i="1"/>
  <c r="L264" i="1"/>
  <c r="L263" i="1" s="1"/>
  <c r="L262" i="1" s="1"/>
  <c r="L253" i="1"/>
  <c r="L252" i="1"/>
  <c r="L251" i="1"/>
  <c r="L249" i="1"/>
  <c r="L247" i="1" s="1"/>
  <c r="L246" i="1" s="1"/>
  <c r="L255" i="1"/>
  <c r="L254" i="1"/>
  <c r="L220" i="1"/>
  <c r="L219" i="1"/>
  <c r="L218" i="1"/>
  <c r="L217" i="1"/>
  <c r="L216" i="1" s="1"/>
  <c r="L215" i="1" s="1"/>
  <c r="L235" i="1"/>
  <c r="L234" i="1"/>
  <c r="L189" i="1"/>
  <c r="L188" i="1"/>
  <c r="L187" i="1"/>
  <c r="L186" i="1"/>
  <c r="L185" i="1" s="1"/>
  <c r="L184" i="1" s="1"/>
  <c r="L191" i="1"/>
  <c r="L190" i="1"/>
  <c r="L140" i="1"/>
  <c r="L139" i="1"/>
  <c r="L153" i="1"/>
  <c r="L152" i="1" s="1"/>
  <c r="L147" i="1"/>
  <c r="L146" i="1" s="1"/>
  <c r="L163" i="1"/>
  <c r="L162" i="1"/>
  <c r="L161" i="1"/>
  <c r="L160" i="1"/>
  <c r="L159" i="1" s="1"/>
  <c r="L158" i="1" s="1"/>
  <c r="L179" i="1"/>
  <c r="L178" i="1"/>
  <c r="L173" i="1"/>
  <c r="L172" i="1"/>
  <c r="L165" i="1"/>
  <c r="L164" i="1"/>
  <c r="L132" i="1"/>
  <c r="L131" i="1"/>
  <c r="L130" i="1"/>
  <c r="L129" i="1"/>
  <c r="L134" i="1"/>
  <c r="L133" i="1"/>
  <c r="L281" i="1" l="1"/>
  <c r="L280" i="1" s="1"/>
  <c r="L275" i="1"/>
  <c r="L274" i="1" s="1"/>
  <c r="L10" i="1"/>
  <c r="L8" i="1" s="1"/>
  <c r="L7" i="1" s="1"/>
  <c r="L408" i="1"/>
  <c r="L407" i="1" s="1"/>
  <c r="L406" i="1" s="1"/>
  <c r="L128" i="1"/>
  <c r="L127" i="1" s="1"/>
  <c r="E818" i="1" l="1"/>
  <c r="E817" i="1"/>
  <c r="F887" i="1"/>
  <c r="E887" i="1"/>
  <c r="F886" i="1"/>
  <c r="E886" i="1"/>
  <c r="F881" i="1"/>
  <c r="E881" i="1"/>
  <c r="F880" i="1"/>
  <c r="E880" i="1"/>
  <c r="E879" i="1"/>
  <c r="E878" i="1"/>
  <c r="E877" i="1"/>
  <c r="E876" i="1"/>
  <c r="E875" i="1"/>
  <c r="E874" i="1"/>
  <c r="E661" i="1" l="1"/>
  <c r="E649" i="1"/>
  <c r="F571" i="1"/>
  <c r="F572" i="1"/>
  <c r="F570" i="1" s="1"/>
  <c r="F573" i="1"/>
  <c r="F574" i="1"/>
  <c r="E572" i="1"/>
  <c r="E571" i="1"/>
  <c r="E361" i="1"/>
  <c r="E130" i="1"/>
  <c r="E724" i="1"/>
  <c r="E723" i="1"/>
  <c r="E720" i="1" l="1"/>
  <c r="E719" i="1" s="1"/>
  <c r="F569" i="1"/>
  <c r="F594" i="1"/>
  <c r="E594" i="1"/>
  <c r="F593" i="1"/>
  <c r="E593" i="1"/>
  <c r="F558" i="1"/>
  <c r="F557" i="1" s="1"/>
  <c r="F235" i="1"/>
  <c r="F234" i="1" s="1"/>
  <c r="F257" i="1"/>
  <c r="F259" i="1"/>
  <c r="F715" i="1"/>
  <c r="F703" i="1"/>
  <c r="F395" i="1"/>
  <c r="F394" i="1" s="1"/>
  <c r="F401" i="1"/>
  <c r="F400" i="1" s="1"/>
  <c r="F415" i="1"/>
  <c r="F414" i="1"/>
  <c r="F408" i="1" s="1"/>
  <c r="F407" i="1" l="1"/>
  <c r="F406" i="1" s="1"/>
  <c r="E391" i="1"/>
  <c r="E390" i="1"/>
  <c r="E401" i="1"/>
  <c r="E400" i="1" s="1"/>
  <c r="E33" i="1" l="1"/>
  <c r="E31" i="1"/>
  <c r="F122" i="1"/>
  <c r="F121" i="1" s="1"/>
  <c r="E122" i="1"/>
  <c r="E121" i="1" s="1"/>
  <c r="F116" i="1"/>
  <c r="E116" i="1"/>
  <c r="F115" i="1"/>
  <c r="E115" i="1"/>
  <c r="F110" i="1"/>
  <c r="F109" i="1" s="1"/>
  <c r="E110" i="1"/>
  <c r="E109" i="1"/>
  <c r="E129" i="1"/>
  <c r="F104" i="1"/>
  <c r="F103" i="1" s="1"/>
  <c r="E104" i="1"/>
  <c r="E103" i="1"/>
  <c r="F98" i="1"/>
  <c r="E98" i="1"/>
  <c r="F97" i="1"/>
  <c r="E97" i="1"/>
  <c r="F92" i="1"/>
  <c r="E92" i="1"/>
  <c r="F91" i="1"/>
  <c r="E91" i="1"/>
  <c r="F86" i="1"/>
  <c r="E86" i="1"/>
  <c r="F85" i="1"/>
  <c r="E85" i="1"/>
  <c r="E556" i="1" l="1"/>
  <c r="E555" i="1"/>
  <c r="E554" i="1"/>
  <c r="E553" i="1"/>
  <c r="E552" i="1" s="1"/>
  <c r="E551" i="1" s="1"/>
  <c r="E558" i="1"/>
  <c r="E557" i="1" s="1"/>
  <c r="E544" i="1"/>
  <c r="E543" i="1"/>
  <c r="E542" i="1"/>
  <c r="E541" i="1"/>
  <c r="E546" i="1"/>
  <c r="E545" i="1" s="1"/>
  <c r="E371" i="1"/>
  <c r="E370" i="1" s="1"/>
  <c r="E393" i="1"/>
  <c r="E392" i="1"/>
  <c r="E395" i="1"/>
  <c r="E394" i="1" s="1"/>
  <c r="E267" i="1"/>
  <c r="E266" i="1"/>
  <c r="E265" i="1"/>
  <c r="E264" i="1"/>
  <c r="F269" i="1"/>
  <c r="E269" i="1"/>
  <c r="F268" i="1"/>
  <c r="E268" i="1"/>
  <c r="E389" i="1" l="1"/>
  <c r="E388" i="1" s="1"/>
  <c r="E540" i="1"/>
  <c r="E539" i="1" s="1"/>
  <c r="E263" i="1"/>
  <c r="E262" i="1" s="1"/>
  <c r="F869" i="1"/>
  <c r="E869" i="1"/>
  <c r="F868" i="1"/>
  <c r="E868" i="1"/>
  <c r="F863" i="1"/>
  <c r="E863" i="1"/>
  <c r="E862" i="1" s="1"/>
  <c r="F862" i="1"/>
  <c r="E861" i="1"/>
  <c r="E860" i="1"/>
  <c r="E859" i="1"/>
  <c r="E858" i="1"/>
  <c r="E857" i="1" s="1"/>
  <c r="E856" i="1" s="1"/>
  <c r="F851" i="1"/>
  <c r="F850" i="1" s="1"/>
  <c r="E851" i="1"/>
  <c r="E850" i="1" s="1"/>
  <c r="E849" i="1"/>
  <c r="E848" i="1"/>
  <c r="E847" i="1"/>
  <c r="E846" i="1"/>
  <c r="F845" i="1"/>
  <c r="F844" i="1" s="1"/>
  <c r="F839" i="1"/>
  <c r="E839" i="1"/>
  <c r="E838" i="1" s="1"/>
  <c r="F838" i="1"/>
  <c r="E837" i="1"/>
  <c r="E836" i="1"/>
  <c r="E819" i="1" s="1"/>
  <c r="E835" i="1"/>
  <c r="E834" i="1"/>
  <c r="E822" i="1"/>
  <c r="E821" i="1" s="1"/>
  <c r="F810" i="1"/>
  <c r="F809" i="1" s="1"/>
  <c r="E810" i="1"/>
  <c r="E809" i="1" s="1"/>
  <c r="F804" i="1"/>
  <c r="F803" i="1" s="1"/>
  <c r="E804" i="1"/>
  <c r="E803" i="1" s="1"/>
  <c r="F802" i="1"/>
  <c r="E802" i="1"/>
  <c r="E796" i="1" s="1"/>
  <c r="F801" i="1"/>
  <c r="E801" i="1"/>
  <c r="E795" i="1" s="1"/>
  <c r="F800" i="1"/>
  <c r="E800" i="1"/>
  <c r="E794" i="1" s="1"/>
  <c r="F799" i="1"/>
  <c r="E799" i="1"/>
  <c r="E798" i="1" s="1"/>
  <c r="E797" i="1" s="1"/>
  <c r="F798" i="1"/>
  <c r="F797" i="1" s="1"/>
  <c r="E789" i="1"/>
  <c r="F786" i="1"/>
  <c r="E786" i="1"/>
  <c r="F783" i="1"/>
  <c r="E783" i="1"/>
  <c r="F780" i="1"/>
  <c r="E780" i="1"/>
  <c r="F779" i="1"/>
  <c r="F14" i="1"/>
  <c r="E778" i="1"/>
  <c r="E760" i="1" s="1"/>
  <c r="E14" i="1" s="1"/>
  <c r="E776" i="1"/>
  <c r="E775" i="1"/>
  <c r="E774" i="1" s="1"/>
  <c r="F768" i="1"/>
  <c r="E768" i="1"/>
  <c r="E767" i="1" s="1"/>
  <c r="F767" i="1"/>
  <c r="F766" i="1"/>
  <c r="E766" i="1"/>
  <c r="F765" i="1"/>
  <c r="E765" i="1"/>
  <c r="F764" i="1"/>
  <c r="E764" i="1"/>
  <c r="F763" i="1"/>
  <c r="F762" i="1" s="1"/>
  <c r="F761" i="1" s="1"/>
  <c r="E763" i="1"/>
  <c r="E762" i="1" s="1"/>
  <c r="E761" i="1" s="1"/>
  <c r="F744" i="1"/>
  <c r="E744" i="1"/>
  <c r="F743" i="1"/>
  <c r="E743" i="1"/>
  <c r="F738" i="1"/>
  <c r="E738" i="1"/>
  <c r="F737" i="1"/>
  <c r="E737" i="1"/>
  <c r="F732" i="1"/>
  <c r="F731" i="1" s="1"/>
  <c r="F726" i="1"/>
  <c r="F725" i="1" s="1"/>
  <c r="E726" i="1"/>
  <c r="E725" i="1" s="1"/>
  <c r="E692" i="1"/>
  <c r="F714" i="1"/>
  <c r="E714" i="1"/>
  <c r="F713" i="1"/>
  <c r="E713" i="1"/>
  <c r="F708" i="1"/>
  <c r="E708" i="1"/>
  <c r="F707" i="1"/>
  <c r="E707" i="1"/>
  <c r="F702" i="1"/>
  <c r="E702" i="1"/>
  <c r="F701" i="1"/>
  <c r="E701" i="1"/>
  <c r="E700" i="1"/>
  <c r="E699" i="1"/>
  <c r="E698" i="1"/>
  <c r="E697" i="1"/>
  <c r="E696" i="1" s="1"/>
  <c r="E695" i="1" s="1"/>
  <c r="E694" i="1"/>
  <c r="F684" i="1"/>
  <c r="E684" i="1"/>
  <c r="F683" i="1"/>
  <c r="E683" i="1"/>
  <c r="E682" i="1"/>
  <c r="E681" i="1"/>
  <c r="E680" i="1"/>
  <c r="E679" i="1"/>
  <c r="E678" i="1" s="1"/>
  <c r="E677" i="1" s="1"/>
  <c r="F672" i="1"/>
  <c r="E672" i="1"/>
  <c r="E671" i="1" s="1"/>
  <c r="F671" i="1"/>
  <c r="F666" i="1"/>
  <c r="F665" i="1" s="1"/>
  <c r="E666" i="1"/>
  <c r="E665" i="1" s="1"/>
  <c r="E664" i="1"/>
  <c r="E663" i="1"/>
  <c r="E662" i="1"/>
  <c r="E660" i="1"/>
  <c r="E659" i="1" s="1"/>
  <c r="F654" i="1"/>
  <c r="E654" i="1"/>
  <c r="F653" i="1"/>
  <c r="E653" i="1"/>
  <c r="E652" i="1"/>
  <c r="E651" i="1"/>
  <c r="E650" i="1"/>
  <c r="E648" i="1"/>
  <c r="E647" i="1" s="1"/>
  <c r="F642" i="1"/>
  <c r="E642" i="1"/>
  <c r="E641" i="1" s="1"/>
  <c r="F641" i="1"/>
  <c r="E640" i="1"/>
  <c r="E639" i="1"/>
  <c r="E638" i="1"/>
  <c r="E636" i="1" s="1"/>
  <c r="E635" i="1" s="1"/>
  <c r="E637" i="1"/>
  <c r="F630" i="1"/>
  <c r="F629" i="1" s="1"/>
  <c r="E630" i="1"/>
  <c r="E629" i="1" s="1"/>
  <c r="E628" i="1"/>
  <c r="E627" i="1"/>
  <c r="E626" i="1"/>
  <c r="E625" i="1"/>
  <c r="E624" i="1"/>
  <c r="E623" i="1" s="1"/>
  <c r="F618" i="1"/>
  <c r="F617" i="1" s="1"/>
  <c r="E618" i="1"/>
  <c r="E617" i="1" s="1"/>
  <c r="F612" i="1"/>
  <c r="F611" i="1" s="1"/>
  <c r="E612" i="1"/>
  <c r="E611" i="1" s="1"/>
  <c r="F610" i="1"/>
  <c r="E610" i="1"/>
  <c r="F609" i="1"/>
  <c r="E609" i="1"/>
  <c r="F608" i="1"/>
  <c r="E608" i="1"/>
  <c r="F607" i="1"/>
  <c r="E607" i="1"/>
  <c r="E606" i="1" s="1"/>
  <c r="E605" i="1" s="1"/>
  <c r="F606" i="1"/>
  <c r="F605" i="1" s="1"/>
  <c r="F588" i="1"/>
  <c r="E588" i="1"/>
  <c r="E587" i="1" s="1"/>
  <c r="F587" i="1"/>
  <c r="F582" i="1"/>
  <c r="F581" i="1" s="1"/>
  <c r="E582" i="1"/>
  <c r="E581" i="1" s="1"/>
  <c r="F576" i="1"/>
  <c r="E576" i="1"/>
  <c r="E575" i="1" s="1"/>
  <c r="F575" i="1"/>
  <c r="E574" i="1"/>
  <c r="E568" i="1" s="1"/>
  <c r="E573" i="1"/>
  <c r="E566" i="1"/>
  <c r="E565" i="1"/>
  <c r="E567" i="1"/>
  <c r="F534" i="1"/>
  <c r="E534" i="1"/>
  <c r="E533" i="1" s="1"/>
  <c r="F533" i="1"/>
  <c r="E532" i="1"/>
  <c r="E531" i="1"/>
  <c r="E530" i="1"/>
  <c r="E529" i="1"/>
  <c r="F522" i="1"/>
  <c r="E522" i="1"/>
  <c r="E521" i="1" s="1"/>
  <c r="F521" i="1"/>
  <c r="F516" i="1"/>
  <c r="F515" i="1" s="1"/>
  <c r="E516" i="1"/>
  <c r="E515" i="1" s="1"/>
  <c r="E509" i="1"/>
  <c r="E508" i="1"/>
  <c r="E484" i="1" s="1"/>
  <c r="E507" i="1"/>
  <c r="E506" i="1"/>
  <c r="E505" i="1"/>
  <c r="F498" i="1"/>
  <c r="F497" i="1" s="1"/>
  <c r="E498" i="1"/>
  <c r="E497" i="1" s="1"/>
  <c r="F492" i="1"/>
  <c r="F491" i="1" s="1"/>
  <c r="E492" i="1"/>
  <c r="E491" i="1" s="1"/>
  <c r="F486" i="1"/>
  <c r="E486" i="1"/>
  <c r="E485" i="1" s="1"/>
  <c r="F485" i="1"/>
  <c r="E483" i="1"/>
  <c r="E482" i="1"/>
  <c r="E481" i="1"/>
  <c r="E480" i="1" s="1"/>
  <c r="E479" i="1" s="1"/>
  <c r="F474" i="1"/>
  <c r="E474" i="1"/>
  <c r="E473" i="1" s="1"/>
  <c r="F473" i="1"/>
  <c r="E468" i="1"/>
  <c r="E467" i="1" s="1"/>
  <c r="E466" i="1"/>
  <c r="E465" i="1"/>
  <c r="E464" i="1"/>
  <c r="E463" i="1"/>
  <c r="E462" i="1"/>
  <c r="E461" i="1" s="1"/>
  <c r="F454" i="1"/>
  <c r="F453" i="1" s="1"/>
  <c r="E454" i="1"/>
  <c r="E453" i="1" s="1"/>
  <c r="F448" i="1"/>
  <c r="E448" i="1"/>
  <c r="F447" i="1"/>
  <c r="E447" i="1"/>
  <c r="F438" i="1"/>
  <c r="F437" i="1" s="1"/>
  <c r="E438" i="1"/>
  <c r="E437" i="1" s="1"/>
  <c r="J437" i="1"/>
  <c r="F432" i="1"/>
  <c r="F431" i="1" s="1"/>
  <c r="E432" i="1"/>
  <c r="E431" i="1" s="1"/>
  <c r="E425" i="1"/>
  <c r="E424" i="1" s="1"/>
  <c r="F424" i="1"/>
  <c r="E419" i="1"/>
  <c r="E418" i="1" s="1"/>
  <c r="F417" i="1"/>
  <c r="E417" i="1"/>
  <c r="F416" i="1"/>
  <c r="F413" i="1" s="1"/>
  <c r="F412" i="1" s="1"/>
  <c r="N406" i="1" s="1"/>
  <c r="E416" i="1"/>
  <c r="E415" i="1"/>
  <c r="E414" i="1"/>
  <c r="F383" i="1"/>
  <c r="E383" i="1"/>
  <c r="E382" i="1" s="1"/>
  <c r="F382" i="1"/>
  <c r="E381" i="1"/>
  <c r="E363" i="1" s="1"/>
  <c r="E380" i="1"/>
  <c r="E362" i="1" s="1"/>
  <c r="E379" i="1"/>
  <c r="E378" i="1"/>
  <c r="E360" i="1" s="1"/>
  <c r="F365" i="1"/>
  <c r="F364" i="1" s="1"/>
  <c r="E365" i="1"/>
  <c r="E364" i="1" s="1"/>
  <c r="F353" i="1"/>
  <c r="F352" i="1" s="1"/>
  <c r="E353" i="1"/>
  <c r="E352" i="1" s="1"/>
  <c r="E347" i="1"/>
  <c r="E346" i="1" s="1"/>
  <c r="F346" i="1"/>
  <c r="F341" i="1"/>
  <c r="E341" i="1"/>
  <c r="E340" i="1" s="1"/>
  <c r="F340" i="1"/>
  <c r="E339" i="1"/>
  <c r="E338" i="1"/>
  <c r="E337" i="1"/>
  <c r="E336" i="1"/>
  <c r="E335" i="1"/>
  <c r="E334" i="1" s="1"/>
  <c r="F329" i="1"/>
  <c r="F328" i="1" s="1"/>
  <c r="E329" i="1"/>
  <c r="E328" i="1" s="1"/>
  <c r="E327" i="1"/>
  <c r="E326" i="1"/>
  <c r="E325" i="1"/>
  <c r="E324" i="1"/>
  <c r="E323" i="1" s="1"/>
  <c r="E322" i="1" s="1"/>
  <c r="F317" i="1"/>
  <c r="F316" i="1" s="1"/>
  <c r="E317" i="1"/>
  <c r="E316" i="1" s="1"/>
  <c r="F293" i="1"/>
  <c r="E293" i="1"/>
  <c r="E292" i="1" s="1"/>
  <c r="F292" i="1"/>
  <c r="F287" i="1"/>
  <c r="E287" i="1"/>
  <c r="E286" i="1" s="1"/>
  <c r="F286" i="1"/>
  <c r="F285" i="1"/>
  <c r="F279" i="1" s="1"/>
  <c r="E285" i="1"/>
  <c r="F284" i="1"/>
  <c r="F278" i="1" s="1"/>
  <c r="E284" i="1"/>
  <c r="F283" i="1"/>
  <c r="F277" i="1" s="1"/>
  <c r="E283" i="1"/>
  <c r="F282" i="1"/>
  <c r="E282" i="1"/>
  <c r="E281" i="1" s="1"/>
  <c r="E280" i="1" s="1"/>
  <c r="F255" i="1"/>
  <c r="F254" i="1" s="1"/>
  <c r="E255" i="1"/>
  <c r="E254" i="1" s="1"/>
  <c r="E253" i="1"/>
  <c r="E252" i="1"/>
  <c r="E251" i="1"/>
  <c r="E249" i="1"/>
  <c r="E247" i="1" s="1"/>
  <c r="E246" i="1"/>
  <c r="F241" i="1"/>
  <c r="E241" i="1"/>
  <c r="F240" i="1"/>
  <c r="E240" i="1"/>
  <c r="E235" i="1"/>
  <c r="E234" i="1" s="1"/>
  <c r="F229" i="1"/>
  <c r="F228" i="1" s="1"/>
  <c r="E229" i="1"/>
  <c r="E228" i="1" s="1"/>
  <c r="F223" i="1"/>
  <c r="E223" i="1"/>
  <c r="F222" i="1"/>
  <c r="E222" i="1"/>
  <c r="F220" i="1"/>
  <c r="E220" i="1"/>
  <c r="E219" i="1"/>
  <c r="E218" i="1"/>
  <c r="E217" i="1"/>
  <c r="E216" i="1" s="1"/>
  <c r="E215" i="1" s="1"/>
  <c r="F210" i="1"/>
  <c r="F209" i="1" s="1"/>
  <c r="E210" i="1"/>
  <c r="E209" i="1" s="1"/>
  <c r="F204" i="1"/>
  <c r="F203" i="1" s="1"/>
  <c r="E204" i="1"/>
  <c r="E203" i="1" s="1"/>
  <c r="F191" i="1"/>
  <c r="F190" i="1" s="1"/>
  <c r="E191" i="1"/>
  <c r="E190" i="1" s="1"/>
  <c r="E189" i="1"/>
  <c r="E188" i="1"/>
  <c r="E187" i="1"/>
  <c r="E186" i="1"/>
  <c r="E185" i="1" s="1"/>
  <c r="E184" i="1" s="1"/>
  <c r="F179" i="1"/>
  <c r="E179" i="1"/>
  <c r="E178" i="1" s="1"/>
  <c r="F178" i="1"/>
  <c r="F173" i="1"/>
  <c r="F172" i="1" s="1"/>
  <c r="E173" i="1"/>
  <c r="E172" i="1" s="1"/>
  <c r="F165" i="1"/>
  <c r="F164" i="1" s="1"/>
  <c r="E165" i="1"/>
  <c r="E164" i="1" s="1"/>
  <c r="E163" i="1"/>
  <c r="E162" i="1"/>
  <c r="E161" i="1"/>
  <c r="E160" i="1"/>
  <c r="F153" i="1"/>
  <c r="F152" i="1" s="1"/>
  <c r="E153" i="1"/>
  <c r="E152" i="1" s="1"/>
  <c r="F147" i="1"/>
  <c r="F146" i="1" s="1"/>
  <c r="E147" i="1"/>
  <c r="E146" i="1"/>
  <c r="F140" i="1"/>
  <c r="F139" i="1" s="1"/>
  <c r="E140" i="1"/>
  <c r="E139" i="1" s="1"/>
  <c r="F134" i="1"/>
  <c r="F133" i="1" s="1"/>
  <c r="E134" i="1"/>
  <c r="E133" i="1" s="1"/>
  <c r="E132" i="1"/>
  <c r="E131" i="1"/>
  <c r="E128" i="1" s="1"/>
  <c r="E127" i="1" s="1"/>
  <c r="F80" i="1"/>
  <c r="E80" i="1"/>
  <c r="F79" i="1"/>
  <c r="E79" i="1"/>
  <c r="F74" i="1"/>
  <c r="E74" i="1"/>
  <c r="E73" i="1" s="1"/>
  <c r="F73" i="1"/>
  <c r="F67" i="1"/>
  <c r="F66" i="1" s="1"/>
  <c r="E67" i="1"/>
  <c r="E66" i="1" s="1"/>
  <c r="F61" i="1"/>
  <c r="E61" i="1"/>
  <c r="F60" i="1"/>
  <c r="E60" i="1"/>
  <c r="F55" i="1"/>
  <c r="F54" i="1" s="1"/>
  <c r="E55" i="1"/>
  <c r="E54" i="1" s="1"/>
  <c r="F49" i="1"/>
  <c r="F48" i="1" s="1"/>
  <c r="E49" i="1"/>
  <c r="E48" i="1" s="1"/>
  <c r="F43" i="1"/>
  <c r="F42" i="1" s="1"/>
  <c r="E43" i="1"/>
  <c r="E42" i="1" s="1"/>
  <c r="F37" i="1"/>
  <c r="E37" i="1"/>
  <c r="E36" i="1" s="1"/>
  <c r="F36" i="1"/>
  <c r="F35" i="1"/>
  <c r="E35" i="1"/>
  <c r="F34" i="1"/>
  <c r="E34" i="1"/>
  <c r="E29" i="1" s="1"/>
  <c r="E28" i="1" s="1"/>
  <c r="F29" i="1"/>
  <c r="F28" i="1" s="1"/>
  <c r="F281" i="1" l="1"/>
  <c r="F280" i="1" s="1"/>
  <c r="N274" i="1" s="1"/>
  <c r="F276" i="1"/>
  <c r="F275" i="1" s="1"/>
  <c r="F274" i="1" s="1"/>
  <c r="E758" i="1"/>
  <c r="E820" i="1"/>
  <c r="E25" i="1"/>
  <c r="E26" i="1"/>
  <c r="E27" i="1"/>
  <c r="E409" i="1"/>
  <c r="E410" i="1"/>
  <c r="E411" i="1"/>
  <c r="F785" i="1"/>
  <c r="E23" i="1"/>
  <c r="E603" i="1"/>
  <c r="E693" i="1"/>
  <c r="E757" i="1"/>
  <c r="E779" i="1"/>
  <c r="E845" i="1"/>
  <c r="E844" i="1" s="1"/>
  <c r="E691" i="1"/>
  <c r="E504" i="1"/>
  <c r="E503" i="1" s="1"/>
  <c r="E408" i="1"/>
  <c r="E277" i="1"/>
  <c r="E278" i="1"/>
  <c r="E279" i="1"/>
  <c r="E276" i="1"/>
  <c r="E377" i="1"/>
  <c r="E376" i="1" s="1"/>
  <c r="F25" i="1"/>
  <c r="F12" i="1" s="1"/>
  <c r="F27" i="1"/>
  <c r="E159" i="1"/>
  <c r="E158" i="1" s="1"/>
  <c r="F26" i="1"/>
  <c r="E528" i="1"/>
  <c r="E527" i="1" s="1"/>
  <c r="E359" i="1"/>
  <c r="E358" i="1" s="1"/>
  <c r="E413" i="1"/>
  <c r="E412" i="1" s="1"/>
  <c r="E564" i="1"/>
  <c r="E563" i="1" s="1"/>
  <c r="E601" i="1"/>
  <c r="E602" i="1"/>
  <c r="E604" i="1"/>
  <c r="E777" i="1"/>
  <c r="E759" i="1" s="1"/>
  <c r="E773" i="1"/>
  <c r="F23" i="1"/>
  <c r="E570" i="1"/>
  <c r="E569" i="1" s="1"/>
  <c r="E833" i="1"/>
  <c r="E832" i="1" s="1"/>
  <c r="E785" i="1"/>
  <c r="E793" i="1"/>
  <c r="E792" i="1" s="1"/>
  <c r="E791" i="1" s="1"/>
  <c r="F10" i="1" l="1"/>
  <c r="E12" i="1"/>
  <c r="F8" i="1"/>
  <c r="F7" i="1" s="1"/>
  <c r="E816" i="1"/>
  <c r="E815" i="1" s="1"/>
  <c r="E600" i="1"/>
  <c r="E599" i="1" s="1"/>
  <c r="E275" i="1"/>
  <c r="E274" i="1" s="1"/>
  <c r="E690" i="1"/>
  <c r="E689" i="1" s="1"/>
  <c r="E13" i="1"/>
  <c r="F13" i="1"/>
  <c r="E407" i="1"/>
  <c r="E406" i="1" s="1"/>
  <c r="E10" i="1"/>
  <c r="E21" i="1"/>
  <c r="E20" i="1" s="1"/>
  <c r="F21" i="1"/>
  <c r="E756" i="1"/>
  <c r="E755" i="1" s="1"/>
  <c r="E8" i="1" l="1"/>
  <c r="E7" i="1" s="1"/>
  <c r="F20" i="1"/>
</calcChain>
</file>

<file path=xl/comments1.xml><?xml version="1.0" encoding="utf-8"?>
<comments xmlns="http://schemas.openxmlformats.org/spreadsheetml/2006/main">
  <authors>
    <author>Елена Горбачева</author>
  </authors>
  <commentList>
    <comment ref="K201" authorId="0" shapeId="0">
      <text>
        <r>
          <rPr>
            <b/>
            <sz val="9"/>
            <color indexed="81"/>
            <rFont val="Tahoma"/>
            <family val="2"/>
            <charset val="204"/>
          </rPr>
          <t>Елена Горбачева:</t>
        </r>
        <r>
          <rPr>
            <sz val="9"/>
            <color indexed="81"/>
            <rFont val="Tahoma"/>
            <family val="2"/>
            <charset val="204"/>
          </rPr>
          <t xml:space="preserve">
годовой показатель</t>
        </r>
      </text>
    </comment>
    <comment ref="K202" authorId="0" shapeId="0">
      <text>
        <r>
          <rPr>
            <b/>
            <sz val="9"/>
            <color indexed="81"/>
            <rFont val="Tahoma"/>
            <family val="2"/>
            <charset val="204"/>
          </rPr>
          <t>Елена Горбачева:</t>
        </r>
        <r>
          <rPr>
            <sz val="9"/>
            <color indexed="81"/>
            <rFont val="Tahoma"/>
            <family val="2"/>
            <charset val="204"/>
          </rPr>
          <t xml:space="preserve">
годовой показатель</t>
        </r>
      </text>
    </comment>
  </commentList>
</comments>
</file>

<file path=xl/sharedStrings.xml><?xml version="1.0" encoding="utf-8"?>
<sst xmlns="http://schemas.openxmlformats.org/spreadsheetml/2006/main" count="1715" uniqueCount="547">
  <si>
    <t>руб</t>
  </si>
  <si>
    <t>№
п/п</t>
  </si>
  <si>
    <t>Наименование Программы/подпрограммы/основного мероприятия/мероприятия</t>
  </si>
  <si>
    <t>Администратор/Исполнитель</t>
  </si>
  <si>
    <t>Источник финансирования</t>
  </si>
  <si>
    <t>Объем финансирования в соответствии с Программой 
(в редакции на 31 декабря отчетного года)</t>
  </si>
  <si>
    <t>Кассовые расходы</t>
  </si>
  <si>
    <t>Пояснения причин отклонений</t>
  </si>
  <si>
    <t>Наименование целевого индикатора (показателя)</t>
  </si>
  <si>
    <t xml:space="preserve">Единица измерения </t>
  </si>
  <si>
    <t>Факт</t>
  </si>
  <si>
    <t>4.</t>
  </si>
  <si>
    <t>Государственная программа Ивановской области "Развитие здравоохранения Ивановской области"</t>
  </si>
  <si>
    <t>Департамент здравоохранения Ивановской области</t>
  </si>
  <si>
    <t>Всего:</t>
  </si>
  <si>
    <t xml:space="preserve">Смертность населения от всех причин
</t>
  </si>
  <si>
    <t>на 1000 населения</t>
  </si>
  <si>
    <t>бюджетные ассигнования всего, в т.ч.:</t>
  </si>
  <si>
    <t xml:space="preserve">Младенческая смертность
</t>
  </si>
  <si>
    <t>на 1000 родившихся живыми</t>
  </si>
  <si>
    <t xml:space="preserve"> - областной бюджет</t>
  </si>
  <si>
    <t xml:space="preserve">Обеспеченность населения врачами
</t>
  </si>
  <si>
    <t>на 10 тыс.населения</t>
  </si>
  <si>
    <t xml:space="preserve"> - федеральный бюджет</t>
  </si>
  <si>
    <t xml:space="preserve">Количество среднего медицинского персонала, приходящегося на 1 врача
</t>
  </si>
  <si>
    <t>человек</t>
  </si>
  <si>
    <t xml:space="preserve"> - бюджеты государственных внебюджетных фондов</t>
  </si>
  <si>
    <t xml:space="preserve">Общая продолжительность жизни
</t>
  </si>
  <si>
    <t>лет</t>
  </si>
  <si>
    <t>-</t>
  </si>
  <si>
    <t xml:space="preserve">бюджет территориального фонда обязательного медицинского страхования Ивановской области
</t>
  </si>
  <si>
    <t>Суммарный коэффициент рождаемости</t>
  </si>
  <si>
    <t>единица</t>
  </si>
  <si>
    <t>Естественный прирост населения</t>
  </si>
  <si>
    <t>Смертность населения в трудоспособном возрасте</t>
  </si>
  <si>
    <t>на 100 тыс. населения</t>
  </si>
  <si>
    <t>Смертность от болезней системы кровообращения</t>
  </si>
  <si>
    <t>Смертность от новообразований (в том числе злокачественных)</t>
  </si>
  <si>
    <t>Среднемесячная начисленная заработная плата по виду экономической деятельности "Деятельность в области здравоохранения и социальных услуг"</t>
  </si>
  <si>
    <t>рублей</t>
  </si>
  <si>
    <t>1.</t>
  </si>
  <si>
    <t>Подпрограмма "Модернизация системы здравоохранения Ивановской области"</t>
  </si>
  <si>
    <t>внебюджетное финансирование</t>
  </si>
  <si>
    <t>1.1.</t>
  </si>
  <si>
    <t>Основное мероприятие "Укрепление материально-технической базы областных учреждений здравоохранения"</t>
  </si>
  <si>
    <t>1.1.1.</t>
  </si>
  <si>
    <t>Капитальный ремонт областных учреждений здравоохранения</t>
  </si>
  <si>
    <t>Удельный вес медицинских организаций, в которых проведены работы по капитальному ремонту, по отношению к общему количеству медицинских организаций</t>
  </si>
  <si>
    <t>%</t>
  </si>
  <si>
    <t>1.1.2.</t>
  </si>
  <si>
    <t xml:space="preserve">Доля учреждений здравоохранения, которые дооснащены в соответствующем году оборудованием, в общем количестве приоритетных медицинских организаций, в которых оказываются медицинские услуги
</t>
  </si>
  <si>
    <t>1.1.3.</t>
  </si>
  <si>
    <t xml:space="preserve">Закупка реактивов и расходных материалов, необходимых для функционирования комплекса генетического оборудования ОБУЗ "Бюро судебно-медицинской экспертизы Ивановской области"
</t>
  </si>
  <si>
    <t xml:space="preserve">Обеспеченность учреждения здравоохранения реактивами и расходными материалами в целях функционирования генетического комплекса
</t>
  </si>
  <si>
    <t>1.1.4.</t>
  </si>
  <si>
    <t xml:space="preserve">Разработка (корректировка) проектно-сметной документации на капитальный ремонт областных учреждений здравоохранения
</t>
  </si>
  <si>
    <t xml:space="preserve">Удельный вес медицинских организаций, которым необходимо разработать проектно-сметную документацию с целью проведения работ по капитальному ремонту в текущем году, по отношению к общему количеству медицинских организаций
</t>
  </si>
  <si>
    <t>1.1.5.</t>
  </si>
  <si>
    <t xml:space="preserve">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
</t>
  </si>
  <si>
    <t>Увеличение в 2019 году числа посещений сельскими жителями передвижных медицинских комплексов</t>
  </si>
  <si>
    <t>1.1.6.</t>
  </si>
  <si>
    <t xml:space="preserve">Внедрение медицинских информационных систем в медицинских организациях государственной и муниципальной систем здравоохранения, оказывающих первичную медико-санитарную помощь, за счет средств резервного фонда Правительства Российской Федерации
</t>
  </si>
  <si>
    <t xml:space="preserve">Внедрение и использование медицинскими организациями медицинских информационных систем, соответствующих утверждаемым Министерством здравоохранения Российской Федерации требованиям, обеспечение их информационного взаимодействия с государственными информационными системами в сфере здравоохранения субъектов Российской Федерации и единой государственной информационной системой в сфере здравоохранения
</t>
  </si>
  <si>
    <t xml:space="preserve">Ведение в медицинских организациях расписаний приема врачей в электронном виде и обеспечение возможности дистанционной записи граждан на прием к врачу с использованием Единого портала государственных и муниципальных услуг (функций)
</t>
  </si>
  <si>
    <t>Обеспечение медицинскими организациями электронного медицинского документооборота, в том числе:</t>
  </si>
  <si>
    <t xml:space="preserve"> - ведение электронных медицинских карт пациентов</t>
  </si>
  <si>
    <t xml:space="preserve"> - обеспечение обмена медицинской документацией в форме электронных документов между медицинскими организациями</t>
  </si>
  <si>
    <t>- автоматизированное взаимодействие с единой государственной информационной системой в сфере здравоохранения, включая передачу в нее сведений, содержащихся в медицинских информационных системах, предусмотренных пунктами 2 - 5 части 3 статьи 91.1 Федеральн</t>
  </si>
  <si>
    <t xml:space="preserve"> - формирование счетов (реестра счетов) за оказанную медицинскую помощь и автоматизированное информационное взаимодействие с информационными системами территориальных фондов обязательного медицинского страхования</t>
  </si>
  <si>
    <t xml:space="preserve">Приобретение автомобилей скорой медицинской помощи
</t>
  </si>
  <si>
    <t xml:space="preserve">Доля медицинских организаций, оказывающих скорую медицинскую помощь, в которых обновлен парк автомобилей скорой помощи за счет средств областного бюджета
</t>
  </si>
  <si>
    <t>1.1.7.</t>
  </si>
  <si>
    <t xml:space="preserve">Приобретение автотранспорта областным учреждениям здравоохранения
</t>
  </si>
  <si>
    <t xml:space="preserve">Количество приобретенного автотранспорта
</t>
  </si>
  <si>
    <t>1.2,</t>
  </si>
  <si>
    <t xml:space="preserve">Региональный проект "Борьба с онкологическими заболеваниями"
</t>
  </si>
  <si>
    <t>1.2.1.</t>
  </si>
  <si>
    <t xml:space="preserve">Переоснащение медицинским оборудованием региональных медицинских организаций, оказывающих помощь больным онкологическими заболеваниями (диспансеров/больниц)
</t>
  </si>
  <si>
    <t>ед.</t>
  </si>
  <si>
    <t>Удельный вес больных со злокачественными новообразованиями, состоящих на учете 5 лет и более, %</t>
  </si>
  <si>
    <t xml:space="preserve">Одногодичная летальность больных со злокачественными новообразованиями (умерли в течение первого года с момента установления диагноза из числа больных, впервые взятых на учет в предыдущем году)
</t>
  </si>
  <si>
    <t xml:space="preserve">Доля злокачественных новообразований, выявленных на ранних стадиях
</t>
  </si>
  <si>
    <t>1.2.2.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</si>
  <si>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общему количеству медицинских организаций, участвующих в "Региональном проекте "Борьба с онкологическими заболеваниями"
</t>
  </si>
  <si>
    <t>1.2.3.</t>
  </si>
  <si>
    <t xml:space="preserve">Капитальный ремонт областных учреждений здравоохранения
</t>
  </si>
  <si>
    <t xml:space="preserve">Доля медицинских организаций, в которых проведены работы по капитальному ремонту, по отношению к общему количеству медицинских организаций, участвующих в "Региональном проекте "Борьба с онкологическими заболеваниями"
</t>
  </si>
  <si>
    <t>1.2.4.</t>
  </si>
  <si>
    <t xml:space="preserve">Приобретение оборудования областными учреждениями здравоохранения
</t>
  </si>
  <si>
    <t xml:space="preserve">Количество медицинских организаций, оснащенных оборудованием в рамках "Регионального проекта "Борьба с онкологическими заболеваниями"
и заболеваниями
</t>
  </si>
  <si>
    <t>1.3.</t>
  </si>
  <si>
    <t xml:space="preserve">Региональный проект "Борьба с сердечно-сосудистыми заболеваниями"
</t>
  </si>
  <si>
    <t>1.3.1.</t>
  </si>
  <si>
    <t xml:space="preserve">Оснащение оборудованием региональных сосудистых центров и первичных сосудистых отделений
</t>
  </si>
  <si>
    <t xml:space="preserve">Переоснащение/дооснащение медицинским оборудованием региональных сосудистых центров и первичных сосудистых отделений
</t>
  </si>
  <si>
    <t xml:space="preserve">Смертность от инфаркта миокарда, на 100 тыс. населения
</t>
  </si>
  <si>
    <t>чел.</t>
  </si>
  <si>
    <t>Смертность от острого нарушения мозгового кровообращения, на 100 тыс. населения</t>
  </si>
  <si>
    <t xml:space="preserve">Больничная летальность от инфаркта миокарда, %
</t>
  </si>
  <si>
    <t xml:space="preserve">Больничная летальность от острого нарушения мозгового кровообращения, %
</t>
  </si>
  <si>
    <t>Отношение числа рентгенэндоваскулярных вмешательств в лечебных целях к общему числу выбывших больных, перенесших острый коронарный синдром, %</t>
  </si>
  <si>
    <t xml:space="preserve">Количество рентгенэндоваскулярных вмешательств в лечебных целях, тыс. ед
</t>
  </si>
  <si>
    <t>тыс. ед.</t>
  </si>
  <si>
    <t xml:space="preserve">Доля профильных госпитализаций пациентов с острыми нарушениями мозгового кровообращения, доставленных автомобилями скорой медицинской помощи, %
</t>
  </si>
  <si>
    <t>1.3.2.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</si>
  <si>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общему количеству медицинских организаций, участвующих в "Региональном проекте "Борьба с сердечно-сосудистыми заболеваниями"
</t>
  </si>
  <si>
    <t>1.3.3.</t>
  </si>
  <si>
    <t xml:space="preserve">Доля медицинских организаций, в которых проведены работы по капитальному ремонту, по отношению к общему количеству медицинских организаций, участвующих в "Региональном проекте "Борьба с сердечно-сосудистыми заболеваниями"
</t>
  </si>
  <si>
    <t>1.4.</t>
  </si>
  <si>
    <t xml:space="preserve">Региональный проект "Развитие детского здравоохранения, включая создание современной инфраструктуры оказания медицинской помощи детям"
</t>
  </si>
  <si>
    <t>1.4.1.</t>
  </si>
  <si>
    <t xml:space="preserve">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</si>
  <si>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 xml:space="preserve">Снижение младенческой смертности (до 4,5 случая на 1 тыс. родившихся детей)
</t>
  </si>
  <si>
    <t xml:space="preserve">промилле (0,1 процента)
</t>
  </si>
  <si>
    <t>Доля преждевременных родов (22 - 37 недель) в перинатальных центрах (%)</t>
  </si>
  <si>
    <t>Смертность детей в возрасте 0 - 4 года на 1000 родившихся живыми</t>
  </si>
  <si>
    <t>Смертность детей в возрасте 0 - 17 лет на 100000 детей соответствующего возраста</t>
  </si>
  <si>
    <t>число случаев на 100 тысяч детей соответствующего возраста</t>
  </si>
  <si>
    <t>Доля посещений детьми медицинских организаций с профилактическими целями</t>
  </si>
  <si>
    <t>Доля взятых под диспансерное наблюдение детей в возрасте 0 - 17 лет с впервые в жизни установленными диагнозами болезней костно-мышечной системы и соединительной ткани</t>
  </si>
  <si>
    <t>Доля взятых под диспансерное наблюдение детей в возрасте 0 - 17 лет с впервые в жизни установленными диагнозами болезней глаза и его придаточного аппарата</t>
  </si>
  <si>
    <t>Доля взятых под диспансерное наблюдение детей в возрасте 0 - 17 лет с впервые в жизни установленными диагнозами болезней органов пищеварения</t>
  </si>
  <si>
    <t>Доля взятых под диспансерное наблюдение детей в возрасте 0 - 17 лет с впервые в жизни установленными диагнозами болезней органов кровообращения</t>
  </si>
  <si>
    <t>Доля взятых под диспансерное наблюдение детей в возрасте 0 - 17 лет с впервые в жизни установленными диагнозами болезней эндокринной системы, расстройств питания и нарушения обмена веществ</t>
  </si>
  <si>
    <t>Доля детских поликлиник и детских поликлинических отделений медицинских организаций, дооснащенных медицинскими изделиями, с целью приведения их в соответствие с требованиями приказа Минздрава России от 07.03.2018 N 92н</t>
  </si>
  <si>
    <t xml:space="preserve">Доля детей в возрасте 0 - 17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t>
  </si>
  <si>
    <t>Доля детских поликлиник и детских поликлинических отделений медицинских организаций, реализовавших организационно-планировочные решения внутренних пространств, обеспечивающих комфортность пребывания детей, в соответствии с требованиями приказа Минздрава России от 07.03.2018 N 92н</t>
  </si>
  <si>
    <t>1.4.2.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</si>
  <si>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запланированным
</t>
  </si>
  <si>
    <t>1.4.3.</t>
  </si>
  <si>
    <t xml:space="preserve">Работы по капитальному ремонту детской поликлиники № 6 выполнены в полном объеме. Остаток денежных средств в сумме 6 821 623,99 руб. образовался в ходе проведения конкурсных процедур </t>
  </si>
  <si>
    <t xml:space="preserve">Доля медицинских организаций, в которых выполнен капитальный ремонт в текущем году, по отношению к запланированным
</t>
  </si>
  <si>
    <t>1.5.</t>
  </si>
  <si>
    <t xml:space="preserve">Региональный проект "Развитие системы оказания первичной медико-санитарной помощи"
</t>
  </si>
  <si>
    <t>Число граждан, прошедших профилактические осмотры</t>
  </si>
  <si>
    <t xml:space="preserve">миллионов человек
</t>
  </si>
  <si>
    <t>Доля впервые в жизни установленных неинфекционных заболеваний, выявленных при проведении диспансеризации и профилактическом медицинском осмотре</t>
  </si>
  <si>
    <t>Доля записей к врачу, совершенных гражданами без очного обращения в регистратуру медицинской организации</t>
  </si>
  <si>
    <t>Доля обоснованных жалоб (от общего количества поступивших жалоб), урегулированных в досудебном порядке страховыми медицинскими организациями</t>
  </si>
  <si>
    <t>Доля медицинских организаций, оказывающих в рамках обязательного медицинского страхования первичную медико-санитарную помощь, на базе которых функционируют каналы связи граждан со страховыми представителями страховых медицинских организаций (пост страхового представителя, телефон, терминал связи со страховым представителем)</t>
  </si>
  <si>
    <t>Количество посещений при выездах мобильных медицинских бригад</t>
  </si>
  <si>
    <t>тысяч посещений</t>
  </si>
  <si>
    <t>Количество медицинских организаций, участвующих в создании и тиражировании "Новой модели медицинской организации, оказывающей первичную медико-санитарную помощь"</t>
  </si>
  <si>
    <t>1.5.1.</t>
  </si>
  <si>
    <t xml:space="preserve">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
</t>
  </si>
  <si>
    <t>Приобретено мобильных медицинских комплексов</t>
  </si>
  <si>
    <t>шт.</t>
  </si>
  <si>
    <t>1.5.2.</t>
  </si>
  <si>
    <t xml:space="preserve">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
</t>
  </si>
  <si>
    <t>Контракт заключен на сумму 7 826 666,67 рублей. Работы выполнены в полном объеме</t>
  </si>
  <si>
    <t xml:space="preserve">Создание/замена новых фельдшерских, фельдшерско-акушерских пунктов, врачебных амбулаторий
</t>
  </si>
  <si>
    <t xml:space="preserve">Приобретение и установка модульных конструкций фельдшерско-акушерских пунктов и врачебных амбулаторий для населенных пунктов с численностью населения от 100 до 2000 человек
</t>
  </si>
  <si>
    <t xml:space="preserve">Приобретение и установка новых фельдшерских, фельдшерско-акушерских пунктов, врачебных амбулаторий
</t>
  </si>
  <si>
    <t>1.5.4.</t>
  </si>
  <si>
    <t>1.6.</t>
  </si>
  <si>
    <t xml:space="preserve">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
</t>
  </si>
  <si>
    <t>1.6.1.</t>
  </si>
  <si>
    <t xml:space="preserve">Создание единого цифрового контура в здравоохранении на основе единой государственной информационной системы здравоохранения (ЕГИСЗ)"
</t>
  </si>
  <si>
    <t xml:space="preserve">В результате неисполнения обязательств поставщиком по заключенному контракту </t>
  </si>
  <si>
    <t xml:space="preserve">Число граждан, воспользовавшихся услугами (сервисами) в Личном кабинете пациента "Мое здоровье" на Едином портале государственных услуг и функций в отчетном году
</t>
  </si>
  <si>
    <t xml:space="preserve">тыс. человек </t>
  </si>
  <si>
    <t>Доля медицинских организаций государственной и муниципальной систем здравоохранения,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t>
  </si>
  <si>
    <t>Доля медицинских организаций государственной и муниципальной систем здравоохранения, обеспечивающих доступ граждан к электронным медицинским документам в Личном кабинете пациента "Мое здоровье" на Едином портале государственных услуг и функций</t>
  </si>
  <si>
    <t>Доля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t>
  </si>
  <si>
    <t>2.</t>
  </si>
  <si>
    <t>Подпрограмма "Профилактика заболеваний и формирование здорового образа жизни. Развитие первичной медико-санитарной помощи"</t>
  </si>
  <si>
    <t>2.1.</t>
  </si>
  <si>
    <t>Основное мероприятие "Оказание первичной медико-санитарной помощи"</t>
  </si>
  <si>
    <t>2.1.1.</t>
  </si>
  <si>
    <t>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t>
  </si>
  <si>
    <t>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t>
  </si>
  <si>
    <t>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t>
  </si>
  <si>
    <t>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t>
  </si>
  <si>
    <t>2.1.2.</t>
  </si>
  <si>
    <t>Оказание первичной медико-санитарной помощи в амбулаторных условиях</t>
  </si>
  <si>
    <t>Число посещений, в т.ч. по профилям:</t>
  </si>
  <si>
    <t>условных единиц</t>
  </si>
  <si>
    <t>Число посещений. Психиатрия</t>
  </si>
  <si>
    <t>Число посещений. Фтизиатрия</t>
  </si>
  <si>
    <t>Число посещений. Наркология</t>
  </si>
  <si>
    <t>Число посещений. Венерология</t>
  </si>
  <si>
    <t>Число посещений. Профпатология</t>
  </si>
  <si>
    <t>Число посещений с профилактической и иными целями, в т.ч. по профилям:</t>
  </si>
  <si>
    <t xml:space="preserve">Число посещений с профилактической и иными целями. Психиатрия </t>
  </si>
  <si>
    <t>Число посещений с профилактической и иными целями. Фтизиатрия</t>
  </si>
  <si>
    <t>Число посещений с профилактической и иными целями. Наркология</t>
  </si>
  <si>
    <t>Число посещений с профилактической и иными целями. Венерология</t>
  </si>
  <si>
    <t>Число посещений с профилактической и иными целями. Профпатология</t>
  </si>
  <si>
    <t>Число посещений по поводу заболевания, в т.ч. по профилям:</t>
  </si>
  <si>
    <t>Число посещений по поводу заболевания. Психиатрия</t>
  </si>
  <si>
    <t>Число посещений по поводу заболевания. Фтизиатрия</t>
  </si>
  <si>
    <t>Число посещений по поводу заболевания. Наркология</t>
  </si>
  <si>
    <t>Число посещений по поводу заболевания. Венерология</t>
  </si>
  <si>
    <t>Число обращений по поводу заболевания, в т.ч. по профилям:</t>
  </si>
  <si>
    <t>Число обращений по поводу заболевания. Психиатрия</t>
  </si>
  <si>
    <t>Число обращений по поводу заболевания. Фтизиатрия</t>
  </si>
  <si>
    <t>Число обращений по поводу заболевания. Наркология</t>
  </si>
  <si>
    <t>Число обращений по поводу заболевания. Венерология</t>
  </si>
  <si>
    <t>Соответствие порядкам оказания медицинской помощи и на основе стандартов медицинской помощи</t>
  </si>
  <si>
    <t>Удовлетворенность потребителей в оказанной государственной услуге</t>
  </si>
  <si>
    <t>Закупка аллергена туберкулезного для проведения иммунодиагностики</t>
  </si>
  <si>
    <t>Охват туберкулинодиагностикой детского населения Ивановской области от 1 года до 17 лет включительно</t>
  </si>
  <si>
    <t>2.2.</t>
  </si>
  <si>
    <t>Основное мероприятие "Профилактика инфекционных заболеваний, включая иммунопрофилактику"</t>
  </si>
  <si>
    <t>2.2.1.</t>
  </si>
  <si>
    <t xml:space="preserve">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
</t>
  </si>
  <si>
    <t>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 включенных в календарь профилактических прививок по эпидемическим показаниям</t>
  </si>
  <si>
    <t>доз</t>
  </si>
  <si>
    <t>2.3.</t>
  </si>
  <si>
    <t>Основное мероприятие "Обеспечение лекарственными препаратами, медицинскими изделиями и лечебным питанием отдельных групп населения Ивановской области"</t>
  </si>
  <si>
    <t>2.3.1.</t>
  </si>
  <si>
    <t>Реализация отдельных полномочий в области лекарственного обеспечения</t>
  </si>
  <si>
    <t xml:space="preserve">Численность граждан, которые включены в Федеральный регистр лиц, имеющих право на получение государственной социальной помощи,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t>
  </si>
  <si>
    <t>2.3.2.</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</si>
  <si>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</si>
  <si>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Численность граждан, которые включены в Федеральный регистр лиц, имеющих право на получение государственной социальной помощи,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</si>
  <si>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2.3.3.</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</si>
  <si>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IV типов, а также после трансплантации органов и (или) тканей</t>
  </si>
  <si>
    <t xml:space="preserve">Доля рецептов, находящихся на отсроченном обеспечени
</t>
  </si>
  <si>
    <t>2.4.</t>
  </si>
  <si>
    <t xml:space="preserve">"Региональный проект "Старшее поколение
</t>
  </si>
  <si>
    <t>2.4.1.</t>
  </si>
  <si>
    <t xml:space="preserve">Проведение вакцинации против пневмококковой инфекции граждан старше трудоспособного возраста из группы риска, проживающих в организациях социального обслуживания
</t>
  </si>
  <si>
    <t xml:space="preserve">Не менее 95% лиц старше трудоспособного возраста из групп риска, проживающих в организациях социального обслуживания, прошли к концу 2024 года вакцинацию против пневмококковой инфекции
</t>
  </si>
  <si>
    <t xml:space="preserve">95,0
</t>
  </si>
  <si>
    <t xml:space="preserve">Охват граждан старше трудоспособного возраста
профилактическими осмотрами, включая диспансеризацию
</t>
  </si>
  <si>
    <t xml:space="preserve">Уровень госпитализации на геронтологические койки лиц старше 60 лет на 10 тыс. населения соответствующего возраста
</t>
  </si>
  <si>
    <t xml:space="preserve">условных единиц
</t>
  </si>
  <si>
    <t>2.4.2.</t>
  </si>
  <si>
    <t xml:space="preserve">Региональный проект "Формирование системы мотивации граждан к здоровому образу жизни, включая здоровое питание и отказ от вредных привычек (Укрепление общественного здоровья)"
</t>
  </si>
  <si>
    <t xml:space="preserve">Формирование системы мотивации граждан к здоровому образу жизни, включая здоровое питание и отказ от вредных привычек (Укрепление общественного здоровья).
</t>
  </si>
  <si>
    <t xml:space="preserve">Смертность женщин в возрасте 16 - 54 лет
</t>
  </si>
  <si>
    <t xml:space="preserve">на 100 тысяч человек
</t>
  </si>
  <si>
    <t xml:space="preserve">Смертность мужчин в возрасте 16 - 59 ле
</t>
  </si>
  <si>
    <t>3.</t>
  </si>
  <si>
    <t xml:space="preserve">Подпрограмма "Совершенствование оказания специализированной, включая высокотехнологичную, медицинской помощи" </t>
  </si>
  <si>
    <t>3.1.</t>
  </si>
  <si>
    <t>Основное мероприятие "Специализированная медицинская помощь"</t>
  </si>
  <si>
    <t>3.1.1.</t>
  </si>
  <si>
    <t xml:space="preserve">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 </t>
  </si>
  <si>
    <t>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 (агрегированные значения)</t>
  </si>
  <si>
    <t>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Федерации(агрегированные значения)</t>
  </si>
  <si>
    <t>3.1.2.</t>
  </si>
  <si>
    <t>Оказание специализированной медицинской помощи в стационарных условиях</t>
  </si>
  <si>
    <t>Случаев госпитализации, в т.ч. по профилям:</t>
  </si>
  <si>
    <t>Случаев госпитализации. Психиатрия</t>
  </si>
  <si>
    <t>Случаев госпитализации. Фтизиатрия</t>
  </si>
  <si>
    <t>Случаев госпитализации. Психиатрия-наркология (в части наркологии)</t>
  </si>
  <si>
    <t>Случаев госпитализации. Дерматовенерология (в части венерологии)</t>
  </si>
  <si>
    <t>3.1.3.</t>
  </si>
  <si>
    <t>Проведение патологоанатомических вскрытий</t>
  </si>
  <si>
    <t>Количество вскрытий</t>
  </si>
  <si>
    <t>единиц</t>
  </si>
  <si>
    <t>Соответствие порядку оказания медицинской помощи по профилю "Патологическая анатомия"</t>
  </si>
  <si>
    <t>3.1.4.</t>
  </si>
  <si>
    <t>Оказание специализированной медицинской помощи в условиях дневного стационара</t>
  </si>
  <si>
    <t>Случаев лечения, в т.ч. по профилям:</t>
  </si>
  <si>
    <t>Случаев лечения. Психиатрия</t>
  </si>
  <si>
    <t>Случаев лечения. Фтизиатрия</t>
  </si>
  <si>
    <t>Случаев лечения. Психиатрия-наркология (в части наркологии)</t>
  </si>
  <si>
    <t xml:space="preserve">Число пациенто-дней, в т.ч. по профилям:
</t>
  </si>
  <si>
    <t xml:space="preserve"> Число пациенто-дней. Психиатрия
</t>
  </si>
  <si>
    <t xml:space="preserve"> Число пациенто-дней. Фтизиатрия
</t>
  </si>
  <si>
    <t xml:space="preserve">Число пациенто-дней. Психиатрия-наркология (в части наркологии)
</t>
  </si>
  <si>
    <t>3.1.5.</t>
  </si>
  <si>
    <t>Закупка лекарственных препаратов, необходимых для лечения больных с туберкулезом с широкой лекарственной устойчивостью</t>
  </si>
  <si>
    <t>Смертность от туберкулеза</t>
  </si>
  <si>
    <t>3.1.6.</t>
  </si>
  <si>
    <t xml:space="preserve">Оказание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</si>
  <si>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в том числе по профилям</t>
  </si>
  <si>
    <t xml:space="preserve">Число пациентов. Нейрохирургия
</t>
  </si>
  <si>
    <t xml:space="preserve">Число пациентов. Сердечно-сосудистая хирургия
</t>
  </si>
  <si>
    <t xml:space="preserve">Число пациентов. Травматология и ортопедия
</t>
  </si>
  <si>
    <t xml:space="preserve">Число пациентов. Офтальмология
</t>
  </si>
  <si>
    <t xml:space="preserve">Число пациентов. Урология
</t>
  </si>
  <si>
    <t xml:space="preserve">Число пациентов. Онкология
</t>
  </si>
  <si>
    <t>3.2.</t>
  </si>
  <si>
    <t>Основное мероприятие "Совершенствование оказания медицинской помощи лицам, инфицированным вирусом иммунодефицита человека, гепатитами В и С"</t>
  </si>
  <si>
    <t>3.2.1.</t>
  </si>
  <si>
    <t>Оказание медицинской помощи лицам, инфицированным вирусом иммунодефицита человека, гепатитами В и С</t>
  </si>
  <si>
    <t>Число посещений. ВИЧ-инфекция</t>
  </si>
  <si>
    <t>Число посещений с профилактической и иными целями</t>
  </si>
  <si>
    <t>Число посещений по поводу заболевания</t>
  </si>
  <si>
    <t>Число обращений по поводу заболевания</t>
  </si>
  <si>
    <t>3.3.</t>
  </si>
  <si>
    <t xml:space="preserve">Основное мероприятие "Предупреждение и борьба с социально значимыми инфекционными заболеваниями"
</t>
  </si>
  <si>
    <t>3.3.1.</t>
  </si>
  <si>
    <t xml:space="preserve">Реализация мероприятий по предупреждению и борьбе с социально значимыми инфекционными заболеваниями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B и (или) C, в соответствии с перечнем, утвержденным Министерством здравоохранения Российской Федерации)
</t>
  </si>
  <si>
    <t xml:space="preserve">Охват медицинским освидетельствованием на ВИЧ-инфекцию населения субъекта Российской Федерации
</t>
  </si>
  <si>
    <t>3.3.2.</t>
  </si>
  <si>
    <t xml:space="preserve">Реализация мероприятий по предупреждению и борьбе с социально значимыми инфекционными заболеваниями (Повышение информированности граждан по вопросам профилактики ВИЧ-инфекции, а также заболеваний, ассоциированных с ВИЧ-инфекцией, в том числе с привлечением к реализации указанных мероприятий социально ориентированных некоммерческих организаций)
</t>
  </si>
  <si>
    <t xml:space="preserve">Уровень информированности населения в возрасте 18 - 49 лет по вопросам ВИЧ-инфекции
</t>
  </si>
  <si>
    <t xml:space="preserve">Количество государственных и муниципальных учреждений социальной сферы, находящихся в ведении субъекта Российской Федерации и муниципальных образований, в которых действуют попечительские советы с участием в их работе заинтересованных социально ориентированных некоммерческих организаций
</t>
  </si>
  <si>
    <t>3.3.3.</t>
  </si>
  <si>
    <t>Реализация мероприятий по предупреждению и борьбе с социально значимыми инфекционными заболеваниями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</si>
  <si>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Охват населения профилактическими осмотрами на туберкулез</t>
  </si>
  <si>
    <t>3.4.</t>
  </si>
  <si>
    <t xml:space="preserve">Основное мероприятие "Осуществление бесперебойного и полного обеспечения донорской кровью и (или) ее компонентами медицинских организаций,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t>
  </si>
  <si>
    <t>3.4.1.</t>
  </si>
  <si>
    <t>3.4.2.</t>
  </si>
  <si>
    <t xml:space="preserve">Осуществление заготовки, хранения, транспортировки и обеспечения безопасности донорской крови и (или) ее компонентов
</t>
  </si>
  <si>
    <t xml:space="preserve">Соответствие техническому регламенту о безопасности крови, ее продуктов, кровезамещающих растворов и технических средств, используемых в трансфузионно-инфузионной терапии
</t>
  </si>
  <si>
    <t xml:space="preserve">Условная единица продукта переработки (в перерасчете на 1 литр цельной крови)
</t>
  </si>
  <si>
    <t xml:space="preserve">Обеспечение доноров, безвозмездно сдавших кровь и (или) ее компоненты, бесплатным питанием
</t>
  </si>
  <si>
    <t xml:space="preserve">Число доноров крови и ее компонентов
</t>
  </si>
  <si>
    <t>на 1000 человек населения</t>
  </si>
  <si>
    <t>3.5.</t>
  </si>
  <si>
    <t xml:space="preserve">Региональный проект "Развитие экспорта медицинских услуг"
</t>
  </si>
  <si>
    <t>3.5.1.</t>
  </si>
  <si>
    <t xml:space="preserve">Развитие экспорта медицинских услуг
</t>
  </si>
  <si>
    <t xml:space="preserve">Количество пролеченных иностранных граждан
</t>
  </si>
  <si>
    <t xml:space="preserve">тысяча человек
</t>
  </si>
  <si>
    <t xml:space="preserve">Подпрограмма "Паллиативная медицинская помощь" </t>
  </si>
  <si>
    <t>4.1.</t>
  </si>
  <si>
    <t>Основное мероприятие "Оказание паллиативной помощи"</t>
  </si>
  <si>
    <t>4.1.1.</t>
  </si>
  <si>
    <t>Финансовое обеспечение паллиативной медицинской помощи</t>
  </si>
  <si>
    <t xml:space="preserve">Департамент здравоохранения Ивановской области,территориальный фонд обязательного медицинского страхования Ивановской области
</t>
  </si>
  <si>
    <t>Объем оказания паллиативной медицинской помощи в стационарных условиях</t>
  </si>
  <si>
    <t>койко-дней</t>
  </si>
  <si>
    <t>Объем оказания паллиативной медицинской помощи в амбулаторных условиях</t>
  </si>
  <si>
    <t>посещений</t>
  </si>
  <si>
    <t>4.1.2.</t>
  </si>
  <si>
    <t xml:space="preserve">Развитие паллиативной медицинской помощи (Обеспечение медицинских организаций, оказывающих паллиативную медицинскую помощь, медицинскими изделиями, в том числе для использования на дому)
</t>
  </si>
  <si>
    <t>Уровень обеспеченности койками для оказания паллиативной медицинской помощи</t>
  </si>
  <si>
    <t xml:space="preserve">тысяч коек
</t>
  </si>
  <si>
    <t>Число амбулаторных посещений с паллиативной целью к врачам-специалистам и среднему медицинскому персоналу любых специальностей</t>
  </si>
  <si>
    <t xml:space="preserve">тысяч посещений
</t>
  </si>
  <si>
    <t>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t>
  </si>
  <si>
    <t>4.1.3.</t>
  </si>
  <si>
    <t xml:space="preserve">Развитие паллиативной медицинской помощи Развитие паллиативной медицинской помощи (Обеспечение лекарственными препаратами, в том числе для обезболивания)
</t>
  </si>
  <si>
    <t xml:space="preserve">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
</t>
  </si>
  <si>
    <t>процент</t>
  </si>
  <si>
    <t>5.</t>
  </si>
  <si>
    <t xml:space="preserve">Подпрограмма "Другие вопросы в сфере здравоохранения" </t>
  </si>
  <si>
    <t>5.1.</t>
  </si>
  <si>
    <t>Основное мероприятие "Выхаживание и содержание детей-сирот, детей, оставшихся без попечения родителей, и детей, находящихся в трудной жизненной ситуации, с рождения и до достижения ими возраста четырех лет включительно"</t>
  </si>
  <si>
    <t>5.1.1.</t>
  </si>
  <si>
    <t xml:space="preserve">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
</t>
  </si>
  <si>
    <t>Число детей-сирот и детей, оставшихся без попечения родителей, детей, находящихся в трудной жизненной ситуации, находящихся на круглосуточном содержании</t>
  </si>
  <si>
    <t>Степень загрузки мощностей государственных учреждений здравоохранения, оказывающих государственную услугу</t>
  </si>
  <si>
    <t>Соответствие порядкам оказания медицинской помощи детям на основе стандартов медицинской помощи</t>
  </si>
  <si>
    <t xml:space="preserve">Количество койко-дней
</t>
  </si>
  <si>
    <t>5.2.</t>
  </si>
  <si>
    <t>Основное мероприятие "Выполнение мероприятий, направленных на спасение жизни людей и защиту их здоровья при чрезвычайных ситуациях"</t>
  </si>
  <si>
    <t>5.2.1.</t>
  </si>
  <si>
    <t>Реализация мероприятий, направленных на медицинское обеспечение населения при чрезвычайных ситуациях, оказание экстренной и консультативной помощи, медицинской эвакуации при чрезвычайных ситуациях</t>
  </si>
  <si>
    <t>Отчет</t>
  </si>
  <si>
    <t>5.3.</t>
  </si>
  <si>
    <t>Основное мероприятие "Формирование и сопровождение единой информационно-аналитической системы здравоохранения Ивановской области"</t>
  </si>
  <si>
    <t>5.3.1.</t>
  </si>
  <si>
    <t>Обеспечение деятельности единой информационно-аналитической системы здравоохранения Ивановской области, направленной на своевременное и достоверное предоставление информации</t>
  </si>
  <si>
    <t>Количество информационных ресурсов и баз данных</t>
  </si>
  <si>
    <t>5.4.</t>
  </si>
  <si>
    <t>Основное мероприятие "Выполнение мероприятий по размещению, хранению, освежению, замене материальных ценностей мобилизационного резерва медицинского и санитарно-хозяйственного назначения"</t>
  </si>
  <si>
    <t>5.4.1.</t>
  </si>
  <si>
    <t>Реализация мероприятий, направленных на количественную и качественную сохранность материалов, принятых на ответственное хранение, и пригодность к длительному хранению</t>
  </si>
  <si>
    <t>Количественная и качественная сохранность материалов, принятых на ответственное хранение</t>
  </si>
  <si>
    <t>Пригодность к длительному хранению</t>
  </si>
  <si>
    <t>5.5.</t>
  </si>
  <si>
    <t>Основное мероприятие "Судебно-медицинская экспертиза"</t>
  </si>
  <si>
    <t>5.5.1.</t>
  </si>
  <si>
    <t>Проведение судебно-медицинской экспертизы</t>
  </si>
  <si>
    <t xml:space="preserve">Количество экспертиз
</t>
  </si>
  <si>
    <t xml:space="preserve">Соответствие порядку организации и производства судебно-медицинских экспертиз
</t>
  </si>
  <si>
    <t>5.5.2.</t>
  </si>
  <si>
    <t xml:space="preserve">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
</t>
  </si>
  <si>
    <t>5.6.</t>
  </si>
  <si>
    <t>Основное мероприятие "Осуществление полномочий Российской Федерации, переданных органам государственной власти субъектов Российской Федерации, в сфере охраны здоровья"</t>
  </si>
  <si>
    <t>5.6.1.</t>
  </si>
  <si>
    <t xml:space="preserve">Осуществление переданных полномочий Российской Федерации в сфере охраны здоровья
</t>
  </si>
  <si>
    <t xml:space="preserve">Количество предоставленных и переоформленных лицензий на осуществление медицинской, фармацевтической деятельности, деятельности по обороту наркотических средств, психотропных веществ и их прекурсоров, культивированию наркосодержащих растений
</t>
  </si>
  <si>
    <t>6.</t>
  </si>
  <si>
    <t xml:space="preserve">Подпрограмма "Меры социальной поддержки в сфере здравоохранения" </t>
  </si>
  <si>
    <t>6.1.</t>
  </si>
  <si>
    <t>Основное мероприятие "Меры социальной поддержки отдельных групп населения при оказании медицинской помощи"</t>
  </si>
  <si>
    <t>6.1.1.</t>
  </si>
  <si>
    <t>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t>
  </si>
  <si>
    <t>Среднегодовое число больных, получающих процедуру диализа на аппарате "искусственная почка"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t>
  </si>
  <si>
    <t>6.1.2.</t>
  </si>
  <si>
    <t>Компенсация стоимости проезда до места обследования (консультации) или лечения (туда и обратно) на всех видах городского пассажирского транспорта (за исключением такси), на автомобильном транспорте общего пользования (за исключением такси) пригородного и междугороднего сообщения, на железнодорожном транспорте (в общем, плацкартном вагоне пассажирского поезда) лицам, установленным частью 1 статьи 3 Закона Ивановской области от 12.11.2012 N 93-ОЗ "Об отдельных вопросах организации охраны здоровья граждан в Ивановской области</t>
  </si>
  <si>
    <t xml:space="preserve">Численность лиц, установленных в части 1 статьи 3 Закона Ивановской области от 12.11.2012 N 93-ОЗ "Об отдельных вопросах организации охраны здоровья граждан в Ивановской области", имеющих право на получение мер социальной поддержки
</t>
  </si>
  <si>
    <t>6.1.3.</t>
  </si>
  <si>
    <t xml:space="preserve">Обеспечение лиц, состоящих на диспансерном учете в ОБУЗ "Областной противотуберкулезный диспансер имени М.Б. Стоюнина", ежемесячным продуктовым набором на весь период курса противотуберкулезной терапии в амбулаторных условиях и в условиях дневных стационаров
</t>
  </si>
  <si>
    <t xml:space="preserve">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амбулаторных условиях
</t>
  </si>
  <si>
    <t>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условиях дневных стационаров</t>
  </si>
  <si>
    <t>6.2.</t>
  </si>
  <si>
    <t>Основное мероприятие "Меры социальной поддержки по обеспечению отдельных групп населения лекарственными препаратами и изделиями медицинского назначения"</t>
  </si>
  <si>
    <t>6.2.1.</t>
  </si>
  <si>
    <t>Обеспечение детей с рождения до 18 лет,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t>
  </si>
  <si>
    <t xml:space="preserve">Численность детей с рождения до 18 лет, больных сахарным диабетом
</t>
  </si>
  <si>
    <t>6.2.2.</t>
  </si>
  <si>
    <t>Обеспечение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 лекарственными препаратами и специализированными продуктами лечебного питания</t>
  </si>
  <si>
    <t xml:space="preserve">Численность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
</t>
  </si>
  <si>
    <t>6.2.3.</t>
  </si>
  <si>
    <t>Обеспечение граждан лекарственными препаратами и медицинскими изделиями в соответствии с группами населения и категориями заболеваний, указанными в Перечне, утвержденном приложением 1 к постановлению Правительства Российской Федерации от 30.07.1994 N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заболеваний,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t>
  </si>
  <si>
    <t xml:space="preserve">Численность граждан, обеспечиваемых лекарственными препаратами и медицинскими изделиями в соответствии с частью 1 статьи 4 Закона Ивановской области от 12.11.2012 N 93-ОЗ "Об отдельных вопросах организации охраны здоровья граждан в Ивановской области"
</t>
  </si>
  <si>
    <t xml:space="preserve">Обеспечение граждан лекарственными препаратами по рецептам врачей с 50-процентной скидкой в соответствии с группами населения, указанными в Перечне, утвержденном приложением 2 к постановлению Правительства Российской Федерации от 30.07.1994 N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лечения заболеваний, по которым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
</t>
  </si>
  <si>
    <t>Оплата произведена в соответствии с фактически представленными документами, необходимыми для проведения оплаты.</t>
  </si>
  <si>
    <t xml:space="preserve">Численность граждан, обеспечиваемых лекарственными препаратами по рецептам врачей с 50-процентной скидкой в соответствии с частью 1.1 статьи 4 Закона Ивановской области от 12.11.2012 N 93-ОЗ "Об отдельных вопросах организации охраны здоровья граждан в Ивановской области"
</t>
  </si>
  <si>
    <t>7.</t>
  </si>
  <si>
    <t xml:space="preserve">Подпрограмма "Организация обязательного медицинского страхования на территории Ивановской области" </t>
  </si>
  <si>
    <t xml:space="preserve">бюджет территориального фонда обязательного медицинского страхования Ивановской област
</t>
  </si>
  <si>
    <t>7.1.</t>
  </si>
  <si>
    <t>Основное мероприятие "Уплата страховых взносов на обязательное медицинское страхование неработающего населения в Федеральный фонд обязательного медицинского страхования"</t>
  </si>
  <si>
    <t>7.1.1.</t>
  </si>
  <si>
    <t xml:space="preserve">Обязательное медицинское страхование неработающего населения
</t>
  </si>
  <si>
    <t>Численность неработающих лиц, застрахованных в системе обязательного медицинского страхования (по состоянию на 1 апреля предшествующего года)</t>
  </si>
  <si>
    <t>7.2.</t>
  </si>
  <si>
    <t>Основное мероприятие "Организация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
"</t>
  </si>
  <si>
    <t xml:space="preserve"> - бюджеты государственных внебюджетных фондоввнебюджетное финансирование</t>
  </si>
  <si>
    <t>7.2.1.</t>
  </si>
  <si>
    <t xml:space="preserve">Финансовое обеспечение организации обязательного медицинского страхования на территориях субъектов Российской Федерации
</t>
  </si>
  <si>
    <t>Территориальный фонд обязательного медицинского страхования Ивановской области</t>
  </si>
  <si>
    <t xml:space="preserve"> Объем оказания медицинской помощи в стационарных условиях за счет средств ОМС
</t>
  </si>
  <si>
    <t>случаев госпитализации</t>
  </si>
  <si>
    <t xml:space="preserve"> Объем оказания медицинской помощи в условиях дневного стационара за счет средств ОМС</t>
  </si>
  <si>
    <t>случаев лечения</t>
  </si>
  <si>
    <t>7.2.2.</t>
  </si>
  <si>
    <t xml:space="preserve">Дополнительное финансовое обеспечение организации обязательного медицинского страхования на территории Ивановской области
</t>
  </si>
  <si>
    <t xml:space="preserve">Объем посещений с профилактическими и иными целями
</t>
  </si>
  <si>
    <t>Объем посещений в неотложной форме</t>
  </si>
  <si>
    <t xml:space="preserve">Объем обращений по заболеванию
</t>
  </si>
  <si>
    <t>обращений</t>
  </si>
  <si>
    <t xml:space="preserve">Количество вызовов для оказания скорой медицинской помощи (за исключением специализированной (санитарно-авиационной) скорой медицинской помощи)
</t>
  </si>
  <si>
    <t>число вызовов</t>
  </si>
  <si>
    <t>8.</t>
  </si>
  <si>
    <t xml:space="preserve">Подпрограмма "Охрана здоровья матери и ребенка" </t>
  </si>
  <si>
    <t>8.1.</t>
  </si>
  <si>
    <t>Основное мероприятие "Создание системы раннего выявления и коррекции нарушений развития ребенка"</t>
  </si>
  <si>
    <t>8.1.1.</t>
  </si>
  <si>
    <t xml:space="preserve">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
</t>
  </si>
  <si>
    <t>Доля обследованных новорожденных при проведении неонатального скрининга в общем числе родившихся в Субъекте в текущем году</t>
  </si>
  <si>
    <t>8.1.2.</t>
  </si>
  <si>
    <t xml:space="preserve">Финансовое обеспечение мероприятий, направленных на проведение пренатальной (дородовой) диагностики нарушений развития ребенка у беременных женщин
</t>
  </si>
  <si>
    <t>Доля беременных женщин, которым проведена пренатальная (дородовая) диагностика в первом триместре беременности, в общем числе беременных, вставших на учет в учреждении здравоохранения в первом триместре беременности</t>
  </si>
  <si>
    <t>9.</t>
  </si>
  <si>
    <t xml:space="preserve">Подпрограмма "Кадровое обеспечение системы здравоохранения" </t>
  </si>
  <si>
    <t>9.1.</t>
  </si>
  <si>
    <t xml:space="preserve">Основное мероприятие "Повышение квалификации и профессиональная переподготовка врачей организаций здравоохранения Ивановской области"
</t>
  </si>
  <si>
    <t>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</si>
  <si>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</si>
  <si>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</si>
  <si>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
</t>
  </si>
  <si>
    <t xml:space="preserve">Доля специалистов из числа административно-управленческого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
</t>
  </si>
  <si>
    <t xml:space="preserve">Доля медицинских и фармацевтических специалистов, обучавшихся в рамках целевой подготовки для нужд Ивановской области, трудоустроившихся после завершения обучения в учреждения здравоохранения, подведомственные Департаменту здравоохранения Ивановской области
</t>
  </si>
  <si>
    <t>9.2.</t>
  </si>
  <si>
    <t xml:space="preserve">Основное мероприятие "Единовременные компенсационные выплаты медицинским работникам"
</t>
  </si>
  <si>
    <t>9.2.1.</t>
  </si>
  <si>
    <t xml:space="preserve">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</si>
  <si>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 xml:space="preserve">Количество медицинских работников, привлеченных для работы в сельских населенных пунктах, либо рабочих поселках, либо поселках городского типа Ивановской области
</t>
  </si>
  <si>
    <t xml:space="preserve">Доля медицинских работников, которым фактически предоставлены единовременные компенсационные выплаты, в общей численности медицинских работников, которым запланировано предоставить указанные выплаты
</t>
  </si>
  <si>
    <t>9.3.</t>
  </si>
  <si>
    <t xml:space="preserve">Региональный проект "Обеспечение медицинских организаций системы здравоохранения Ивановской области квалифицированными кадрами"
</t>
  </si>
  <si>
    <t>9.3.1.</t>
  </si>
  <si>
    <t xml:space="preserve">Мероприятие "Обеспечение медицинских организаций системы здравоохранения Ивановской области квалифицированными кадрами"
амбулаторных
</t>
  </si>
  <si>
    <t>Укомплектованность должностей среднего медицинского персонала в подразделениях, оказывающих медицинскую помощь в амбулаторных условиях (физическими лицами при коэффициенте совместительства 1,2)</t>
  </si>
  <si>
    <t xml:space="preserve">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
</t>
  </si>
  <si>
    <t>9.4.</t>
  </si>
  <si>
    <t xml:space="preserve">Основное мероприятие "Социальная поддержка отдельных категорий медицинских работников"
</t>
  </si>
  <si>
    <t>9.4.1.</t>
  </si>
  <si>
    <t>Единовременная выплата врачам, принятым на работу в государственные учреждения здравоохранения Ивановской области</t>
  </si>
  <si>
    <t xml:space="preserve">Число медицинских работников, которым предоставляется выплата
</t>
  </si>
  <si>
    <t>9.4.2.</t>
  </si>
  <si>
    <t xml:space="preserve">Единовременная социальная выплата врачам на оплату первоначального взноса (части первоначального взноса) по ипотечным жилищным кредитам
</t>
  </si>
  <si>
    <t>Переоснащение медицинских организаций, оказывающих медицинскую помощь больным с онкологическими заболеваниями</t>
  </si>
  <si>
    <t>1.7.</t>
  </si>
  <si>
    <t>Стротельство учреждений здравоохранения</t>
  </si>
  <si>
    <t>1.7.1.</t>
  </si>
  <si>
    <t>Разработка проектно-сметной документации на строительство инфекционной больницы</t>
  </si>
  <si>
    <t>2.5.1.</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</si>
  <si>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</si>
  <si>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</si>
  <si>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Доля лиц старше трудоспособного возраста, у которых выявлены заболевания и патологические состояния, находящихся под диспансерным наблюдением</t>
  </si>
  <si>
    <t>2.5.</t>
  </si>
  <si>
    <t xml:space="preserve">2.6. </t>
  </si>
  <si>
    <t>2.6.1.</t>
  </si>
  <si>
    <t>упаковок</t>
  </si>
  <si>
    <t>3.6.</t>
  </si>
  <si>
    <t>Совершенствование оказаия скорой, в том числе скорой специализированной, медицинской помощи</t>
  </si>
  <si>
    <t>3.6.1.</t>
  </si>
  <si>
    <t>Оказание скорой, в том числе скорой специализированной, медицинской помощи, не включенной в территориальную программу обязательного медицинского страхования</t>
  </si>
  <si>
    <t>3.7.</t>
  </si>
  <si>
    <t>Региональный проект "Развитие системы оказания первичной медико-санитарной помощи"</t>
  </si>
  <si>
    <t>3.7.1.</t>
  </si>
  <si>
    <t>Обеспечение закупки авиационных работ в целях оказания медицинской помощи</t>
  </si>
  <si>
    <t>Число пациентов. Педиатрия</t>
  </si>
  <si>
    <t>Доля лиц , инфицированных вирусом иммунодефицита человека, состоящих под диспансерным наблюдением на конец отчетного года, охваченных обследованием на количественное определение РНК вируса иммунодефицита человека</t>
  </si>
  <si>
    <t>Число пациентов</t>
  </si>
  <si>
    <t>Число лиц (пациентов), дополнительно эвакуированных с использованием санитарной авиации (ежегодно, человек), не менее</t>
  </si>
  <si>
    <t>1.1.8.</t>
  </si>
  <si>
    <t xml:space="preserve">Приобретение производственного и хозяйственного инвентаря, включая медицинскую мебель, областными учреждениями здравоохранения, осуществляющими деятельность в сфере обязательного медицинского страхования
</t>
  </si>
  <si>
    <t xml:space="preserve">Приобретение мобильного пункта для прохождения диспансеризации
</t>
  </si>
  <si>
    <t xml:space="preserve">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</si>
  <si>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(Оснащение (переоснащение) дополнительно создаваемого, перепрофилируемого и (или) модернизируемого коечного фонда медицинских организаций, подведомственных органам исполнительной власти Ивановской области,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</si>
  <si>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(Проведение работ по обеспечению системой централизованного снабжения медицинскими газами (кислородом) дополнительно создаваемого, перепрофилируемого и (или) модернизируемого коечного фонда медицинских организаций, подведомственных органам исполнительной власти Ивановской области,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</si>
  <si>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(Обеспечение медицинских и иных работников структурных подразделений медицинских организаций, подведомственных органам исполнительной власти Ивановской области, средствами индивидуальной защиты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</si>
  <si>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(Оснащение (переоснащение) медицинских организаций, подведомственных органам исполнительной власти Ивановской области, в соответствии с порядками оказания медицинской помощи по профилям "анестезиология и реаниматология", "пульмонология" при инфекционных заболеваниях)
</t>
  </si>
  <si>
    <t>1.1.9.</t>
  </si>
  <si>
    <t>1.1.10.</t>
  </si>
  <si>
    <t>1.1.11.</t>
  </si>
  <si>
    <t>1.1.12.</t>
  </si>
  <si>
    <t>2.6.2.</t>
  </si>
  <si>
    <t xml:space="preserve">Финансовое обеспечение расходов на организационные мероприятия, связанные с обеспечением лекарственными препаратами в амбулаторных условиях лиц, перенесших острое нарушение мозгового кровообращения, инфаркт миокарда и другие острые сердечно-сосудистые заболевания
</t>
  </si>
  <si>
    <t>Объем лекарственных препаратов в соответствии с перечнем, утверждаемым Министерством здравоохранения Российской Федерации, лиц, лекарственными препаратами для медицинского применения в соответствии сс федеральным законом от 17.07.1999 № 178-ФЗ "О государственной социальной помощи"</t>
  </si>
  <si>
    <t>доля лиц, обеспеченных лекарственными препаратами в амбулаторных условиях, в общем числе лиц, перенесших острое нарушение мозгового кровообращения, инфаркт миокарда и другие острые сердечно-сосудистые заболевания и находящихся под диспансерным наблюдением</t>
  </si>
  <si>
    <t xml:space="preserve">процентов </t>
  </si>
  <si>
    <t>Приобретение оборудования областным учреждениями здравоохранения</t>
  </si>
  <si>
    <t xml:space="preserve">Обеспечение содержания, воспитания, оказания медицинской и социальной помощи детям-сиротам и детям, оставшимся без попечения родителей, детям, находящимся в трудной жизненной ситуации, до достижения ими возраста четырех лет включительно
</t>
  </si>
  <si>
    <t>4.1.4.</t>
  </si>
  <si>
    <t xml:space="preserve">Финансовое обеспечение расходов на организационные мероприятия, связанные с обеспечением лекарственными препаратами, в том числе для обезболивания, лиц, нуждающихся в паллиативной медицинской помощи"
</t>
  </si>
  <si>
    <t xml:space="preserve">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
</t>
  </si>
  <si>
    <t xml:space="preserve">кроме того, остаток средств 2019 года
</t>
  </si>
  <si>
    <t>кроме того, остаток средств 2019 года</t>
  </si>
  <si>
    <t>9.5.</t>
  </si>
  <si>
    <t>9.5.1.</t>
  </si>
  <si>
    <t>9.5.2.</t>
  </si>
  <si>
    <t xml:space="preserve">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t>
  </si>
  <si>
    <t xml:space="preserve">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t>
  </si>
  <si>
    <t xml:space="preserve">Количество областных учреждений здравоохранения, осуществляющих деятельность в сфере обязательного медицинского страхования, оснащенных производственным и хозяйственным инвентарем, включая медицинскую мебель
</t>
  </si>
  <si>
    <t xml:space="preserve">Приобретение мобильного пункта для прохождения диспансеризации
</t>
  </si>
  <si>
    <t>штука</t>
  </si>
  <si>
    <t xml:space="preserve">Количество приобретенных и введенных в эксплуатацию аппаратов для искусственной вентиляции легких
</t>
  </si>
  <si>
    <t xml:space="preserve">Количество оснащенных (переоснащенных) медицинских организаций для оказания медицинской помощи больным новой коронавирусной инфекцией
</t>
  </si>
  <si>
    <t>еди</t>
  </si>
  <si>
    <t xml:space="preserve">Количество разработанной проектной документации на строительство объекта здравоохранения
</t>
  </si>
  <si>
    <t xml:space="preserve">Обеспечение отдельных групп населения лекарственными препаратами,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
</t>
  </si>
  <si>
    <t xml:space="preserve">Численность детей с рождения до 18 лет, больных сахарным диабетом
</t>
  </si>
  <si>
    <t xml:space="preserve">Доля медицинских организаций, осуществляющих выплаты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к общему количеству медицинских организаций, оказывающих эту помощь
</t>
  </si>
  <si>
    <t xml:space="preserve">Доля медицинских организаций, осуществляющих выплаты медицинским и иным работникам, непосредственно участвующим в оказании медицинской помощи гражданам, у которых выявлена новая коронавирусная инфекция (COVID-2019), к общему количеству медицинских организаций, оказывающих медицинскую помощь при новой коронавирусной инфекции (COVID-2019)
</t>
  </si>
  <si>
    <t xml:space="preserve">Основное мероприятие "Выплаты стимулирующего характера медицинским работникам"
</t>
  </si>
  <si>
    <t>Фактические данные будут представлены ТОФСГС по Ивановской областине ранее декабря 2021 года</t>
  </si>
  <si>
    <t>Фактические данные будут представлены ТОФСГС по Ивановской областине ранее декабря 20210 года</t>
  </si>
  <si>
    <t>есть в п.1.6.</t>
  </si>
  <si>
    <t>План (все показатели д.б. из ГП)</t>
  </si>
  <si>
    <t>Справочно
Объем бюджетных ассигнований,
утвержденных 
Законом о бюджете</t>
  </si>
  <si>
    <t>мероприятие в стадии реализации, проводится процедура заключения контрактов</t>
  </si>
  <si>
    <t>Мероприятие на стадии заключения контрактов. Проведено 2 аукциона, расходование средств планируется в 3- 4 квартале 2020г.</t>
  </si>
  <si>
    <t>Разработанная стратегия развития санитарной авиации находится на согласовании в Минздраве России, вопрос о закупке авиационных работ будет решаться по факту согласования стратегии. В настоящее время не определен единый поставщик летных часов, прорабатывается вопрос заключения разовых контрактов</t>
  </si>
  <si>
    <t>Мероприятие на стадии заключения контрактов. Расходование средств планируется в 3 квартале 2020г.</t>
  </si>
  <si>
    <t>Контракт на проведение работ(Колобово) на сумму 5 000 000 рублей находится в Департаменте аукционов на рассмотрении. Контракт на проведение работ(Залесье) заключен на сумму 6 400 000 рублей. Работы планируется закончить в сентябре-октябре. . Финасирование будет произведено по окончании работ.</t>
  </si>
  <si>
    <t>Мероприятие находится на стадии заключения контракта. Финасирование планируется в 3 квартале 2020г.</t>
  </si>
  <si>
    <t>Выплаты планируется произвести в 3 -4 квартале 2020 г., после трудоустройства медицинских работников</t>
  </si>
  <si>
    <t>Программа принята. Мероприятие находится на стадии заключения контракта. Финасирование планируется в 3 квартале 2020г.</t>
  </si>
  <si>
    <t>100*</t>
  </si>
  <si>
    <t xml:space="preserve">* Целевой индикатор (показатель) ошибочно установлен в 2019 году. В проект постановления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 будет внесено изменение. Показатель должен соответствовать 2020 году. 
</t>
  </si>
  <si>
    <t>Информация о реализации государственной программы Ивановской области "Развитие здравоохранения Ивановской области"   за 1 полугодие 2020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</si>
</sst>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00"/>
    <numFmt numFmtId="166" formatCode="_-* #,##0.00&quot;р.&quot;_-;\-* #,##0.00&quot;р.&quot;_-;_-* &quot;-&quot;??&quot;р.&quot;_-;_-@_-"/>
    <numFmt numFmtId="167" formatCode="_-* #,##0.00_р_._-;\-* #,##0.00_р_._-;_-* &quot;-&quot;??_р_._-;_-@_-"/>
  </numFmts>
  <fonts count="19" x14ac:knownFonts="1">
    <font>
      <sz val="10"/>
      <name val="Arial Cyr"/>
      <charset val="204"/>
    </font>
    <font>
      <sz val="11"/>
      <color theme="1"/>
      <name val="Calibri"/>
      <family val="2"/>
      <charset val="204"/>
      <scheme val="minor"/>
    </font>
    <font>
      <sz val="10"/>
      <name val="Arial Cyr"/>
      <charset val="204"/>
    </font>
    <font>
      <sz val="10"/>
      <name val="Arial"/>
      <family val="2"/>
      <charset val="204"/>
    </font>
    <font>
      <sz val="7"/>
      <name val="Arial Cyr"/>
      <charset val="204"/>
    </font>
    <font>
      <sz val="7"/>
      <name val="Arial"/>
      <family val="2"/>
      <charset val="204"/>
    </font>
    <font>
      <sz val="8"/>
      <name val="Times New Roman"/>
      <family val="1"/>
      <charset val="204"/>
    </font>
    <font>
      <sz val="12"/>
      <color rgb="FF000000"/>
      <name val="Times New Roman"/>
      <family val="1"/>
      <charset val="204"/>
    </font>
    <font>
      <sz val="8"/>
      <color rgb="FF000000"/>
      <name val="Arial Cyr"/>
    </font>
    <font>
      <sz val="8"/>
      <name val="Arial Cyr"/>
    </font>
    <font>
      <sz val="10"/>
      <name val="Times New Roman"/>
      <family val="1"/>
      <charset val="204"/>
    </font>
    <font>
      <b/>
      <sz val="11"/>
      <name val="Times New Roman"/>
      <family val="1"/>
      <charset val="204"/>
    </font>
    <font>
      <b/>
      <sz val="7"/>
      <name val="Times New Roman"/>
      <family val="1"/>
      <charset val="204"/>
    </font>
    <font>
      <sz val="7"/>
      <name val="Times New Roman"/>
      <family val="1"/>
      <charset val="204"/>
    </font>
    <font>
      <b/>
      <sz val="5"/>
      <name val="Times New Roman"/>
      <family val="1"/>
      <charset val="204"/>
    </font>
    <font>
      <sz val="6"/>
      <name val="Times New Roman"/>
      <family val="1"/>
      <charset val="204"/>
    </font>
    <font>
      <sz val="8"/>
      <name val="Arial Cyr"/>
      <charset val="204"/>
    </font>
    <font>
      <sz val="9"/>
      <color indexed="81"/>
      <name val="Tahoma"/>
      <family val="2"/>
      <charset val="204"/>
    </font>
    <font>
      <b/>
      <sz val="9"/>
      <color indexed="81"/>
      <name val="Tahoma"/>
      <family val="2"/>
      <charset val="204"/>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47"/>
        <bgColor indexed="64"/>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24">
    <border>
      <left/>
      <right/>
      <top/>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thin">
        <color indexed="64"/>
      </bottom>
      <diagonal/>
    </border>
    <border>
      <left/>
      <right/>
      <top style="double">
        <color indexed="64"/>
      </top>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double">
        <color indexed="64"/>
      </left>
      <right/>
      <top/>
      <bottom style="thin">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s>
  <cellStyleXfs count="19">
    <xf numFmtId="0" fontId="0" fillId="0" borderId="0"/>
    <xf numFmtId="0" fontId="7" fillId="0" borderId="18">
      <alignment wrapText="1"/>
    </xf>
    <xf numFmtId="49" fontId="8" fillId="0" borderId="19">
      <alignment horizontal="center"/>
    </xf>
    <xf numFmtId="4" fontId="8" fillId="0" borderId="19">
      <alignment horizontal="right" shrinkToFit="1"/>
    </xf>
    <xf numFmtId="4" fontId="8" fillId="0" borderId="19">
      <alignment horizontal="right" shrinkToFit="1"/>
    </xf>
    <xf numFmtId="4" fontId="9" fillId="0" borderId="19">
      <alignment horizontal="right" shrinkToFit="1"/>
    </xf>
    <xf numFmtId="166" fontId="2"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4">
    <xf numFmtId="0" fontId="0" fillId="0" borderId="0" xfId="0"/>
    <xf numFmtId="0" fontId="3" fillId="0" borderId="0" xfId="0" applyFont="1"/>
    <xf numFmtId="0" fontId="3" fillId="0" borderId="0" xfId="0" applyFont="1" applyBorder="1"/>
    <xf numFmtId="0" fontId="3" fillId="0" borderId="6" xfId="0" applyFont="1" applyBorder="1"/>
    <xf numFmtId="0" fontId="3" fillId="0" borderId="0" xfId="0" applyFont="1" applyFill="1"/>
    <xf numFmtId="0" fontId="3" fillId="4" borderId="0" xfId="0" applyFont="1" applyFill="1"/>
    <xf numFmtId="0" fontId="0" fillId="0" borderId="0" xfId="0" applyFont="1"/>
    <xf numFmtId="0" fontId="4" fillId="0" borderId="0" xfId="0" applyFont="1"/>
    <xf numFmtId="0" fontId="2" fillId="0" borderId="0" xfId="0" applyFont="1" applyFill="1" applyAlignment="1">
      <alignment horizontal="center"/>
    </xf>
    <xf numFmtId="0" fontId="2" fillId="0" borderId="17" xfId="0" applyFont="1" applyFill="1" applyBorder="1" applyAlignment="1">
      <alignment wrapText="1"/>
    </xf>
    <xf numFmtId="0" fontId="2" fillId="0" borderId="17" xfId="0" applyFont="1" applyFill="1" applyBorder="1"/>
    <xf numFmtId="0" fontId="2" fillId="0" borderId="17" xfId="0" applyFont="1" applyFill="1" applyBorder="1" applyAlignment="1">
      <alignment horizontal="center"/>
    </xf>
    <xf numFmtId="0" fontId="2" fillId="0" borderId="0" xfId="0" applyFont="1" applyFill="1" applyAlignment="1">
      <alignment wrapText="1"/>
    </xf>
    <xf numFmtId="0" fontId="2" fillId="0" borderId="0" xfId="0" applyFont="1" applyFill="1"/>
    <xf numFmtId="0" fontId="5" fillId="0" borderId="0" xfId="0" applyFont="1" applyFill="1" applyAlignment="1">
      <alignment horizontal="center"/>
    </xf>
    <xf numFmtId="0" fontId="3" fillId="0" borderId="0" xfId="0" applyFont="1" applyFill="1" applyBorder="1"/>
    <xf numFmtId="0" fontId="3" fillId="0" borderId="20" xfId="0" applyFont="1" applyBorder="1"/>
    <xf numFmtId="0" fontId="10" fillId="0" borderId="0" xfId="0" applyFont="1" applyFill="1" applyAlignment="1">
      <alignment wrapText="1"/>
    </xf>
    <xf numFmtId="0" fontId="11" fillId="0" borderId="0" xfId="0" applyFont="1" applyFill="1" applyAlignment="1">
      <alignment horizontal="center" vertical="top" wrapText="1"/>
    </xf>
    <xf numFmtId="0" fontId="12" fillId="0" borderId="0" xfId="0" applyFont="1" applyFill="1" applyAlignment="1">
      <alignment horizontal="center" vertical="top" wrapText="1"/>
    </xf>
    <xf numFmtId="0" fontId="14" fillId="0" borderId="5"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0" borderId="7" xfId="0" applyNumberFormat="1" applyFont="1" applyFill="1" applyBorder="1" applyAlignment="1">
      <alignment horizontal="left" vertical="top" wrapText="1"/>
    </xf>
    <xf numFmtId="4" fontId="13" fillId="0" borderId="8" xfId="0" applyNumberFormat="1" applyFont="1" applyFill="1" applyBorder="1" applyAlignment="1">
      <alignment horizontal="center" vertical="top"/>
    </xf>
    <xf numFmtId="2" fontId="12" fillId="0" borderId="9" xfId="0" applyNumberFormat="1" applyFont="1" applyFill="1" applyBorder="1" applyAlignment="1">
      <alignment horizontal="center" vertical="center" wrapText="1"/>
    </xf>
    <xf numFmtId="0" fontId="13" fillId="0" borderId="10"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3" fillId="0" borderId="7" xfId="0" applyFont="1" applyBorder="1" applyAlignment="1">
      <alignment horizontal="center" vertical="top" wrapText="1"/>
    </xf>
    <xf numFmtId="0" fontId="13" fillId="0" borderId="7" xfId="0" applyFont="1" applyFill="1" applyBorder="1" applyAlignment="1">
      <alignment horizontal="center" vertical="top" wrapText="1"/>
    </xf>
    <xf numFmtId="0" fontId="13" fillId="0" borderId="8" xfId="0" applyNumberFormat="1"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8" xfId="0" applyFont="1" applyFill="1" applyBorder="1" applyAlignment="1">
      <alignment horizontal="center" vertical="top" wrapText="1"/>
    </xf>
    <xf numFmtId="4" fontId="13" fillId="0" borderId="11" xfId="0" applyNumberFormat="1" applyFont="1" applyFill="1" applyBorder="1" applyAlignment="1">
      <alignment horizontal="center" vertical="top"/>
    </xf>
    <xf numFmtId="0" fontId="13" fillId="0" borderId="8" xfId="0" applyFont="1" applyFill="1" applyBorder="1" applyAlignment="1">
      <alignment vertical="top" wrapText="1"/>
    </xf>
    <xf numFmtId="0" fontId="10" fillId="0" borderId="3" xfId="0" applyFont="1" applyBorder="1" applyAlignment="1">
      <alignment horizontal="center" vertical="top" wrapText="1"/>
    </xf>
    <xf numFmtId="0" fontId="10" fillId="0" borderId="3" xfId="0" applyFont="1" applyBorder="1" applyAlignment="1">
      <alignment horizontal="left" vertical="top" wrapText="1"/>
    </xf>
    <xf numFmtId="0" fontId="10" fillId="0" borderId="3" xfId="0" applyFont="1" applyBorder="1" applyAlignment="1">
      <alignment vertical="top" wrapText="1"/>
    </xf>
    <xf numFmtId="0" fontId="13" fillId="0" borderId="3" xfId="0" applyNumberFormat="1" applyFont="1" applyFill="1" applyBorder="1" applyAlignment="1">
      <alignment horizontal="center" vertical="top" wrapText="1"/>
    </xf>
    <xf numFmtId="0" fontId="13" fillId="0" borderId="11" xfId="0" applyFont="1" applyFill="1" applyBorder="1" applyAlignment="1">
      <alignment vertical="top" wrapText="1"/>
    </xf>
    <xf numFmtId="0" fontId="13" fillId="0" borderId="11" xfId="0" applyFont="1" applyBorder="1" applyAlignment="1">
      <alignment horizontal="center" vertical="top" wrapText="1"/>
    </xf>
    <xf numFmtId="0" fontId="13" fillId="0" borderId="3" xfId="0" applyNumberFormat="1" applyFont="1" applyFill="1" applyBorder="1" applyAlignment="1">
      <alignment horizontal="left" vertical="top" wrapText="1"/>
    </xf>
    <xf numFmtId="0" fontId="13" fillId="0" borderId="7" xfId="0" applyNumberFormat="1" applyFont="1" applyFill="1" applyBorder="1" applyAlignment="1">
      <alignment horizontal="center" vertical="top" wrapText="1"/>
    </xf>
    <xf numFmtId="0" fontId="13" fillId="3" borderId="8" xfId="0" applyNumberFormat="1" applyFont="1" applyFill="1" applyBorder="1" applyAlignment="1">
      <alignment horizontal="left" vertical="top" wrapText="1"/>
    </xf>
    <xf numFmtId="4" fontId="13" fillId="3" borderId="8" xfId="0" applyNumberFormat="1"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7" xfId="0" applyNumberFormat="1" applyFont="1" applyFill="1" applyBorder="1" applyAlignment="1">
      <alignment horizontal="left" vertical="top"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4" fontId="13" fillId="0" borderId="8" xfId="0" applyNumberFormat="1" applyFont="1" applyFill="1" applyBorder="1" applyAlignment="1">
      <alignment horizontal="center" vertical="center"/>
    </xf>
    <xf numFmtId="0" fontId="10" fillId="0" borderId="3" xfId="0" applyFont="1" applyBorder="1" applyAlignment="1">
      <alignment horizontal="center"/>
    </xf>
    <xf numFmtId="0" fontId="13" fillId="0" borderId="11" xfId="0" applyFont="1" applyFill="1" applyBorder="1" applyAlignment="1">
      <alignment vertical="top" wrapText="1"/>
    </xf>
    <xf numFmtId="4" fontId="13" fillId="0" borderId="3" xfId="0" applyNumberFormat="1" applyFont="1" applyFill="1" applyBorder="1" applyAlignment="1">
      <alignment horizontal="center" vertical="center"/>
    </xf>
    <xf numFmtId="0" fontId="13" fillId="0" borderId="11" xfId="0" applyNumberFormat="1" applyFont="1" applyFill="1" applyBorder="1" applyAlignment="1">
      <alignment horizontal="left" vertical="top" wrapText="1"/>
    </xf>
    <xf numFmtId="4" fontId="13" fillId="0" borderId="11" xfId="0" applyNumberFormat="1" applyFont="1" applyFill="1" applyBorder="1" applyAlignment="1">
      <alignment horizontal="center" vertical="center"/>
    </xf>
    <xf numFmtId="0" fontId="13" fillId="0" borderId="11" xfId="0" applyFont="1" applyBorder="1" applyAlignment="1">
      <alignment horizontal="center" vertical="top" wrapText="1"/>
    </xf>
    <xf numFmtId="0" fontId="13" fillId="0" borderId="11" xfId="0" applyNumberFormat="1" applyFont="1" applyFill="1" applyBorder="1" applyAlignment="1">
      <alignment vertical="top" wrapText="1"/>
    </xf>
    <xf numFmtId="0" fontId="10" fillId="0" borderId="3" xfId="0" applyFont="1" applyFill="1" applyBorder="1" applyAlignment="1"/>
    <xf numFmtId="0" fontId="13" fillId="0" borderId="3" xfId="0" applyFont="1" applyFill="1" applyBorder="1" applyAlignment="1">
      <alignment vertical="top" wrapText="1"/>
    </xf>
    <xf numFmtId="0" fontId="13" fillId="0" borderId="7" xfId="0" applyNumberFormat="1" applyFont="1" applyFill="1" applyBorder="1" applyAlignment="1">
      <alignment vertical="top" wrapText="1"/>
    </xf>
    <xf numFmtId="4" fontId="13" fillId="0" borderId="11" xfId="0" applyNumberFormat="1" applyFont="1" applyFill="1" applyBorder="1" applyAlignment="1">
      <alignment vertical="top" wrapText="1"/>
    </xf>
    <xf numFmtId="0" fontId="10" fillId="0" borderId="3" xfId="0" applyFont="1" applyBorder="1" applyAlignment="1"/>
    <xf numFmtId="0" fontId="13" fillId="0" borderId="3" xfId="0" applyFont="1" applyFill="1" applyBorder="1" applyAlignment="1">
      <alignment horizontal="center" vertical="top" wrapText="1"/>
    </xf>
    <xf numFmtId="0" fontId="13" fillId="0" borderId="3" xfId="0" applyFont="1" applyBorder="1" applyAlignment="1">
      <alignment horizontal="center" vertical="top" wrapText="1"/>
    </xf>
    <xf numFmtId="0" fontId="10" fillId="0" borderId="3" xfId="0" applyFont="1" applyBorder="1" applyAlignment="1">
      <alignment wrapText="1"/>
    </xf>
    <xf numFmtId="0" fontId="10" fillId="0" borderId="7" xfId="0" applyFont="1" applyBorder="1" applyAlignment="1"/>
    <xf numFmtId="4" fontId="13" fillId="0" borderId="8" xfId="0" applyNumberFormat="1" applyFont="1" applyFill="1" applyBorder="1" applyAlignment="1">
      <alignment horizontal="center" vertical="top" wrapText="1"/>
    </xf>
    <xf numFmtId="49" fontId="13" fillId="0" borderId="3" xfId="0" applyNumberFormat="1" applyFont="1" applyBorder="1" applyAlignment="1">
      <alignment horizontal="center" vertical="top" wrapText="1"/>
    </xf>
    <xf numFmtId="4" fontId="13" fillId="3" borderId="8" xfId="0" applyNumberFormat="1" applyFont="1" applyFill="1" applyBorder="1" applyAlignment="1">
      <alignment horizontal="center" vertical="center" wrapText="1"/>
    </xf>
    <xf numFmtId="4" fontId="13" fillId="0" borderId="14" xfId="0" applyNumberFormat="1" applyFont="1" applyFill="1" applyBorder="1" applyAlignment="1">
      <alignment horizontal="center" vertical="center" wrapText="1"/>
    </xf>
    <xf numFmtId="4" fontId="13" fillId="0" borderId="8" xfId="0" applyNumberFormat="1" applyFont="1" applyFill="1" applyBorder="1" applyAlignment="1">
      <alignment horizontal="center" vertical="center" wrapText="1"/>
    </xf>
    <xf numFmtId="0" fontId="13" fillId="0" borderId="3" xfId="0" applyFont="1" applyBorder="1" applyAlignment="1">
      <alignment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vertical="top" wrapText="1"/>
    </xf>
    <xf numFmtId="4" fontId="13" fillId="0" borderId="15" xfId="0" applyNumberFormat="1" applyFont="1" applyFill="1" applyBorder="1" applyAlignment="1">
      <alignment horizontal="center" vertical="center"/>
    </xf>
    <xf numFmtId="0" fontId="13" fillId="0" borderId="11" xfId="0" applyFont="1" applyBorder="1" applyAlignment="1">
      <alignment vertical="top" wrapText="1"/>
    </xf>
    <xf numFmtId="4" fontId="13" fillId="3" borderId="16" xfId="0" applyNumberFormat="1" applyFont="1" applyFill="1" applyBorder="1" applyAlignment="1">
      <alignment horizontal="center" vertical="center" wrapText="1"/>
    </xf>
    <xf numFmtId="0" fontId="13" fillId="3" borderId="8" xfId="0" applyNumberFormat="1" applyFont="1" applyFill="1" applyBorder="1" applyAlignment="1">
      <alignment horizontal="left" vertical="top" wrapText="1" indent="2"/>
    </xf>
    <xf numFmtId="0" fontId="13" fillId="2" borderId="8" xfId="0" applyNumberFormat="1" applyFont="1" applyFill="1" applyBorder="1" applyAlignment="1">
      <alignment horizontal="left" vertical="top" wrapText="1"/>
    </xf>
    <xf numFmtId="0" fontId="13" fillId="2" borderId="7" xfId="0" applyNumberFormat="1" applyFont="1" applyFill="1" applyBorder="1" applyAlignment="1">
      <alignment horizontal="left" vertical="top" wrapText="1"/>
    </xf>
    <xf numFmtId="0" fontId="13" fillId="2" borderId="11" xfId="0" applyNumberFormat="1" applyFont="1" applyFill="1" applyBorder="1" applyAlignment="1">
      <alignment horizontal="left" vertical="top" wrapText="1"/>
    </xf>
    <xf numFmtId="0" fontId="13" fillId="2" borderId="8" xfId="0" applyNumberFormat="1" applyFont="1" applyFill="1" applyBorder="1" applyAlignment="1">
      <alignment horizontal="left" vertical="top" wrapText="1" indent="2"/>
    </xf>
    <xf numFmtId="4" fontId="13" fillId="3" borderId="11" xfId="0" applyNumberFormat="1" applyFont="1" applyFill="1" applyBorder="1" applyAlignment="1">
      <alignment horizontal="center" vertical="center" wrapText="1"/>
    </xf>
    <xf numFmtId="0" fontId="10" fillId="0" borderId="11" xfId="0" applyFont="1" applyBorder="1" applyAlignment="1">
      <alignment horizontal="center"/>
    </xf>
    <xf numFmtId="4" fontId="13" fillId="0" borderId="11" xfId="0" applyNumberFormat="1" applyFont="1" applyFill="1" applyBorder="1" applyAlignment="1">
      <alignment horizontal="center" vertical="center" wrapText="1"/>
    </xf>
    <xf numFmtId="0" fontId="13" fillId="0" borderId="9" xfId="0" applyFont="1" applyBorder="1" applyAlignment="1">
      <alignment vertical="top" wrapText="1"/>
    </xf>
    <xf numFmtId="0" fontId="10" fillId="0" borderId="11" xfId="0" applyFont="1" applyFill="1" applyBorder="1" applyAlignment="1">
      <alignment horizontal="center"/>
    </xf>
    <xf numFmtId="0" fontId="10" fillId="0" borderId="0" xfId="0" applyFont="1" applyFill="1" applyAlignment="1">
      <alignment horizontal="center"/>
    </xf>
    <xf numFmtId="0" fontId="10" fillId="0" borderId="0" xfId="0" applyFont="1" applyFill="1" applyBorder="1" applyAlignment="1">
      <alignment horizontal="center"/>
    </xf>
    <xf numFmtId="0" fontId="13" fillId="0" borderId="11"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3" borderId="3" xfId="0" applyFont="1" applyFill="1" applyBorder="1" applyAlignment="1">
      <alignment horizontal="center" vertical="center" wrapText="1"/>
    </xf>
    <xf numFmtId="0" fontId="13" fillId="3" borderId="7" xfId="0" applyNumberFormat="1"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7" xfId="0" applyFont="1" applyBorder="1" applyAlignment="1">
      <alignment horizontal="center" vertical="top" wrapText="1"/>
    </xf>
    <xf numFmtId="0" fontId="10" fillId="0" borderId="7" xfId="0" applyFont="1" applyBorder="1" applyAlignment="1"/>
    <xf numFmtId="0" fontId="13" fillId="0" borderId="7" xfId="0" applyNumberFormat="1" applyFont="1" applyFill="1" applyBorder="1" applyAlignment="1">
      <alignment horizontal="left" vertical="top" wrapText="1"/>
    </xf>
    <xf numFmtId="0" fontId="6" fillId="0" borderId="11" xfId="0" applyNumberFormat="1" applyFont="1" applyFill="1" applyBorder="1" applyAlignment="1">
      <alignment horizontal="left" vertical="top" wrapText="1"/>
    </xf>
    <xf numFmtId="0" fontId="6" fillId="0" borderId="0" xfId="0" applyFont="1" applyFill="1" applyBorder="1" applyAlignment="1">
      <alignment horizontal="center"/>
    </xf>
    <xf numFmtId="0" fontId="16" fillId="0" borderId="0" xfId="0" applyFont="1"/>
    <xf numFmtId="0" fontId="13" fillId="3" borderId="1" xfId="0" applyFont="1" applyFill="1" applyBorder="1" applyAlignment="1">
      <alignment horizontal="center" vertical="center" wrapText="1"/>
    </xf>
    <xf numFmtId="0" fontId="13" fillId="3" borderId="21" xfId="0" applyFont="1" applyFill="1" applyBorder="1" applyAlignment="1">
      <alignment horizontal="center" vertical="center" wrapText="1"/>
    </xf>
    <xf numFmtId="4" fontId="13" fillId="3" borderId="8" xfId="0" applyNumberFormat="1" applyFont="1" applyFill="1" applyBorder="1" applyAlignment="1">
      <alignment horizontal="right" vertical="center"/>
    </xf>
    <xf numFmtId="4" fontId="13" fillId="3" borderId="11" xfId="0" applyNumberFormat="1" applyFont="1" applyFill="1" applyBorder="1" applyAlignment="1">
      <alignment horizontal="right" vertical="center" wrapText="1"/>
    </xf>
    <xf numFmtId="4" fontId="13" fillId="3" borderId="8" xfId="0" applyNumberFormat="1" applyFont="1" applyFill="1" applyBorder="1" applyAlignment="1">
      <alignment horizontal="right" vertical="center" wrapText="1"/>
    </xf>
    <xf numFmtId="4" fontId="13" fillId="0" borderId="8" xfId="0" applyNumberFormat="1" applyFont="1" applyFill="1" applyBorder="1" applyAlignment="1">
      <alignment horizontal="right" vertical="top"/>
    </xf>
    <xf numFmtId="4" fontId="13" fillId="0" borderId="8" xfId="0" applyNumberFormat="1" applyFont="1" applyFill="1" applyBorder="1" applyAlignment="1">
      <alignment horizontal="right" vertical="top" wrapText="1"/>
    </xf>
    <xf numFmtId="0" fontId="13" fillId="3" borderId="12" xfId="0" applyFont="1" applyFill="1" applyBorder="1" applyAlignment="1">
      <alignment horizontal="center" vertical="center" wrapText="1"/>
    </xf>
    <xf numFmtId="4" fontId="13" fillId="0" borderId="11" xfId="0" applyNumberFormat="1" applyFont="1" applyFill="1" applyBorder="1" applyAlignment="1">
      <alignment horizontal="center" vertical="top"/>
    </xf>
    <xf numFmtId="0" fontId="13" fillId="0" borderId="3" xfId="0" applyFont="1" applyBorder="1" applyAlignment="1">
      <alignment horizontal="left" vertical="top" wrapText="1"/>
    </xf>
    <xf numFmtId="0" fontId="13" fillId="3" borderId="1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10" xfId="0" applyNumberFormat="1" applyFont="1" applyFill="1" applyBorder="1" applyAlignment="1">
      <alignment horizontal="center" vertical="top" wrapText="1"/>
    </xf>
    <xf numFmtId="0" fontId="3" fillId="0" borderId="1" xfId="0" applyFont="1" applyFill="1" applyBorder="1"/>
    <xf numFmtId="4" fontId="3" fillId="0" borderId="0" xfId="0" applyNumberFormat="1" applyFont="1" applyFill="1"/>
    <xf numFmtId="0" fontId="13" fillId="0" borderId="1" xfId="0" applyFont="1" applyFill="1" applyBorder="1" applyAlignment="1">
      <alignment horizontal="center" vertical="center" wrapText="1"/>
    </xf>
    <xf numFmtId="0" fontId="13" fillId="0" borderId="21" xfId="0" applyFont="1" applyFill="1" applyBorder="1" applyAlignment="1">
      <alignment horizontal="center" vertical="center" wrapText="1"/>
    </xf>
    <xf numFmtId="4" fontId="13" fillId="0" borderId="1" xfId="0" applyNumberFormat="1" applyFont="1" applyFill="1" applyBorder="1" applyAlignment="1">
      <alignment horizontal="center" vertical="top" wrapText="1"/>
    </xf>
    <xf numFmtId="0" fontId="15" fillId="0" borderId="13" xfId="0" applyFont="1" applyFill="1" applyBorder="1" applyAlignment="1">
      <alignment horizontal="center" vertical="top" wrapText="1"/>
    </xf>
    <xf numFmtId="4" fontId="13" fillId="0" borderId="8" xfId="0" applyNumberFormat="1" applyFont="1" applyFill="1" applyBorder="1" applyAlignment="1">
      <alignment vertical="top" wrapText="1"/>
    </xf>
    <xf numFmtId="4" fontId="13" fillId="0" borderId="8" xfId="0" applyNumberFormat="1" applyFont="1" applyFill="1" applyBorder="1" applyAlignment="1">
      <alignment vertical="center"/>
    </xf>
    <xf numFmtId="4" fontId="13" fillId="0" borderId="8" xfId="0" applyNumberFormat="1" applyFont="1" applyFill="1" applyBorder="1" applyAlignment="1">
      <alignment vertical="center" wrapText="1"/>
    </xf>
    <xf numFmtId="4" fontId="13" fillId="0" borderId="8" xfId="0" applyNumberFormat="1" applyFont="1" applyFill="1" applyBorder="1" applyAlignment="1">
      <alignment vertical="top"/>
    </xf>
    <xf numFmtId="4" fontId="13" fillId="0" borderId="8" xfId="0" applyNumberFormat="1" applyFont="1" applyFill="1" applyBorder="1" applyAlignment="1">
      <alignment horizontal="right" vertical="center" wrapText="1"/>
    </xf>
    <xf numFmtId="4" fontId="13" fillId="0" borderId="8" xfId="0" applyNumberFormat="1" applyFont="1" applyFill="1" applyBorder="1" applyAlignment="1">
      <alignment horizontal="right" vertical="center"/>
    </xf>
    <xf numFmtId="4" fontId="13" fillId="0" borderId="8" xfId="0" applyNumberFormat="1" applyFont="1" applyFill="1" applyBorder="1" applyAlignment="1"/>
    <xf numFmtId="0" fontId="10" fillId="0" borderId="3" xfId="0" applyFont="1" applyFill="1" applyBorder="1" applyAlignment="1">
      <alignment vertical="top" wrapText="1"/>
    </xf>
    <xf numFmtId="0" fontId="10" fillId="0" borderId="1" xfId="0" applyFont="1" applyFill="1" applyBorder="1" applyAlignment="1">
      <alignment vertical="top" wrapText="1"/>
    </xf>
    <xf numFmtId="0" fontId="10" fillId="0" borderId="7" xfId="0" applyFont="1" applyFill="1" applyBorder="1" applyAlignment="1">
      <alignment vertical="top" wrapText="1"/>
    </xf>
    <xf numFmtId="0" fontId="10" fillId="0" borderId="21" xfId="0" applyFont="1" applyFill="1" applyBorder="1" applyAlignment="1">
      <alignment vertical="top" wrapText="1"/>
    </xf>
    <xf numFmtId="0" fontId="13" fillId="0" borderId="21" xfId="0" applyFont="1" applyFill="1" applyBorder="1" applyAlignment="1">
      <alignment vertical="top" wrapText="1"/>
    </xf>
    <xf numFmtId="0" fontId="0" fillId="0" borderId="0" xfId="0" applyFill="1"/>
    <xf numFmtId="0" fontId="0" fillId="0" borderId="0" xfId="0" applyFont="1" applyFill="1"/>
    <xf numFmtId="0" fontId="4" fillId="0" borderId="0" xfId="0" applyFont="1" applyFill="1"/>
    <xf numFmtId="0" fontId="16" fillId="0" borderId="0" xfId="0" applyFont="1" applyFill="1"/>
    <xf numFmtId="4" fontId="13" fillId="0" borderId="15" xfId="0" applyNumberFormat="1" applyFont="1" applyFill="1" applyBorder="1" applyAlignment="1">
      <alignment horizontal="right" vertical="top" wrapText="1"/>
    </xf>
    <xf numFmtId="4" fontId="5" fillId="0" borderId="0" xfId="0" applyNumberFormat="1" applyFont="1" applyFill="1" applyBorder="1" applyAlignment="1">
      <alignment horizontal="right"/>
    </xf>
    <xf numFmtId="0" fontId="0" fillId="0" borderId="0" xfId="0" applyFill="1" applyBorder="1"/>
    <xf numFmtId="4" fontId="3" fillId="4" borderId="0" xfId="0" applyNumberFormat="1" applyFont="1" applyFill="1"/>
    <xf numFmtId="4" fontId="13" fillId="0" borderId="11" xfId="0" applyNumberFormat="1" applyFont="1" applyFill="1" applyBorder="1" applyAlignment="1">
      <alignment horizontal="center" vertical="top" wrapText="1"/>
    </xf>
    <xf numFmtId="0" fontId="13" fillId="0" borderId="11"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1" xfId="0" applyFont="1" applyFill="1" applyBorder="1" applyAlignment="1">
      <alignment vertical="top" wrapText="1"/>
    </xf>
    <xf numFmtId="0" fontId="13" fillId="0" borderId="11"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7" xfId="0" applyFont="1" applyFill="1" applyBorder="1" applyAlignment="1">
      <alignment horizontal="center" vertical="top" wrapText="1"/>
    </xf>
    <xf numFmtId="0" fontId="10" fillId="0" borderId="3" xfId="0" applyFont="1" applyFill="1" applyBorder="1" applyAlignment="1">
      <alignment horizontal="center" vertical="top" wrapText="1"/>
    </xf>
    <xf numFmtId="0" fontId="13" fillId="0" borderId="7" xfId="0" applyFont="1" applyFill="1" applyBorder="1" applyAlignment="1">
      <alignment horizontal="left" vertical="top" wrapText="1"/>
    </xf>
    <xf numFmtId="0" fontId="13" fillId="0" borderId="7" xfId="0" applyFont="1" applyFill="1" applyBorder="1" applyAlignment="1">
      <alignment vertical="top" wrapText="1"/>
    </xf>
    <xf numFmtId="0" fontId="13" fillId="0" borderId="1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11" xfId="0" applyNumberFormat="1" applyFont="1" applyFill="1" applyBorder="1" applyAlignment="1">
      <alignment horizontal="left" vertical="top" wrapText="1"/>
    </xf>
    <xf numFmtId="0" fontId="13" fillId="0" borderId="3" xfId="0" applyNumberFormat="1" applyFont="1" applyFill="1" applyBorder="1" applyAlignment="1">
      <alignment horizontal="left" vertical="top"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7" xfId="0" applyNumberFormat="1" applyFont="1" applyFill="1" applyBorder="1" applyAlignment="1">
      <alignment horizontal="left" vertical="top" wrapText="1"/>
    </xf>
    <xf numFmtId="0" fontId="13" fillId="0" borderId="7" xfId="0" applyFont="1" applyFill="1" applyBorder="1" applyAlignment="1">
      <alignment horizontal="center" vertical="center" wrapText="1"/>
    </xf>
    <xf numFmtId="4" fontId="13" fillId="0" borderId="8" xfId="0" applyNumberFormat="1" applyFont="1" applyFill="1" applyBorder="1" applyAlignment="1">
      <alignment horizontal="right" vertical="top" wrapText="1"/>
    </xf>
    <xf numFmtId="0" fontId="10" fillId="0" borderId="1" xfId="0" applyFont="1" applyFill="1" applyBorder="1" applyAlignment="1">
      <alignment horizontal="center" vertical="top" wrapText="1"/>
    </xf>
    <xf numFmtId="0" fontId="13" fillId="0" borderId="12" xfId="0" applyFont="1" applyFill="1" applyBorder="1" applyAlignment="1">
      <alignment horizontal="center" vertical="center" wrapText="1"/>
    </xf>
    <xf numFmtId="4" fontId="13" fillId="0" borderId="3" xfId="0" applyNumberFormat="1" applyFont="1" applyFill="1" applyBorder="1" applyAlignment="1">
      <alignment horizontal="center" vertical="top" wrapText="1"/>
    </xf>
    <xf numFmtId="4" fontId="13" fillId="0" borderId="12" xfId="0" applyNumberFormat="1" applyFont="1" applyFill="1" applyBorder="1" applyAlignment="1">
      <alignment horizontal="center" vertical="top"/>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top"/>
    </xf>
    <xf numFmtId="4" fontId="13" fillId="0" borderId="7" xfId="0" applyNumberFormat="1" applyFont="1" applyFill="1" applyBorder="1" applyAlignment="1">
      <alignment horizontal="center" vertical="top"/>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8" xfId="0" applyNumberFormat="1" applyFont="1" applyFill="1" applyBorder="1" applyAlignment="1">
      <alignment horizontal="center" vertical="top" wrapText="1"/>
    </xf>
    <xf numFmtId="0" fontId="13" fillId="0" borderId="23" xfId="0" applyFont="1" applyFill="1" applyBorder="1" applyAlignment="1">
      <alignment horizontal="center" vertical="center" wrapText="1"/>
    </xf>
    <xf numFmtId="0" fontId="15" fillId="0" borderId="12" xfId="0" applyFont="1" applyFill="1" applyBorder="1" applyAlignment="1">
      <alignment horizontal="center" vertical="top" wrapText="1"/>
    </xf>
    <xf numFmtId="4" fontId="13" fillId="0" borderId="12" xfId="0" applyNumberFormat="1" applyFont="1" applyFill="1" applyBorder="1" applyAlignment="1">
      <alignment horizontal="center" vertical="top" wrapText="1"/>
    </xf>
    <xf numFmtId="0" fontId="13" fillId="0" borderId="13" xfId="0" applyFont="1" applyFill="1" applyBorder="1" applyAlignment="1">
      <alignment horizontal="center" vertical="top" wrapText="1"/>
    </xf>
    <xf numFmtId="4" fontId="13" fillId="0" borderId="13" xfId="0" applyNumberFormat="1" applyFont="1" applyFill="1" applyBorder="1" applyAlignment="1">
      <alignment horizontal="center" vertical="top"/>
    </xf>
    <xf numFmtId="165" fontId="13" fillId="0" borderId="11" xfId="0" applyNumberFormat="1" applyFont="1" applyFill="1" applyBorder="1" applyAlignment="1">
      <alignment horizontal="center" vertical="top" wrapText="1"/>
    </xf>
    <xf numFmtId="165" fontId="13" fillId="0" borderId="12" xfId="0" applyNumberFormat="1" applyFont="1" applyFill="1" applyBorder="1" applyAlignment="1">
      <alignment horizontal="center" vertical="top"/>
    </xf>
    <xf numFmtId="0" fontId="13" fillId="0" borderId="8" xfId="0" applyFont="1" applyFill="1" applyBorder="1" applyAlignment="1">
      <alignment horizontal="center" vertical="top"/>
    </xf>
    <xf numFmtId="0" fontId="13" fillId="0" borderId="22" xfId="0" applyFont="1" applyFill="1" applyBorder="1" applyAlignment="1">
      <alignment horizontal="center" vertical="top"/>
    </xf>
    <xf numFmtId="0" fontId="13" fillId="0" borderId="3" xfId="0" applyFont="1" applyFill="1" applyBorder="1" applyAlignment="1">
      <alignment horizontal="center" vertical="top"/>
    </xf>
    <xf numFmtId="0" fontId="13" fillId="0" borderId="13" xfId="0" applyFont="1" applyFill="1" applyBorder="1" applyAlignment="1">
      <alignment horizontal="center" vertical="top"/>
    </xf>
    <xf numFmtId="2" fontId="13" fillId="0" borderId="11" xfId="0" applyNumberFormat="1" applyFont="1" applyFill="1" applyBorder="1" applyAlignment="1">
      <alignment horizontal="center" vertical="top" wrapText="1"/>
    </xf>
    <xf numFmtId="2" fontId="13" fillId="0" borderId="12" xfId="0" applyNumberFormat="1" applyFont="1" applyFill="1" applyBorder="1" applyAlignment="1">
      <alignment horizontal="center" vertical="top" wrapText="1"/>
    </xf>
    <xf numFmtId="0" fontId="13" fillId="0" borderId="11" xfId="0" applyFont="1" applyFill="1" applyBorder="1" applyAlignment="1">
      <alignment horizontal="left" vertical="top"/>
    </xf>
    <xf numFmtId="0" fontId="10" fillId="0" borderId="3" xfId="0" applyFont="1" applyFill="1" applyBorder="1" applyAlignment="1">
      <alignment horizontal="left" vertical="top"/>
    </xf>
    <xf numFmtId="164" fontId="13" fillId="0" borderId="3" xfId="0" applyNumberFormat="1" applyFont="1" applyFill="1" applyBorder="1" applyAlignment="1">
      <alignment horizontal="center" vertical="top" wrapText="1"/>
    </xf>
    <xf numFmtId="1" fontId="13" fillId="0" borderId="11" xfId="0" applyNumberFormat="1" applyFont="1" applyFill="1" applyBorder="1" applyAlignment="1">
      <alignment horizontal="center" vertical="top" wrapText="1"/>
    </xf>
    <xf numFmtId="0" fontId="13" fillId="0" borderId="12" xfId="0" applyFont="1" applyFill="1" applyBorder="1" applyAlignment="1">
      <alignment vertical="top" wrapText="1"/>
    </xf>
    <xf numFmtId="1" fontId="13" fillId="0" borderId="7" xfId="0" applyNumberFormat="1" applyFont="1" applyFill="1" applyBorder="1" applyAlignment="1">
      <alignment horizontal="center" vertical="top" wrapText="1"/>
    </xf>
    <xf numFmtId="4" fontId="13" fillId="0" borderId="14"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13" xfId="0" applyNumberFormat="1" applyFont="1" applyFill="1" applyBorder="1" applyAlignment="1">
      <alignment horizontal="center" vertical="top" wrapText="1"/>
    </xf>
    <xf numFmtId="3" fontId="13" fillId="0" borderId="11" xfId="0" applyNumberFormat="1" applyFont="1" applyFill="1" applyBorder="1" applyAlignment="1">
      <alignment horizontal="center" vertical="top" wrapText="1"/>
    </xf>
    <xf numFmtId="0" fontId="10" fillId="0" borderId="3" xfId="0" applyFont="1" applyFill="1" applyBorder="1" applyAlignment="1">
      <alignment horizontal="center"/>
    </xf>
    <xf numFmtId="0" fontId="10" fillId="0" borderId="7" xfId="0" applyFont="1" applyFill="1" applyBorder="1" applyAlignment="1">
      <alignment horizontal="center"/>
    </xf>
    <xf numFmtId="1" fontId="13" fillId="0" borderId="8" xfId="0" applyNumberFormat="1" applyFont="1" applyFill="1" applyBorder="1" applyAlignment="1">
      <alignment horizontal="center" vertical="top" wrapText="1"/>
    </xf>
    <xf numFmtId="164" fontId="13" fillId="0" borderId="8" xfId="0" applyNumberFormat="1" applyFont="1" applyFill="1" applyBorder="1" applyAlignment="1">
      <alignment horizontal="center" vertical="top" wrapText="1"/>
    </xf>
    <xf numFmtId="4" fontId="6" fillId="0" borderId="11" xfId="0" applyNumberFormat="1" applyFont="1" applyFill="1" applyBorder="1" applyAlignment="1">
      <alignment horizontal="center" vertical="top"/>
    </xf>
    <xf numFmtId="0" fontId="13" fillId="0" borderId="11" xfId="0" applyFont="1" applyFill="1" applyBorder="1" applyAlignment="1">
      <alignment horizontal="center" vertical="top" wrapText="1"/>
    </xf>
    <xf numFmtId="4" fontId="13" fillId="0" borderId="8" xfId="0" applyNumberFormat="1" applyFont="1" applyFill="1" applyBorder="1" applyAlignment="1">
      <alignment horizontal="right" vertical="top" wrapText="1"/>
    </xf>
    <xf numFmtId="0" fontId="13" fillId="6" borderId="7" xfId="0" applyNumberFormat="1" applyFont="1" applyFill="1" applyBorder="1" applyAlignment="1">
      <alignment horizontal="left" vertical="top" wrapText="1"/>
    </xf>
    <xf numFmtId="16" fontId="3" fillId="6" borderId="0" xfId="0" applyNumberFormat="1" applyFont="1" applyFill="1"/>
    <xf numFmtId="0" fontId="3" fillId="7" borderId="0" xfId="0" applyFont="1" applyFill="1"/>
    <xf numFmtId="0" fontId="13" fillId="0" borderId="11"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11" xfId="0" applyFont="1" applyFill="1" applyBorder="1" applyAlignment="1">
      <alignment horizontal="center" vertical="center" wrapText="1"/>
    </xf>
    <xf numFmtId="4" fontId="13" fillId="0" borderId="11" xfId="0" applyNumberFormat="1" applyFont="1" applyFill="1" applyBorder="1" applyAlignment="1">
      <alignment horizontal="center" vertical="center"/>
    </xf>
    <xf numFmtId="4" fontId="13" fillId="0" borderId="8" xfId="0" applyNumberFormat="1" applyFont="1" applyFill="1" applyBorder="1" applyAlignment="1">
      <alignment horizontal="right" vertical="top"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center"/>
    </xf>
    <xf numFmtId="0" fontId="10" fillId="0" borderId="3" xfId="0" applyFont="1" applyFill="1" applyBorder="1" applyAlignment="1">
      <alignment horizontal="center"/>
    </xf>
    <xf numFmtId="0" fontId="10" fillId="0" borderId="7" xfId="0" applyFont="1" applyFill="1" applyBorder="1" applyAlignment="1">
      <alignment horizontal="center"/>
    </xf>
    <xf numFmtId="4" fontId="13" fillId="0" borderId="8" xfId="0" applyNumberFormat="1" applyFont="1" applyFill="1" applyBorder="1" applyAlignment="1">
      <alignment horizontal="right" vertical="center" wrapText="1"/>
    </xf>
    <xf numFmtId="4" fontId="13" fillId="7" borderId="3" xfId="0" applyNumberFormat="1" applyFont="1" applyFill="1" applyBorder="1" applyAlignment="1">
      <alignment horizontal="center" vertical="top" wrapText="1"/>
    </xf>
    <xf numFmtId="0" fontId="13" fillId="0" borderId="11" xfId="0" applyFont="1" applyBorder="1" applyAlignment="1">
      <alignment horizontal="left" vertical="top" wrapText="1"/>
    </xf>
    <xf numFmtId="0" fontId="13" fillId="0" borderId="3" xfId="0" applyFont="1" applyBorder="1" applyAlignment="1">
      <alignment horizontal="left" vertical="top" wrapText="1"/>
    </xf>
    <xf numFmtId="0" fontId="13" fillId="0" borderId="7" xfId="0" applyFont="1" applyBorder="1" applyAlignment="1">
      <alignment horizontal="left" vertical="top" wrapText="1"/>
    </xf>
    <xf numFmtId="0" fontId="13" fillId="0" borderId="11"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0" fillId="0" borderId="3" xfId="0" applyFont="1" applyBorder="1" applyAlignment="1"/>
    <xf numFmtId="0" fontId="10" fillId="0" borderId="4" xfId="0" applyFont="1" applyBorder="1" applyAlignment="1"/>
    <xf numFmtId="0" fontId="13" fillId="0" borderId="4"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7" xfId="0" applyFont="1" applyFill="1" applyBorder="1" applyAlignment="1">
      <alignment vertical="top" wrapText="1"/>
    </xf>
    <xf numFmtId="0" fontId="10" fillId="0" borderId="3"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7"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3" xfId="0" applyFont="1" applyFill="1" applyBorder="1" applyAlignment="1">
      <alignment horizontal="left" vertical="top"/>
    </xf>
    <xf numFmtId="0" fontId="13" fillId="0" borderId="7"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3" xfId="0" applyFont="1" applyFill="1" applyBorder="1" applyAlignment="1"/>
    <xf numFmtId="0" fontId="10" fillId="0" borderId="7" xfId="0" applyFont="1" applyFill="1" applyBorder="1" applyAlignment="1"/>
    <xf numFmtId="0" fontId="10" fillId="0" borderId="7" xfId="0" applyFont="1" applyFill="1" applyBorder="1" applyAlignment="1">
      <alignment horizontal="left" vertical="top"/>
    </xf>
    <xf numFmtId="0" fontId="11" fillId="0" borderId="0" xfId="0" applyFont="1" applyFill="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6" fontId="13" fillId="2" borderId="2" xfId="0" applyNumberFormat="1" applyFont="1" applyFill="1" applyBorder="1" applyAlignment="1">
      <alignment horizontal="center" vertical="top" wrapText="1"/>
    </xf>
    <xf numFmtId="0" fontId="10" fillId="2" borderId="3" xfId="0" applyFont="1" applyFill="1" applyBorder="1" applyAlignment="1">
      <alignment horizontal="center" vertical="top" wrapText="1"/>
    </xf>
    <xf numFmtId="0" fontId="13" fillId="0" borderId="2" xfId="0" applyNumberFormat="1" applyFont="1" applyFill="1" applyBorder="1" applyAlignment="1">
      <alignment horizontal="left" vertical="top" wrapText="1"/>
    </xf>
    <xf numFmtId="0" fontId="10" fillId="0" borderId="3" xfId="0" applyFont="1" applyBorder="1" applyAlignment="1">
      <alignment horizontal="left" vertical="top" wrapText="1"/>
    </xf>
    <xf numFmtId="0" fontId="10" fillId="0" borderId="3" xfId="0" applyFont="1" applyBorder="1" applyAlignment="1">
      <alignment vertical="top" wrapText="1"/>
    </xf>
    <xf numFmtId="0" fontId="13" fillId="0" borderId="11" xfId="0" applyNumberFormat="1" applyFont="1" applyFill="1" applyBorder="1" applyAlignment="1">
      <alignment horizontal="left" vertical="top" wrapText="1" indent="2"/>
    </xf>
    <xf numFmtId="0" fontId="13" fillId="0" borderId="3" xfId="0" applyNumberFormat="1" applyFont="1" applyFill="1" applyBorder="1" applyAlignment="1">
      <alignment horizontal="left" vertical="top" wrapText="1" indent="2"/>
    </xf>
    <xf numFmtId="0" fontId="13" fillId="3" borderId="11" xfId="0" applyNumberFormat="1"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7" xfId="0" applyFont="1" applyFill="1" applyBorder="1" applyAlignment="1">
      <alignment horizontal="center" vertical="top" wrapText="1"/>
    </xf>
    <xf numFmtId="0" fontId="13" fillId="3" borderId="11" xfId="0" applyNumberFormat="1"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3" fillId="3" borderId="11" xfId="0" applyFont="1" applyFill="1" applyBorder="1" applyAlignment="1">
      <alignment horizontal="center" vertical="center" wrapText="1"/>
    </xf>
    <xf numFmtId="0" fontId="10" fillId="3" borderId="3" xfId="0" applyFont="1" applyFill="1" applyBorder="1" applyAlignment="1">
      <alignment horizontal="center"/>
    </xf>
    <xf numFmtId="0" fontId="10" fillId="3" borderId="7" xfId="0" applyFont="1" applyFill="1" applyBorder="1" applyAlignment="1">
      <alignment horizont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2" fontId="13" fillId="0" borderId="12" xfId="0" applyNumberFormat="1" applyFont="1" applyFill="1" applyBorder="1" applyAlignment="1">
      <alignment horizontal="center" vertical="center" wrapText="1"/>
    </xf>
    <xf numFmtId="2" fontId="13" fillId="0" borderId="21" xfId="0" applyNumberFormat="1" applyFont="1" applyFill="1" applyBorder="1" applyAlignment="1">
      <alignment horizontal="center" vertical="center" wrapText="1"/>
    </xf>
    <xf numFmtId="4" fontId="13" fillId="0" borderId="11" xfId="0" applyNumberFormat="1" applyFont="1" applyFill="1" applyBorder="1" applyAlignment="1">
      <alignment horizontal="center" vertical="top" wrapText="1"/>
    </xf>
    <xf numFmtId="4" fontId="13" fillId="0" borderId="7" xfId="0" applyNumberFormat="1" applyFont="1" applyFill="1" applyBorder="1" applyAlignment="1">
      <alignment horizontal="center" vertical="top" wrapText="1"/>
    </xf>
    <xf numFmtId="0" fontId="13" fillId="0" borderId="12" xfId="0" applyFont="1" applyFill="1" applyBorder="1" applyAlignment="1">
      <alignment horizontal="center" vertical="center" wrapText="1"/>
    </xf>
    <xf numFmtId="0" fontId="10" fillId="0" borderId="1" xfId="0" applyFont="1" applyFill="1" applyBorder="1" applyAlignment="1"/>
    <xf numFmtId="0" fontId="10" fillId="0" borderId="21" xfId="0" applyFont="1" applyFill="1" applyBorder="1" applyAlignment="1"/>
    <xf numFmtId="0" fontId="13" fillId="0" borderId="11" xfId="0" applyNumberFormat="1" applyFont="1" applyFill="1" applyBorder="1" applyAlignment="1">
      <alignment horizontal="center" vertical="top" wrapText="1"/>
    </xf>
    <xf numFmtId="0" fontId="10" fillId="0" borderId="3" xfId="0" applyFont="1" applyBorder="1" applyAlignment="1">
      <alignment wrapText="1"/>
    </xf>
    <xf numFmtId="0" fontId="10" fillId="0" borderId="7" xfId="0" applyFont="1" applyBorder="1" applyAlignment="1">
      <alignment wrapText="1"/>
    </xf>
    <xf numFmtId="0" fontId="13" fillId="0" borderId="11" xfId="0" applyNumberFormat="1" applyFont="1" applyFill="1" applyBorder="1" applyAlignment="1">
      <alignment horizontal="left" vertical="top" wrapText="1"/>
    </xf>
    <xf numFmtId="0" fontId="10" fillId="0" borderId="7" xfId="0" applyFont="1" applyBorder="1" applyAlignment="1"/>
    <xf numFmtId="0" fontId="10" fillId="0" borderId="3" xfId="0" applyFont="1" applyFill="1" applyBorder="1" applyAlignment="1">
      <alignment horizontal="center" vertical="center" wrapText="1"/>
    </xf>
    <xf numFmtId="4" fontId="13" fillId="0" borderId="8" xfId="0" applyNumberFormat="1" applyFont="1" applyFill="1" applyBorder="1" applyAlignment="1">
      <alignment horizontal="center" vertical="top" wrapText="1"/>
    </xf>
    <xf numFmtId="4" fontId="13" fillId="0" borderId="11"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164" fontId="13" fillId="0" borderId="12" xfId="0" applyNumberFormat="1"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4" fontId="13" fillId="0" borderId="8" xfId="0" applyNumberFormat="1" applyFont="1" applyFill="1" applyBorder="1" applyAlignment="1">
      <alignment horizontal="right" vertical="top" wrapText="1"/>
    </xf>
    <xf numFmtId="0" fontId="13" fillId="0" borderId="11" xfId="0" applyFont="1" applyBorder="1" applyAlignment="1">
      <alignment horizontal="center" vertical="top" wrapText="1"/>
    </xf>
    <xf numFmtId="0" fontId="13" fillId="0" borderId="3" xfId="0" applyFont="1" applyBorder="1" applyAlignment="1">
      <alignment horizontal="center" vertical="top" wrapText="1"/>
    </xf>
    <xf numFmtId="0" fontId="13" fillId="0" borderId="7" xfId="0" applyFont="1" applyBorder="1" applyAlignment="1">
      <alignment horizontal="center" vertical="top" wrapText="1"/>
    </xf>
    <xf numFmtId="0" fontId="13" fillId="0" borderId="3"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0" borderId="3" xfId="0" applyFont="1" applyBorder="1" applyAlignment="1">
      <alignment vertical="top" wrapText="1"/>
    </xf>
    <xf numFmtId="0" fontId="13" fillId="0" borderId="7" xfId="0" applyFont="1" applyBorder="1" applyAlignment="1">
      <alignment vertical="top"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top"/>
    </xf>
    <xf numFmtId="4" fontId="13" fillId="0" borderId="7" xfId="0" applyNumberFormat="1" applyFont="1" applyFill="1" applyBorder="1" applyAlignment="1">
      <alignment horizontal="center" vertical="top"/>
    </xf>
    <xf numFmtId="4" fontId="13" fillId="0" borderId="12" xfId="0" applyNumberFormat="1" applyFont="1" applyFill="1" applyBorder="1" applyAlignment="1">
      <alignment horizontal="center" vertical="top"/>
    </xf>
    <xf numFmtId="4" fontId="13" fillId="0" borderId="1" xfId="0" applyNumberFormat="1" applyFont="1" applyFill="1" applyBorder="1" applyAlignment="1">
      <alignment horizontal="center" vertical="top"/>
    </xf>
    <xf numFmtId="4" fontId="13" fillId="0" borderId="21" xfId="0" applyNumberFormat="1" applyFont="1" applyFill="1" applyBorder="1" applyAlignment="1">
      <alignment horizontal="center" vertical="top"/>
    </xf>
    <xf numFmtId="4" fontId="13" fillId="0" borderId="3" xfId="0" applyNumberFormat="1" applyFont="1" applyFill="1" applyBorder="1" applyAlignment="1">
      <alignment horizontal="center" vertical="center"/>
    </xf>
    <xf numFmtId="4" fontId="13" fillId="0" borderId="12"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13" fillId="0" borderId="21" xfId="0" applyNumberFormat="1" applyFont="1" applyFill="1" applyBorder="1" applyAlignment="1">
      <alignment horizontal="center" vertical="center"/>
    </xf>
    <xf numFmtId="0" fontId="13" fillId="0" borderId="8" xfId="0" applyFont="1" applyFill="1" applyBorder="1" applyAlignment="1">
      <alignment horizontal="right" vertical="top" wrapText="1"/>
    </xf>
    <xf numFmtId="4" fontId="13" fillId="0" borderId="3" xfId="0" applyNumberFormat="1" applyFont="1" applyFill="1" applyBorder="1" applyAlignment="1">
      <alignment horizontal="center" vertical="top" wrapText="1"/>
    </xf>
    <xf numFmtId="4" fontId="13" fillId="0" borderId="12" xfId="0" applyNumberFormat="1" applyFont="1" applyFill="1" applyBorder="1" applyAlignment="1">
      <alignment horizontal="center" vertical="top" wrapText="1"/>
    </xf>
    <xf numFmtId="4" fontId="13" fillId="0" borderId="1" xfId="0" applyNumberFormat="1" applyFont="1" applyFill="1" applyBorder="1" applyAlignment="1">
      <alignment horizontal="center" vertical="top" wrapText="1"/>
    </xf>
    <xf numFmtId="4" fontId="13" fillId="0" borderId="21" xfId="0" applyNumberFormat="1" applyFont="1" applyFill="1" applyBorder="1" applyAlignment="1">
      <alignment horizontal="center" vertical="top" wrapText="1"/>
    </xf>
    <xf numFmtId="0" fontId="10" fillId="3" borderId="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0" borderId="7" xfId="0" applyFont="1" applyBorder="1" applyAlignment="1">
      <alignment horizontal="left" vertical="top" wrapText="1"/>
    </xf>
    <xf numFmtId="0" fontId="10" fillId="0" borderId="3" xfId="0" applyFont="1" applyFill="1" applyBorder="1" applyAlignment="1">
      <alignment horizontal="center"/>
    </xf>
    <xf numFmtId="0" fontId="10" fillId="0" borderId="7" xfId="0" applyFont="1" applyFill="1" applyBorder="1" applyAlignment="1">
      <alignment horizontal="center"/>
    </xf>
    <xf numFmtId="4" fontId="13" fillId="0" borderId="8" xfId="0" applyNumberFormat="1" applyFont="1" applyFill="1" applyBorder="1" applyAlignment="1">
      <alignment horizontal="right" vertical="center" wrapText="1"/>
    </xf>
    <xf numFmtId="16" fontId="13" fillId="3" borderId="11" xfId="0" applyNumberFormat="1"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3" xfId="0" applyNumberFormat="1" applyFont="1" applyFill="1" applyBorder="1" applyAlignment="1">
      <alignment horizontal="left" vertical="top" wrapText="1"/>
    </xf>
    <xf numFmtId="0" fontId="13" fillId="3" borderId="7" xfId="0" applyNumberFormat="1" applyFont="1" applyFill="1" applyBorder="1" applyAlignment="1">
      <alignment horizontal="left" vertical="top"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1" xfId="0" applyFont="1" applyFill="1" applyBorder="1" applyAlignment="1">
      <alignment horizontal="center" vertical="center" wrapText="1"/>
    </xf>
    <xf numFmtId="16" fontId="13" fillId="0" borderId="11" xfId="0" applyNumberFormat="1" applyFont="1" applyFill="1" applyBorder="1" applyAlignment="1">
      <alignment horizontal="center" vertical="top" wrapText="1"/>
    </xf>
    <xf numFmtId="0" fontId="10" fillId="0" borderId="3" xfId="0" applyFont="1" applyBorder="1" applyAlignment="1">
      <alignment horizontal="center" vertical="top" wrapText="1"/>
    </xf>
    <xf numFmtId="0" fontId="10" fillId="0" borderId="7" xfId="0" applyFont="1" applyBorder="1" applyAlignment="1">
      <alignment vertical="top" wrapText="1"/>
    </xf>
    <xf numFmtId="0" fontId="13" fillId="0" borderId="9"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1" xfId="0" applyFont="1" applyFill="1" applyBorder="1" applyAlignment="1">
      <alignment horizontal="center" vertical="top"/>
    </xf>
    <xf numFmtId="0" fontId="10" fillId="0" borderId="3" xfId="0" applyFont="1" applyFill="1" applyBorder="1" applyAlignment="1">
      <alignment horizontal="center" vertical="top"/>
    </xf>
    <xf numFmtId="0" fontId="10" fillId="0" borderId="7" xfId="0" applyFont="1" applyFill="1" applyBorder="1" applyAlignment="1">
      <alignment horizontal="center" vertical="top"/>
    </xf>
    <xf numFmtId="0" fontId="13" fillId="2" borderId="11" xfId="0" applyFont="1" applyFill="1" applyBorder="1" applyAlignment="1">
      <alignment vertical="top" wrapText="1"/>
    </xf>
    <xf numFmtId="0" fontId="13" fillId="2" borderId="3" xfId="0" applyFont="1" applyFill="1" applyBorder="1" applyAlignment="1">
      <alignment vertical="top" wrapText="1"/>
    </xf>
    <xf numFmtId="164" fontId="13" fillId="0" borderId="11" xfId="0" applyNumberFormat="1" applyFont="1" applyFill="1" applyBorder="1" applyAlignment="1">
      <alignment horizontal="center" vertical="top" wrapText="1"/>
    </xf>
    <xf numFmtId="164" fontId="13" fillId="0" borderId="3" xfId="0" applyNumberFormat="1" applyFont="1" applyFill="1" applyBorder="1" applyAlignment="1">
      <alignment horizontal="center" vertical="top" wrapText="1"/>
    </xf>
    <xf numFmtId="164" fontId="13" fillId="0" borderId="7" xfId="0" applyNumberFormat="1" applyFont="1" applyFill="1" applyBorder="1" applyAlignment="1">
      <alignment horizontal="center" vertical="top" wrapText="1"/>
    </xf>
    <xf numFmtId="1" fontId="13" fillId="0" borderId="11" xfId="0" applyNumberFormat="1" applyFont="1" applyFill="1" applyBorder="1" applyAlignment="1">
      <alignment horizontal="center" vertical="top" wrapText="1"/>
    </xf>
    <xf numFmtId="1" fontId="13" fillId="0" borderId="3" xfId="0" applyNumberFormat="1" applyFont="1" applyFill="1" applyBorder="1" applyAlignment="1">
      <alignment horizontal="center" vertical="top" wrapText="1"/>
    </xf>
    <xf numFmtId="1" fontId="10" fillId="0" borderId="3" xfId="0" applyNumberFormat="1" applyFont="1" applyFill="1" applyBorder="1" applyAlignment="1">
      <alignment horizontal="center" vertical="top" wrapText="1"/>
    </xf>
    <xf numFmtId="1" fontId="10" fillId="0" borderId="7" xfId="0" applyNumberFormat="1" applyFont="1" applyFill="1" applyBorder="1" applyAlignment="1">
      <alignment horizontal="center" vertical="top" wrapText="1"/>
    </xf>
    <xf numFmtId="14" fontId="13" fillId="0" borderId="11" xfId="0" applyNumberFormat="1" applyFont="1" applyFill="1" applyBorder="1" applyAlignment="1">
      <alignment vertical="top" wrapText="1"/>
    </xf>
    <xf numFmtId="0" fontId="10" fillId="0" borderId="7" xfId="0" applyFont="1" applyBorder="1" applyAlignment="1">
      <alignment horizontal="center" vertical="top" wrapText="1"/>
    </xf>
    <xf numFmtId="1" fontId="13" fillId="0" borderId="7" xfId="0" applyNumberFormat="1" applyFont="1" applyFill="1" applyBorder="1" applyAlignment="1">
      <alignment horizontal="center" vertical="top" wrapText="1"/>
    </xf>
    <xf numFmtId="0" fontId="13" fillId="5" borderId="11" xfId="0" applyFont="1" applyFill="1" applyBorder="1" applyAlignment="1">
      <alignment vertical="top" wrapText="1"/>
    </xf>
    <xf numFmtId="0" fontId="10" fillId="5" borderId="3" xfId="0" applyFont="1" applyFill="1" applyBorder="1" applyAlignment="1"/>
    <xf numFmtId="0" fontId="10" fillId="5" borderId="7" xfId="0" applyFont="1" applyFill="1" applyBorder="1" applyAlignment="1"/>
    <xf numFmtId="16" fontId="13" fillId="0" borderId="3" xfId="0" applyNumberFormat="1" applyFont="1" applyFill="1" applyBorder="1" applyAlignment="1">
      <alignment horizontal="center" vertical="top" wrapText="1"/>
    </xf>
    <xf numFmtId="16" fontId="13" fillId="0" borderId="7" xfId="0" applyNumberFormat="1" applyFont="1" applyFill="1" applyBorder="1" applyAlignment="1">
      <alignment horizontal="center" vertical="top" wrapText="1"/>
    </xf>
    <xf numFmtId="3" fontId="13" fillId="0" borderId="11"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12" xfId="0" applyNumberFormat="1" applyFont="1" applyFill="1" applyBorder="1" applyAlignment="1">
      <alignment horizontal="center" vertical="top" wrapText="1"/>
    </xf>
    <xf numFmtId="3" fontId="13" fillId="0" borderId="21" xfId="0" applyNumberFormat="1" applyFont="1" applyFill="1" applyBorder="1" applyAlignment="1">
      <alignment horizontal="center" vertical="top" wrapText="1"/>
    </xf>
    <xf numFmtId="0" fontId="10" fillId="0" borderId="3" xfId="0" applyFont="1" applyBorder="1" applyAlignment="1">
      <alignment horizontal="left" vertical="top"/>
    </xf>
    <xf numFmtId="0" fontId="0" fillId="0" borderId="0" xfId="0" applyFont="1" applyFill="1" applyAlignment="1">
      <alignment horizontal="left" vertical="top" wrapText="1"/>
    </xf>
    <xf numFmtId="0" fontId="13" fillId="0" borderId="12" xfId="0" applyFont="1" applyFill="1" applyBorder="1" applyAlignment="1">
      <alignment horizontal="right" vertical="top" wrapText="1"/>
    </xf>
    <xf numFmtId="0" fontId="13" fillId="0" borderId="1" xfId="0" applyFont="1" applyFill="1" applyBorder="1" applyAlignment="1">
      <alignment horizontal="right" vertical="top" wrapText="1"/>
    </xf>
    <xf numFmtId="0" fontId="10" fillId="0" borderId="1" xfId="0" applyFont="1" applyFill="1" applyBorder="1" applyAlignment="1">
      <alignment horizontal="right" vertical="top" wrapText="1"/>
    </xf>
    <xf numFmtId="0" fontId="10" fillId="0" borderId="21" xfId="0" applyFont="1" applyFill="1" applyBorder="1" applyAlignment="1">
      <alignment horizontal="right" vertical="top" wrapText="1"/>
    </xf>
    <xf numFmtId="0" fontId="13" fillId="0" borderId="21" xfId="0" applyFont="1" applyFill="1" applyBorder="1" applyAlignment="1">
      <alignment horizontal="right" vertical="top" wrapText="1"/>
    </xf>
  </cellXfs>
  <cellStyles count="19">
    <cellStyle name="xl51" xfId="1"/>
    <cellStyle name="xl93" xfId="2"/>
    <cellStyle name="xl94" xfId="3"/>
    <cellStyle name="xl95" xfId="4"/>
    <cellStyle name="xl99" xfId="5"/>
    <cellStyle name="Денежный 2" xfId="6"/>
    <cellStyle name="Обычный" xfId="0" builtinId="0"/>
    <cellStyle name="Обычный 2" xfId="7"/>
    <cellStyle name="Обычный 2 2" xfId="8"/>
    <cellStyle name="Обычный 2 3" xfId="9"/>
    <cellStyle name="Обычный 2 3 2" xfId="10"/>
    <cellStyle name="Обычный 2 4" xfId="11"/>
    <cellStyle name="Обычный 3" xfId="12"/>
    <cellStyle name="Обычный 3 2" xfId="13"/>
    <cellStyle name="Обычный 4" xfId="14"/>
    <cellStyle name="Обычный 5" xfId="15"/>
    <cellStyle name="Финансовый 2" xfId="16"/>
    <cellStyle name="Финансовый 3" xfId="17"/>
    <cellStyle name="Финансовый 3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X893"/>
  <sheetViews>
    <sheetView tabSelected="1" view="pageBreakPreview" zoomScaleNormal="100" zoomScaleSheetLayoutView="100" workbookViewId="0">
      <selection activeCell="J10" sqref="J10:J11"/>
    </sheetView>
  </sheetViews>
  <sheetFormatPr defaultRowHeight="12.75" x14ac:dyDescent="0.2"/>
  <cols>
    <col min="1" max="1" width="6" style="12" customWidth="1"/>
    <col min="2" max="2" width="20.85546875" style="13" customWidth="1"/>
    <col min="3" max="3" width="10.85546875" style="13" customWidth="1"/>
    <col min="4" max="4" width="20.42578125" style="13" customWidth="1"/>
    <col min="5" max="5" width="13" style="13" customWidth="1"/>
    <col min="6" max="6" width="14.140625" style="13" customWidth="1"/>
    <col min="7" max="7" width="14.140625" style="8" customWidth="1"/>
    <col min="8" max="8" width="24.140625" style="13" customWidth="1"/>
    <col min="9" max="9" width="8.42578125" style="13" customWidth="1"/>
    <col min="10" max="10" width="10.5703125" style="13" customWidth="1"/>
    <col min="11" max="11" width="11" style="13" customWidth="1"/>
    <col min="12" max="12" width="17" style="14" customWidth="1"/>
    <col min="13" max="13" width="0.42578125" style="137" customWidth="1"/>
    <col min="14" max="14" width="15.42578125" bestFit="1" customWidth="1"/>
  </cols>
  <sheetData>
    <row r="1" spans="1:24" s="1" customFormat="1" ht="31.5" customHeight="1" x14ac:dyDescent="0.2">
      <c r="A1" s="17"/>
      <c r="B1" s="251" t="s">
        <v>546</v>
      </c>
      <c r="C1" s="251"/>
      <c r="D1" s="251"/>
      <c r="E1" s="251"/>
      <c r="F1" s="251"/>
      <c r="G1" s="251"/>
      <c r="H1" s="251"/>
      <c r="I1" s="251"/>
      <c r="J1" s="251"/>
      <c r="K1" s="251"/>
      <c r="L1" s="251"/>
      <c r="M1" s="4"/>
    </row>
    <row r="2" spans="1:24" s="1" customFormat="1" ht="12.75" customHeight="1" thickBot="1" x14ac:dyDescent="0.25">
      <c r="A2" s="17"/>
      <c r="B2" s="18"/>
      <c r="C2" s="18"/>
      <c r="D2" s="18"/>
      <c r="E2" s="18"/>
      <c r="F2" s="18"/>
      <c r="G2" s="18"/>
      <c r="H2" s="18"/>
      <c r="I2" s="18"/>
      <c r="J2" s="18"/>
      <c r="K2" s="18"/>
      <c r="L2" s="19" t="s">
        <v>0</v>
      </c>
      <c r="M2" s="4"/>
    </row>
    <row r="3" spans="1:24" s="1" customFormat="1" ht="15.75" customHeight="1" thickTop="1" x14ac:dyDescent="0.2">
      <c r="A3" s="255" t="s">
        <v>1</v>
      </c>
      <c r="B3" s="255" t="s">
        <v>2</v>
      </c>
      <c r="C3" s="255" t="s">
        <v>3</v>
      </c>
      <c r="D3" s="252" t="s">
        <v>4</v>
      </c>
      <c r="E3" s="252" t="s">
        <v>5</v>
      </c>
      <c r="F3" s="252" t="s">
        <v>6</v>
      </c>
      <c r="G3" s="255" t="s">
        <v>7</v>
      </c>
      <c r="H3" s="252" t="s">
        <v>8</v>
      </c>
      <c r="I3" s="252" t="s">
        <v>9</v>
      </c>
      <c r="J3" s="252" t="s">
        <v>534</v>
      </c>
      <c r="K3" s="252" t="s">
        <v>10</v>
      </c>
      <c r="L3" s="255" t="s">
        <v>535</v>
      </c>
      <c r="M3" s="4"/>
    </row>
    <row r="4" spans="1:24" s="1" customFormat="1" ht="18.75" customHeight="1" x14ac:dyDescent="0.2">
      <c r="A4" s="272"/>
      <c r="B4" s="272"/>
      <c r="C4" s="274"/>
      <c r="D4" s="276"/>
      <c r="E4" s="276"/>
      <c r="F4" s="274"/>
      <c r="G4" s="274"/>
      <c r="H4" s="274"/>
      <c r="I4" s="253"/>
      <c r="J4" s="253"/>
      <c r="K4" s="253"/>
      <c r="L4" s="253"/>
      <c r="M4" s="4"/>
    </row>
    <row r="5" spans="1:24" s="1" customFormat="1" ht="26.25" customHeight="1" thickBot="1" x14ac:dyDescent="0.25">
      <c r="A5" s="273"/>
      <c r="B5" s="273"/>
      <c r="C5" s="275"/>
      <c r="D5" s="277"/>
      <c r="E5" s="277"/>
      <c r="F5" s="275"/>
      <c r="G5" s="275"/>
      <c r="H5" s="275"/>
      <c r="I5" s="254"/>
      <c r="J5" s="254"/>
      <c r="K5" s="254"/>
      <c r="L5" s="254"/>
      <c r="M5" s="119"/>
      <c r="N5" s="2"/>
    </row>
    <row r="6" spans="1:24" s="3" customFormat="1" ht="12.75" customHeight="1" thickTop="1" thickBot="1" x14ac:dyDescent="0.25">
      <c r="A6" s="20">
        <v>1</v>
      </c>
      <c r="B6" s="20">
        <v>2</v>
      </c>
      <c r="C6" s="20">
        <v>3</v>
      </c>
      <c r="D6" s="21">
        <v>4</v>
      </c>
      <c r="E6" s="21">
        <v>5</v>
      </c>
      <c r="F6" s="21">
        <v>6</v>
      </c>
      <c r="G6" s="21">
        <v>7</v>
      </c>
      <c r="H6" s="21">
        <v>8</v>
      </c>
      <c r="I6" s="21">
        <v>9</v>
      </c>
      <c r="J6" s="21">
        <v>10</v>
      </c>
      <c r="K6" s="21">
        <v>11</v>
      </c>
      <c r="L6" s="22">
        <v>12</v>
      </c>
      <c r="M6" s="119"/>
      <c r="N6" s="2"/>
      <c r="O6" s="2"/>
      <c r="P6" s="2"/>
      <c r="Q6" s="2"/>
      <c r="R6" s="2"/>
      <c r="S6" s="2"/>
      <c r="T6" s="2"/>
      <c r="U6" s="2"/>
      <c r="V6" s="2"/>
      <c r="W6" s="2"/>
      <c r="X6" s="16"/>
    </row>
    <row r="7" spans="1:24" s="4" customFormat="1" ht="62.25" customHeight="1" thickTop="1" x14ac:dyDescent="0.2">
      <c r="A7" s="256"/>
      <c r="B7" s="258" t="s">
        <v>12</v>
      </c>
      <c r="C7" s="258" t="s">
        <v>13</v>
      </c>
      <c r="D7" s="162" t="s">
        <v>14</v>
      </c>
      <c r="E7" s="24">
        <f>E8+E14</f>
        <v>21177478144.619999</v>
      </c>
      <c r="F7" s="24">
        <f>F8+F14</f>
        <v>10446273734.84</v>
      </c>
      <c r="G7" s="25"/>
      <c r="H7" s="26" t="s">
        <v>15</v>
      </c>
      <c r="I7" s="27" t="s">
        <v>16</v>
      </c>
      <c r="J7" s="27">
        <v>15.2</v>
      </c>
      <c r="K7" s="176">
        <v>15.8</v>
      </c>
      <c r="L7" s="118">
        <f>L8+L14</f>
        <v>8180761955.1199999</v>
      </c>
      <c r="M7" s="118"/>
      <c r="N7" s="15"/>
      <c r="O7" s="15"/>
      <c r="P7" s="15"/>
      <c r="Q7" s="15"/>
      <c r="R7" s="15"/>
      <c r="S7" s="15"/>
      <c r="T7" s="15"/>
      <c r="U7" s="15"/>
      <c r="V7" s="15"/>
      <c r="W7" s="15"/>
      <c r="X7" s="15"/>
    </row>
    <row r="8" spans="1:24" s="4" customFormat="1" ht="56.25" customHeight="1" x14ac:dyDescent="0.2">
      <c r="A8" s="257"/>
      <c r="B8" s="259"/>
      <c r="C8" s="260"/>
      <c r="D8" s="162" t="s">
        <v>17</v>
      </c>
      <c r="E8" s="24">
        <f>E10+E12</f>
        <v>8685838355.1199989</v>
      </c>
      <c r="F8" s="24">
        <f>F10+F12</f>
        <v>4381359248.4399996</v>
      </c>
      <c r="G8" s="25"/>
      <c r="H8" s="222" t="s">
        <v>18</v>
      </c>
      <c r="I8" s="234" t="s">
        <v>19</v>
      </c>
      <c r="J8" s="278">
        <v>3.4</v>
      </c>
      <c r="K8" s="280">
        <v>5</v>
      </c>
      <c r="L8" s="282">
        <f>L10+L12</f>
        <v>8180761955.1199999</v>
      </c>
      <c r="M8" s="282"/>
    </row>
    <row r="9" spans="1:24" s="4" customFormat="1" ht="21.75" customHeight="1" x14ac:dyDescent="0.2">
      <c r="A9" s="257"/>
      <c r="B9" s="259"/>
      <c r="C9" s="260"/>
      <c r="D9" s="162" t="s">
        <v>513</v>
      </c>
      <c r="E9" s="24">
        <v>15957250</v>
      </c>
      <c r="F9" s="24"/>
      <c r="G9" s="25"/>
      <c r="H9" s="224"/>
      <c r="I9" s="244"/>
      <c r="J9" s="279"/>
      <c r="K9" s="281"/>
      <c r="L9" s="283">
        <v>15957250</v>
      </c>
      <c r="M9" s="283"/>
    </row>
    <row r="10" spans="1:24" s="4" customFormat="1" ht="37.5" customHeight="1" x14ac:dyDescent="0.2">
      <c r="A10" s="257"/>
      <c r="B10" s="259"/>
      <c r="C10" s="260"/>
      <c r="D10" s="162" t="s">
        <v>20</v>
      </c>
      <c r="E10" s="24">
        <f>E23+E276+E408+E565+E601+E691+E757+E793+E817</f>
        <v>6623353955.1199999</v>
      </c>
      <c r="F10" s="24">
        <f>F23+F276+F408+F565+F601+F691+F757+F793+F817</f>
        <v>3152886033.3599997</v>
      </c>
      <c r="G10" s="25"/>
      <c r="H10" s="222" t="s">
        <v>21</v>
      </c>
      <c r="I10" s="234" t="s">
        <v>22</v>
      </c>
      <c r="J10" s="234">
        <v>39.299999999999997</v>
      </c>
      <c r="K10" s="241">
        <v>37.9</v>
      </c>
      <c r="L10" s="282">
        <f>L23+L276+L408+L565+L601+L691+L757+L793+L817</f>
        <v>6623353955.1199999</v>
      </c>
      <c r="M10" s="282"/>
    </row>
    <row r="11" spans="1:24" s="4" customFormat="1" ht="21" customHeight="1" x14ac:dyDescent="0.2">
      <c r="A11" s="257"/>
      <c r="B11" s="259"/>
      <c r="C11" s="260"/>
      <c r="D11" s="162" t="s">
        <v>513</v>
      </c>
      <c r="E11" s="24">
        <v>15957250</v>
      </c>
      <c r="F11" s="24"/>
      <c r="G11" s="25"/>
      <c r="H11" s="224"/>
      <c r="I11" s="244"/>
      <c r="J11" s="244"/>
      <c r="K11" s="245"/>
      <c r="L11" s="283">
        <v>15957250</v>
      </c>
      <c r="M11" s="283"/>
    </row>
    <row r="12" spans="1:24" s="4" customFormat="1" ht="30.75" customHeight="1" x14ac:dyDescent="0.2">
      <c r="A12" s="257"/>
      <c r="B12" s="259"/>
      <c r="C12" s="260"/>
      <c r="D12" s="30" t="s">
        <v>23</v>
      </c>
      <c r="E12" s="24">
        <f>E25+E277+E409+E566+E602+E692+E758+E794+E818</f>
        <v>2062484400</v>
      </c>
      <c r="F12" s="24">
        <f>F25+F277+F409+F566+F602+F692+F758+F794+F818</f>
        <v>1228473215.0799999</v>
      </c>
      <c r="G12" s="25"/>
      <c r="H12" s="31" t="s">
        <v>24</v>
      </c>
      <c r="I12" s="32" t="s">
        <v>25</v>
      </c>
      <c r="J12" s="211">
        <v>2.2999999999999998</v>
      </c>
      <c r="K12" s="210">
        <v>2.2999999999999998</v>
      </c>
      <c r="L12" s="209">
        <f>L25+L277+L409+L566+L602+L692+L758+L794+L818</f>
        <v>1557408000</v>
      </c>
      <c r="M12" s="204"/>
    </row>
    <row r="13" spans="1:24" s="4" customFormat="1" ht="62.25" customHeight="1" x14ac:dyDescent="0.2">
      <c r="A13" s="257"/>
      <c r="B13" s="259"/>
      <c r="C13" s="260"/>
      <c r="D13" s="162" t="s">
        <v>26</v>
      </c>
      <c r="E13" s="24">
        <f>E26+E278+E410+E567+E603+E693+E759+E795+E819</f>
        <v>12491639789.5</v>
      </c>
      <c r="F13" s="24">
        <f>F26+F278+F410+F567+F603+F693+F759+F795+F819</f>
        <v>6064914486.3999996</v>
      </c>
      <c r="G13" s="161"/>
      <c r="H13" s="146" t="s">
        <v>27</v>
      </c>
      <c r="I13" s="149" t="s">
        <v>28</v>
      </c>
      <c r="J13" s="32">
        <v>73.540000000000006</v>
      </c>
      <c r="K13" s="124" t="s">
        <v>29</v>
      </c>
      <c r="L13" s="209">
        <f>L26+L278+L410+L567+L603+L693+L759+L795+L819</f>
        <v>0</v>
      </c>
      <c r="M13" s="204" t="s">
        <v>531</v>
      </c>
    </row>
    <row r="14" spans="1:24" s="4" customFormat="1" ht="45.75" customHeight="1" x14ac:dyDescent="0.2">
      <c r="A14" s="257"/>
      <c r="B14" s="259"/>
      <c r="C14" s="260"/>
      <c r="D14" s="261" t="s">
        <v>30</v>
      </c>
      <c r="E14" s="169">
        <f>E760</f>
        <v>12491639789.5</v>
      </c>
      <c r="F14" s="169">
        <f>F760</f>
        <v>6064914486.3999996</v>
      </c>
      <c r="G14" s="25"/>
      <c r="H14" s="34" t="s">
        <v>31</v>
      </c>
      <c r="I14" s="32" t="s">
        <v>32</v>
      </c>
      <c r="J14" s="211">
        <v>1.498</v>
      </c>
      <c r="K14" s="212"/>
      <c r="L14" s="209">
        <f>L760</f>
        <v>0</v>
      </c>
      <c r="M14" s="204" t="s">
        <v>532</v>
      </c>
    </row>
    <row r="15" spans="1:24" s="4" customFormat="1" ht="56.25" customHeight="1" x14ac:dyDescent="0.2">
      <c r="A15" s="35"/>
      <c r="B15" s="36"/>
      <c r="C15" s="37"/>
      <c r="D15" s="262"/>
      <c r="E15" s="38"/>
      <c r="F15" s="170"/>
      <c r="G15" s="25"/>
      <c r="H15" s="148" t="s">
        <v>33</v>
      </c>
      <c r="I15" s="149" t="s">
        <v>25</v>
      </c>
      <c r="J15" s="149">
        <v>-7552</v>
      </c>
      <c r="K15" s="155" t="s">
        <v>29</v>
      </c>
      <c r="L15" s="209"/>
      <c r="M15" s="204" t="s">
        <v>531</v>
      </c>
    </row>
    <row r="16" spans="1:24" s="4" customFormat="1" ht="42.75" customHeight="1" x14ac:dyDescent="0.2">
      <c r="A16" s="35"/>
      <c r="B16" s="36"/>
      <c r="C16" s="37"/>
      <c r="D16" s="159"/>
      <c r="E16" s="38"/>
      <c r="F16" s="170"/>
      <c r="G16" s="25"/>
      <c r="H16" s="148" t="s">
        <v>34</v>
      </c>
      <c r="I16" s="149" t="s">
        <v>35</v>
      </c>
      <c r="J16" s="149">
        <v>499.4</v>
      </c>
      <c r="K16" s="177">
        <v>537.29999999999995</v>
      </c>
      <c r="L16" s="209"/>
      <c r="M16" s="204" t="s">
        <v>531</v>
      </c>
    </row>
    <row r="17" spans="1:14" s="4" customFormat="1" ht="23.25" customHeight="1" x14ac:dyDescent="0.2">
      <c r="A17" s="35"/>
      <c r="B17" s="36"/>
      <c r="C17" s="37"/>
      <c r="D17" s="159"/>
      <c r="E17" s="38"/>
      <c r="F17" s="170"/>
      <c r="G17" s="25"/>
      <c r="H17" s="148" t="s">
        <v>36</v>
      </c>
      <c r="I17" s="149" t="s">
        <v>35</v>
      </c>
      <c r="J17" s="187">
        <v>555</v>
      </c>
      <c r="K17" s="155">
        <v>602.20000000000005</v>
      </c>
      <c r="L17" s="60"/>
      <c r="M17" s="60"/>
    </row>
    <row r="18" spans="1:14" s="4" customFormat="1" ht="23.25" customHeight="1" x14ac:dyDescent="0.2">
      <c r="A18" s="35"/>
      <c r="B18" s="36"/>
      <c r="C18" s="37"/>
      <c r="D18" s="159"/>
      <c r="E18" s="38"/>
      <c r="F18" s="170"/>
      <c r="G18" s="25"/>
      <c r="H18" s="148" t="s">
        <v>37</v>
      </c>
      <c r="I18" s="149" t="s">
        <v>35</v>
      </c>
      <c r="J18" s="149">
        <v>210.7</v>
      </c>
      <c r="K18" s="155">
        <v>205.8</v>
      </c>
      <c r="L18" s="125"/>
      <c r="M18" s="125"/>
    </row>
    <row r="19" spans="1:14" s="4" customFormat="1" ht="52.5" x14ac:dyDescent="0.2">
      <c r="A19" s="35"/>
      <c r="B19" s="36"/>
      <c r="C19" s="37"/>
      <c r="D19" s="162"/>
      <c r="E19" s="42"/>
      <c r="F19" s="171"/>
      <c r="G19" s="25"/>
      <c r="H19" s="148" t="s">
        <v>38</v>
      </c>
      <c r="I19" s="149" t="s">
        <v>39</v>
      </c>
      <c r="J19" s="145">
        <v>26741.599999999999</v>
      </c>
      <c r="K19" s="178">
        <v>30224.3</v>
      </c>
      <c r="L19" s="209"/>
      <c r="M19" s="204"/>
    </row>
    <row r="20" spans="1:14" s="5" customFormat="1" ht="15" customHeight="1" x14ac:dyDescent="0.2">
      <c r="A20" s="263" t="s">
        <v>40</v>
      </c>
      <c r="B20" s="266" t="s">
        <v>41</v>
      </c>
      <c r="C20" s="266"/>
      <c r="D20" s="43" t="s">
        <v>14</v>
      </c>
      <c r="E20" s="44">
        <f>E21+E27</f>
        <v>2154894619</v>
      </c>
      <c r="F20" s="44">
        <f>F21+F27</f>
        <v>892576928.23999989</v>
      </c>
      <c r="G20" s="269"/>
      <c r="H20" s="45"/>
      <c r="I20" s="112"/>
      <c r="J20" s="112"/>
      <c r="K20" s="109"/>
      <c r="L20" s="104">
        <f>L21+L27</f>
        <v>1739614719</v>
      </c>
      <c r="M20" s="208"/>
    </row>
    <row r="21" spans="1:14" s="5" customFormat="1" ht="21.75" customHeight="1" x14ac:dyDescent="0.2">
      <c r="A21" s="264"/>
      <c r="B21" s="267"/>
      <c r="C21" s="267"/>
      <c r="D21" s="46" t="s">
        <v>17</v>
      </c>
      <c r="E21" s="44">
        <f>E23+E25+E26</f>
        <v>2154894619</v>
      </c>
      <c r="F21" s="44">
        <f>F23+F25+F26</f>
        <v>892576928.23999989</v>
      </c>
      <c r="G21" s="270"/>
      <c r="H21" s="47"/>
      <c r="I21" s="113"/>
      <c r="J21" s="113"/>
      <c r="K21" s="102"/>
      <c r="L21" s="104">
        <f>L23+L25+L26</f>
        <v>1739614719</v>
      </c>
      <c r="M21" s="15"/>
    </row>
    <row r="22" spans="1:14" s="5" customFormat="1" ht="21.75" customHeight="1" x14ac:dyDescent="0.2">
      <c r="A22" s="264"/>
      <c r="B22" s="267"/>
      <c r="C22" s="267"/>
      <c r="D22" s="94" t="s">
        <v>513</v>
      </c>
      <c r="E22" s="44">
        <v>15957250</v>
      </c>
      <c r="F22" s="44"/>
      <c r="G22" s="270"/>
      <c r="H22" s="93"/>
      <c r="I22" s="113"/>
      <c r="J22" s="113"/>
      <c r="K22" s="102"/>
      <c r="L22" s="104">
        <v>15957250</v>
      </c>
      <c r="M22" s="15"/>
    </row>
    <row r="23" spans="1:14" s="5" customFormat="1" ht="14.25" customHeight="1" x14ac:dyDescent="0.2">
      <c r="A23" s="264"/>
      <c r="B23" s="267"/>
      <c r="C23" s="267"/>
      <c r="D23" s="46" t="s">
        <v>20</v>
      </c>
      <c r="E23" s="44">
        <f>E31+E129+E160+E186+E217+E249+E264</f>
        <v>724763219</v>
      </c>
      <c r="F23" s="44">
        <f>F31+F129+F160+F186+F217+F249</f>
        <v>264060234.64999998</v>
      </c>
      <c r="G23" s="270"/>
      <c r="H23" s="47"/>
      <c r="I23" s="113"/>
      <c r="J23" s="113"/>
      <c r="K23" s="102"/>
      <c r="L23" s="105">
        <f>L31+L129+L160+L186+L217+L249+L264</f>
        <v>724763219</v>
      </c>
      <c r="M23" s="15"/>
    </row>
    <row r="24" spans="1:14" s="5" customFormat="1" ht="21.75" customHeight="1" x14ac:dyDescent="0.2">
      <c r="A24" s="264"/>
      <c r="B24" s="267"/>
      <c r="C24" s="267"/>
      <c r="D24" s="94" t="s">
        <v>513</v>
      </c>
      <c r="E24" s="44">
        <v>15957250</v>
      </c>
      <c r="F24" s="44"/>
      <c r="G24" s="270"/>
      <c r="H24" s="93"/>
      <c r="I24" s="113"/>
      <c r="J24" s="113"/>
      <c r="K24" s="102"/>
      <c r="L24" s="106">
        <v>15957250</v>
      </c>
      <c r="M24" s="15"/>
    </row>
    <row r="25" spans="1:14" s="5" customFormat="1" ht="15" customHeight="1" x14ac:dyDescent="0.2">
      <c r="A25" s="264"/>
      <c r="B25" s="267"/>
      <c r="C25" s="267"/>
      <c r="D25" s="43" t="s">
        <v>23</v>
      </c>
      <c r="E25" s="44">
        <f>E33+E130+E161+E187+E218+E251+E271</f>
        <v>1430131400</v>
      </c>
      <c r="F25" s="44">
        <f>F33+F130+F161+F187+F218+F251</f>
        <v>628516693.58999991</v>
      </c>
      <c r="G25" s="270"/>
      <c r="H25" s="47"/>
      <c r="I25" s="113"/>
      <c r="J25" s="113"/>
      <c r="K25" s="102"/>
      <c r="L25" s="106">
        <f>L33+L130+L161+L187+L218+L251+L271</f>
        <v>1014851500</v>
      </c>
      <c r="M25" s="4"/>
    </row>
    <row r="26" spans="1:14" s="5" customFormat="1" ht="21.75" customHeight="1" x14ac:dyDescent="0.2">
      <c r="A26" s="264"/>
      <c r="B26" s="267"/>
      <c r="C26" s="267"/>
      <c r="D26" s="46" t="s">
        <v>26</v>
      </c>
      <c r="E26" s="44">
        <f>E34+E131+E162+E188+E219+E252+E70+E266</f>
        <v>0</v>
      </c>
      <c r="F26" s="44">
        <f>F34+F131+F162+F188+F219+F252</f>
        <v>0</v>
      </c>
      <c r="G26" s="270"/>
      <c r="H26" s="47"/>
      <c r="I26" s="113"/>
      <c r="J26" s="113"/>
      <c r="K26" s="102"/>
      <c r="L26" s="106">
        <f>L34+L131+L162+L188+L219+L252+L70+L266</f>
        <v>0</v>
      </c>
      <c r="M26" s="15"/>
    </row>
    <row r="27" spans="1:14" s="5" customFormat="1" ht="18" customHeight="1" x14ac:dyDescent="0.2">
      <c r="A27" s="265"/>
      <c r="B27" s="268"/>
      <c r="C27" s="268"/>
      <c r="D27" s="43" t="s">
        <v>42</v>
      </c>
      <c r="E27" s="44">
        <f>E35+E132+E163+E189+E220+E253+E267</f>
        <v>0</v>
      </c>
      <c r="F27" s="44">
        <f>F35+F132+F163+F189+F220+F253</f>
        <v>0</v>
      </c>
      <c r="G27" s="271"/>
      <c r="H27" s="48"/>
      <c r="I27" s="114"/>
      <c r="J27" s="114"/>
      <c r="K27" s="103"/>
      <c r="L27" s="106">
        <f>L35+L132+L163+L189+L220+L253+L267</f>
        <v>0</v>
      </c>
      <c r="M27" s="15"/>
    </row>
    <row r="28" spans="1:14" s="4" customFormat="1" x14ac:dyDescent="0.2">
      <c r="A28" s="287" t="s">
        <v>43</v>
      </c>
      <c r="B28" s="290" t="s">
        <v>44</v>
      </c>
      <c r="C28" s="290"/>
      <c r="D28" s="23" t="s">
        <v>14</v>
      </c>
      <c r="E28" s="49">
        <f>E29+E35</f>
        <v>1020859491</v>
      </c>
      <c r="F28" s="49">
        <f>F29+F35</f>
        <v>625601109</v>
      </c>
      <c r="G28" s="213"/>
      <c r="H28" s="278"/>
      <c r="I28" s="278"/>
      <c r="J28" s="278"/>
      <c r="K28" s="284"/>
      <c r="L28" s="127">
        <f>L29+L35</f>
        <v>605579591</v>
      </c>
      <c r="N28" s="120"/>
    </row>
    <row r="29" spans="1:14" s="4" customFormat="1" ht="21" x14ac:dyDescent="0.2">
      <c r="A29" s="288"/>
      <c r="B29" s="248"/>
      <c r="C29" s="230"/>
      <c r="D29" s="23" t="s">
        <v>17</v>
      </c>
      <c r="E29" s="49">
        <f>E31+E33+E34</f>
        <v>1020859491</v>
      </c>
      <c r="F29" s="49">
        <f>F31+F33+F34</f>
        <v>625601109</v>
      </c>
      <c r="G29" s="218"/>
      <c r="H29" s="253"/>
      <c r="I29" s="248"/>
      <c r="J29" s="248"/>
      <c r="K29" s="285"/>
      <c r="L29" s="131">
        <f>L31+L33+L34</f>
        <v>605579591</v>
      </c>
      <c r="N29" s="120"/>
    </row>
    <row r="30" spans="1:14" s="4" customFormat="1" ht="21" hidden="1" customHeight="1" x14ac:dyDescent="0.2">
      <c r="A30" s="288"/>
      <c r="B30" s="248"/>
      <c r="C30" s="230"/>
      <c r="D30" s="206"/>
      <c r="E30" s="49"/>
      <c r="F30" s="49"/>
      <c r="G30" s="218"/>
      <c r="H30" s="253"/>
      <c r="I30" s="248"/>
      <c r="J30" s="248"/>
      <c r="K30" s="285"/>
      <c r="L30" s="131"/>
      <c r="M30" s="207" t="s">
        <v>533</v>
      </c>
    </row>
    <row r="31" spans="1:14" s="4" customFormat="1" x14ac:dyDescent="0.2">
      <c r="A31" s="288"/>
      <c r="B31" s="248"/>
      <c r="C31" s="230"/>
      <c r="D31" s="23" t="s">
        <v>20</v>
      </c>
      <c r="E31" s="49">
        <f>E38+E50+E62+E44+E56+E75+E81+E68+E87+E93+E99+E105+E111+E117+E123</f>
        <v>605579591</v>
      </c>
      <c r="F31" s="49">
        <f>F38+F50+F62+F44+F56+F75+F81+F68+F87+F93+F99+F105+F111+F117+F123</f>
        <v>255434240</v>
      </c>
      <c r="G31" s="218"/>
      <c r="H31" s="253"/>
      <c r="I31" s="248"/>
      <c r="J31" s="248"/>
      <c r="K31" s="285"/>
      <c r="L31" s="131">
        <f>L38+L50+L62+L44+L56+L75+L81+L68+L87+L93+L99+L105+L111+L117+L123</f>
        <v>605579591</v>
      </c>
    </row>
    <row r="32" spans="1:14" s="4" customFormat="1" ht="23.25" customHeight="1" x14ac:dyDescent="0.2">
      <c r="A32" s="288"/>
      <c r="B32" s="248"/>
      <c r="C32" s="230"/>
      <c r="D32" s="92" t="s">
        <v>513</v>
      </c>
      <c r="E32" s="49">
        <v>15957250</v>
      </c>
      <c r="F32" s="49"/>
      <c r="G32" s="218"/>
      <c r="H32" s="253"/>
      <c r="I32" s="248"/>
      <c r="J32" s="248"/>
      <c r="K32" s="285"/>
      <c r="L32" s="131">
        <v>15957250</v>
      </c>
    </row>
    <row r="33" spans="1:12" s="4" customFormat="1" x14ac:dyDescent="0.2">
      <c r="A33" s="288"/>
      <c r="B33" s="248"/>
      <c r="C33" s="230"/>
      <c r="D33" s="30" t="s">
        <v>23</v>
      </c>
      <c r="E33" s="49">
        <f>E39+E51+E63+E45+E57+E76+E82+E69+E88+E94+E100+E106+E112+E118+E124</f>
        <v>415279900</v>
      </c>
      <c r="F33" s="49">
        <f>F39+F51+F63+F45+F57+F76+F82+F69+F88+F94+F100+F106+F112+F118+F124</f>
        <v>370166869</v>
      </c>
      <c r="G33" s="218"/>
      <c r="H33" s="292"/>
      <c r="I33" s="248"/>
      <c r="J33" s="248"/>
      <c r="K33" s="285"/>
      <c r="L33" s="131">
        <f>L39+L51+L63+L45+L57+L76+L82+L69+L88+L94+L100+L106+L112+L118+L124</f>
        <v>0</v>
      </c>
    </row>
    <row r="34" spans="1:12" ht="21" x14ac:dyDescent="0.2">
      <c r="A34" s="288"/>
      <c r="B34" s="248"/>
      <c r="C34" s="230"/>
      <c r="D34" s="23" t="s">
        <v>26</v>
      </c>
      <c r="E34" s="49">
        <f>E40+E52+E64+E46+E58+E77+E83</f>
        <v>0</v>
      </c>
      <c r="F34" s="49">
        <f>F40+F52+F64+F46+F58+F77+F83</f>
        <v>0</v>
      </c>
      <c r="G34" s="218"/>
      <c r="H34" s="248"/>
      <c r="I34" s="248"/>
      <c r="J34" s="248"/>
      <c r="K34" s="285"/>
      <c r="L34" s="131">
        <f>L40+L52+L64+L46+L58+L77+L83</f>
        <v>0</v>
      </c>
    </row>
    <row r="35" spans="1:12" ht="18" customHeight="1" x14ac:dyDescent="0.2">
      <c r="A35" s="289"/>
      <c r="B35" s="249"/>
      <c r="C35" s="291"/>
      <c r="D35" s="30" t="s">
        <v>42</v>
      </c>
      <c r="E35" s="49">
        <f>E41+E53+E65+E47+E59+E78+E84+E71</f>
        <v>0</v>
      </c>
      <c r="F35" s="49">
        <f>F41+F53+F65+F47+F59+F78+F84+F71</f>
        <v>0</v>
      </c>
      <c r="G35" s="219"/>
      <c r="H35" s="249"/>
      <c r="I35" s="249"/>
      <c r="J35" s="249"/>
      <c r="K35" s="286"/>
      <c r="L35" s="131">
        <f>L41+L53+L65+L47+L59+L78+L84+L71</f>
        <v>0</v>
      </c>
    </row>
    <row r="36" spans="1:12" ht="27.75" customHeight="1" x14ac:dyDescent="0.2">
      <c r="A36" s="228" t="s">
        <v>45</v>
      </c>
      <c r="B36" s="228" t="s">
        <v>46</v>
      </c>
      <c r="C36" s="228" t="s">
        <v>13</v>
      </c>
      <c r="D36" s="162" t="s">
        <v>14</v>
      </c>
      <c r="E36" s="49">
        <f>E37+E41</f>
        <v>84052041</v>
      </c>
      <c r="F36" s="49">
        <f>F37+F41</f>
        <v>15212890</v>
      </c>
      <c r="G36" s="234"/>
      <c r="H36" s="225" t="s">
        <v>47</v>
      </c>
      <c r="I36" s="234" t="s">
        <v>48</v>
      </c>
      <c r="J36" s="234">
        <v>28.3</v>
      </c>
      <c r="K36" s="241">
        <v>2.1</v>
      </c>
      <c r="L36" s="125">
        <f>L37+L41</f>
        <v>84052041</v>
      </c>
    </row>
    <row r="37" spans="1:12" ht="30" customHeight="1" x14ac:dyDescent="0.2">
      <c r="A37" s="229"/>
      <c r="B37" s="248"/>
      <c r="C37" s="229"/>
      <c r="D37" s="162" t="s">
        <v>17</v>
      </c>
      <c r="E37" s="49">
        <f>E38+E39+E40</f>
        <v>84052041</v>
      </c>
      <c r="F37" s="217">
        <f>F38+F39+F40</f>
        <v>15212890</v>
      </c>
      <c r="G37" s="233"/>
      <c r="H37" s="226"/>
      <c r="I37" s="233"/>
      <c r="J37" s="233"/>
      <c r="K37" s="236"/>
      <c r="L37" s="125">
        <f>L38+L39+L40</f>
        <v>84052041</v>
      </c>
    </row>
    <row r="38" spans="1:12" ht="23.25" customHeight="1" x14ac:dyDescent="0.2">
      <c r="A38" s="229"/>
      <c r="B38" s="248"/>
      <c r="C38" s="229"/>
      <c r="D38" s="158" t="s">
        <v>20</v>
      </c>
      <c r="E38" s="214">
        <v>84052041</v>
      </c>
      <c r="F38" s="49">
        <v>15212890</v>
      </c>
      <c r="G38" s="233"/>
      <c r="H38" s="226"/>
      <c r="I38" s="233"/>
      <c r="J38" s="233"/>
      <c r="K38" s="236"/>
      <c r="L38" s="125">
        <v>84052041</v>
      </c>
    </row>
    <row r="39" spans="1:12" ht="21.75" customHeight="1" x14ac:dyDescent="0.2">
      <c r="A39" s="229"/>
      <c r="B39" s="248"/>
      <c r="C39" s="229"/>
      <c r="D39" s="30" t="s">
        <v>23</v>
      </c>
      <c r="E39" s="49">
        <v>0</v>
      </c>
      <c r="F39" s="49">
        <v>0</v>
      </c>
      <c r="G39" s="233"/>
      <c r="H39" s="226"/>
      <c r="I39" s="233"/>
      <c r="J39" s="233"/>
      <c r="K39" s="236"/>
      <c r="L39" s="125">
        <v>0</v>
      </c>
    </row>
    <row r="40" spans="1:12" ht="30" customHeight="1" x14ac:dyDescent="0.2">
      <c r="A40" s="229"/>
      <c r="B40" s="248"/>
      <c r="C40" s="229"/>
      <c r="D40" s="162" t="s">
        <v>26</v>
      </c>
      <c r="E40" s="217">
        <v>0</v>
      </c>
      <c r="F40" s="214">
        <v>0</v>
      </c>
      <c r="G40" s="233"/>
      <c r="H40" s="226"/>
      <c r="I40" s="233"/>
      <c r="J40" s="233"/>
      <c r="K40" s="236"/>
      <c r="L40" s="125">
        <v>0</v>
      </c>
    </row>
    <row r="41" spans="1:12" ht="34.5" customHeight="1" x14ac:dyDescent="0.2">
      <c r="A41" s="237"/>
      <c r="B41" s="248"/>
      <c r="C41" s="229"/>
      <c r="D41" s="30" t="s">
        <v>42</v>
      </c>
      <c r="E41" s="216">
        <v>0</v>
      </c>
      <c r="F41" s="216">
        <v>0</v>
      </c>
      <c r="G41" s="244"/>
      <c r="H41" s="227"/>
      <c r="I41" s="244"/>
      <c r="J41" s="244"/>
      <c r="K41" s="245"/>
      <c r="L41" s="125">
        <v>0</v>
      </c>
    </row>
    <row r="42" spans="1:12" ht="28.5" customHeight="1" x14ac:dyDescent="0.2">
      <c r="A42" s="228" t="s">
        <v>49</v>
      </c>
      <c r="B42" s="228" t="s">
        <v>507</v>
      </c>
      <c r="C42" s="228" t="s">
        <v>13</v>
      </c>
      <c r="D42" s="162" t="s">
        <v>14</v>
      </c>
      <c r="E42" s="49">
        <f>E43+E47</f>
        <v>470500000</v>
      </c>
      <c r="F42" s="49">
        <f>F43+F47</f>
        <v>234758800</v>
      </c>
      <c r="G42" s="234"/>
      <c r="H42" s="225" t="s">
        <v>50</v>
      </c>
      <c r="I42" s="234" t="s">
        <v>48</v>
      </c>
      <c r="J42" s="234">
        <v>58.7</v>
      </c>
      <c r="K42" s="241">
        <v>27.1</v>
      </c>
      <c r="L42" s="125">
        <f>L43+L47</f>
        <v>470500000</v>
      </c>
    </row>
    <row r="43" spans="1:12" ht="33.75" customHeight="1" x14ac:dyDescent="0.2">
      <c r="A43" s="229"/>
      <c r="B43" s="248"/>
      <c r="C43" s="229"/>
      <c r="D43" s="162" t="s">
        <v>17</v>
      </c>
      <c r="E43" s="49">
        <f>E44+E45+E46</f>
        <v>470500000</v>
      </c>
      <c r="F43" s="173">
        <f>F44+F45+F46</f>
        <v>234758800</v>
      </c>
      <c r="G43" s="233"/>
      <c r="H43" s="226"/>
      <c r="I43" s="233"/>
      <c r="J43" s="233"/>
      <c r="K43" s="236"/>
      <c r="L43" s="125">
        <f>L44+L45+L46</f>
        <v>470500000</v>
      </c>
    </row>
    <row r="44" spans="1:12" ht="36.75" customHeight="1" x14ac:dyDescent="0.2">
      <c r="A44" s="229"/>
      <c r="B44" s="248"/>
      <c r="C44" s="229"/>
      <c r="D44" s="158" t="s">
        <v>20</v>
      </c>
      <c r="E44" s="172">
        <v>470500000</v>
      </c>
      <c r="F44" s="49">
        <v>234758800</v>
      </c>
      <c r="G44" s="233"/>
      <c r="H44" s="226"/>
      <c r="I44" s="233"/>
      <c r="J44" s="233"/>
      <c r="K44" s="236"/>
      <c r="L44" s="125">
        <v>470500000</v>
      </c>
    </row>
    <row r="45" spans="1:12" ht="22.5" customHeight="1" x14ac:dyDescent="0.2">
      <c r="A45" s="229"/>
      <c r="B45" s="248"/>
      <c r="C45" s="229"/>
      <c r="D45" s="30" t="s">
        <v>23</v>
      </c>
      <c r="E45" s="49">
        <v>0</v>
      </c>
      <c r="F45" s="49">
        <v>0</v>
      </c>
      <c r="G45" s="233"/>
      <c r="H45" s="226"/>
      <c r="I45" s="233"/>
      <c r="J45" s="233"/>
      <c r="K45" s="236"/>
      <c r="L45" s="125">
        <v>0</v>
      </c>
    </row>
    <row r="46" spans="1:12" ht="23.25" customHeight="1" x14ac:dyDescent="0.2">
      <c r="A46" s="229"/>
      <c r="B46" s="248"/>
      <c r="C46" s="229"/>
      <c r="D46" s="162" t="s">
        <v>26</v>
      </c>
      <c r="E46" s="173">
        <v>0</v>
      </c>
      <c r="F46" s="172">
        <v>0</v>
      </c>
      <c r="G46" s="233"/>
      <c r="H46" s="226"/>
      <c r="I46" s="233"/>
      <c r="J46" s="233"/>
      <c r="K46" s="236"/>
      <c r="L46" s="125">
        <v>0</v>
      </c>
    </row>
    <row r="47" spans="1:12" ht="30" customHeight="1" x14ac:dyDescent="0.2">
      <c r="A47" s="237"/>
      <c r="B47" s="248"/>
      <c r="C47" s="229"/>
      <c r="D47" s="30" t="s">
        <v>42</v>
      </c>
      <c r="E47" s="169">
        <v>0</v>
      </c>
      <c r="F47" s="169">
        <v>0</v>
      </c>
      <c r="G47" s="244"/>
      <c r="H47" s="227"/>
      <c r="I47" s="244"/>
      <c r="J47" s="244"/>
      <c r="K47" s="245"/>
      <c r="L47" s="125">
        <v>0</v>
      </c>
    </row>
    <row r="48" spans="1:12" ht="13.5" customHeight="1" x14ac:dyDescent="0.2">
      <c r="A48" s="228" t="s">
        <v>51</v>
      </c>
      <c r="B48" s="228" t="s">
        <v>52</v>
      </c>
      <c r="C48" s="228" t="s">
        <v>13</v>
      </c>
      <c r="D48" s="162" t="s">
        <v>14</v>
      </c>
      <c r="E48" s="49">
        <f>E49+E53</f>
        <v>6000000</v>
      </c>
      <c r="F48" s="49">
        <f>F49+F53</f>
        <v>0</v>
      </c>
      <c r="G48" s="234"/>
      <c r="H48" s="225" t="s">
        <v>53</v>
      </c>
      <c r="I48" s="234" t="s">
        <v>48</v>
      </c>
      <c r="J48" s="234">
        <v>100</v>
      </c>
      <c r="K48" s="241">
        <v>80</v>
      </c>
      <c r="L48" s="125">
        <f>L49+L53</f>
        <v>6000000</v>
      </c>
    </row>
    <row r="49" spans="1:13" ht="19.5" customHeight="1" x14ac:dyDescent="0.2">
      <c r="A49" s="229"/>
      <c r="B49" s="248"/>
      <c r="C49" s="229"/>
      <c r="D49" s="162" t="s">
        <v>17</v>
      </c>
      <c r="E49" s="49">
        <f>E50+E51+E52</f>
        <v>6000000</v>
      </c>
      <c r="F49" s="49">
        <f>F50+F51+F52</f>
        <v>0</v>
      </c>
      <c r="G49" s="233"/>
      <c r="H49" s="243"/>
      <c r="I49" s="246"/>
      <c r="J49" s="246"/>
      <c r="K49" s="247"/>
      <c r="L49" s="125">
        <f>L50+L51+L52</f>
        <v>6000000</v>
      </c>
    </row>
    <row r="50" spans="1:13" ht="14.25" customHeight="1" x14ac:dyDescent="0.2">
      <c r="A50" s="229"/>
      <c r="B50" s="248"/>
      <c r="C50" s="229"/>
      <c r="D50" s="30" t="s">
        <v>20</v>
      </c>
      <c r="E50" s="172">
        <v>6000000</v>
      </c>
      <c r="F50" s="49">
        <v>0</v>
      </c>
      <c r="G50" s="233"/>
      <c r="H50" s="243"/>
      <c r="I50" s="246"/>
      <c r="J50" s="246"/>
      <c r="K50" s="247"/>
      <c r="L50" s="125">
        <v>6000000</v>
      </c>
    </row>
    <row r="51" spans="1:13" ht="13.5" customHeight="1" x14ac:dyDescent="0.2">
      <c r="A51" s="229"/>
      <c r="B51" s="248"/>
      <c r="C51" s="229"/>
      <c r="D51" s="30" t="s">
        <v>23</v>
      </c>
      <c r="E51" s="49">
        <v>0</v>
      </c>
      <c r="F51" s="49">
        <v>0</v>
      </c>
      <c r="G51" s="233"/>
      <c r="H51" s="243"/>
      <c r="I51" s="246"/>
      <c r="J51" s="246"/>
      <c r="K51" s="247"/>
      <c r="L51" s="125">
        <v>0</v>
      </c>
    </row>
    <row r="52" spans="1:13" ht="21.75" customHeight="1" x14ac:dyDescent="0.2">
      <c r="A52" s="229"/>
      <c r="B52" s="248"/>
      <c r="C52" s="229"/>
      <c r="D52" s="162" t="s">
        <v>26</v>
      </c>
      <c r="E52" s="173">
        <v>0</v>
      </c>
      <c r="F52" s="172">
        <v>0</v>
      </c>
      <c r="G52" s="233"/>
      <c r="H52" s="243"/>
      <c r="I52" s="246"/>
      <c r="J52" s="246"/>
      <c r="K52" s="247"/>
      <c r="L52" s="125">
        <v>0</v>
      </c>
    </row>
    <row r="53" spans="1:13" ht="20.25" customHeight="1" x14ac:dyDescent="0.2">
      <c r="A53" s="237"/>
      <c r="B53" s="248"/>
      <c r="C53" s="229"/>
      <c r="D53" s="30" t="s">
        <v>42</v>
      </c>
      <c r="E53" s="172">
        <v>0</v>
      </c>
      <c r="F53" s="172">
        <v>0</v>
      </c>
      <c r="G53" s="244"/>
      <c r="H53" s="250"/>
      <c r="I53" s="240"/>
      <c r="J53" s="240"/>
      <c r="K53" s="242"/>
      <c r="L53" s="125">
        <v>0</v>
      </c>
    </row>
    <row r="54" spans="1:13" ht="20.25" customHeight="1" x14ac:dyDescent="0.2">
      <c r="A54" s="228" t="s">
        <v>54</v>
      </c>
      <c r="B54" s="228" t="s">
        <v>55</v>
      </c>
      <c r="C54" s="228" t="s">
        <v>13</v>
      </c>
      <c r="D54" s="162" t="s">
        <v>14</v>
      </c>
      <c r="E54" s="49">
        <f>E55+E59</f>
        <v>27227550</v>
      </c>
      <c r="F54" s="49">
        <f>F55+F59</f>
        <v>2887550</v>
      </c>
      <c r="G54" s="234"/>
      <c r="H54" s="225" t="s">
        <v>56</v>
      </c>
      <c r="I54" s="234" t="s">
        <v>48</v>
      </c>
      <c r="J54" s="234">
        <v>17.399999999999999</v>
      </c>
      <c r="K54" s="241">
        <v>4.2</v>
      </c>
      <c r="L54" s="125">
        <f>L55+L59</f>
        <v>27227550</v>
      </c>
    </row>
    <row r="55" spans="1:13" ht="20.25" customHeight="1" x14ac:dyDescent="0.2">
      <c r="A55" s="229"/>
      <c r="B55" s="248"/>
      <c r="C55" s="229"/>
      <c r="D55" s="162" t="s">
        <v>17</v>
      </c>
      <c r="E55" s="49">
        <f>E56+E57+E58</f>
        <v>27227550</v>
      </c>
      <c r="F55" s="49">
        <f>F56+F57+F58</f>
        <v>2887550</v>
      </c>
      <c r="G55" s="233"/>
      <c r="H55" s="243"/>
      <c r="I55" s="246"/>
      <c r="J55" s="246"/>
      <c r="K55" s="247"/>
      <c r="L55" s="125">
        <f>L56+L57+L58</f>
        <v>27227550</v>
      </c>
    </row>
    <row r="56" spans="1:13" ht="20.25" customHeight="1" x14ac:dyDescent="0.2">
      <c r="A56" s="229"/>
      <c r="B56" s="248"/>
      <c r="C56" s="229"/>
      <c r="D56" s="30" t="s">
        <v>20</v>
      </c>
      <c r="E56" s="172">
        <v>27227550</v>
      </c>
      <c r="F56" s="49">
        <v>2887550</v>
      </c>
      <c r="G56" s="233"/>
      <c r="H56" s="243"/>
      <c r="I56" s="246"/>
      <c r="J56" s="246"/>
      <c r="K56" s="247"/>
      <c r="L56" s="125">
        <v>27227550</v>
      </c>
    </row>
    <row r="57" spans="1:13" ht="20.25" customHeight="1" x14ac:dyDescent="0.2">
      <c r="A57" s="229"/>
      <c r="B57" s="248"/>
      <c r="C57" s="229"/>
      <c r="D57" s="30" t="s">
        <v>23</v>
      </c>
      <c r="E57" s="49">
        <v>0</v>
      </c>
      <c r="F57" s="49">
        <v>0</v>
      </c>
      <c r="G57" s="233"/>
      <c r="H57" s="243"/>
      <c r="I57" s="246"/>
      <c r="J57" s="246"/>
      <c r="K57" s="247"/>
      <c r="L57" s="125">
        <v>0</v>
      </c>
    </row>
    <row r="58" spans="1:13" ht="20.25" customHeight="1" x14ac:dyDescent="0.2">
      <c r="A58" s="229"/>
      <c r="B58" s="248"/>
      <c r="C58" s="229"/>
      <c r="D58" s="162" t="s">
        <v>26</v>
      </c>
      <c r="E58" s="173">
        <v>0</v>
      </c>
      <c r="F58" s="172">
        <v>0</v>
      </c>
      <c r="G58" s="233"/>
      <c r="H58" s="243"/>
      <c r="I58" s="246"/>
      <c r="J58" s="246"/>
      <c r="K58" s="247"/>
      <c r="L58" s="125">
        <v>0</v>
      </c>
    </row>
    <row r="59" spans="1:13" ht="20.25" customHeight="1" x14ac:dyDescent="0.2">
      <c r="A59" s="237"/>
      <c r="B59" s="248"/>
      <c r="C59" s="229"/>
      <c r="D59" s="30" t="s">
        <v>42</v>
      </c>
      <c r="E59" s="172">
        <v>0</v>
      </c>
      <c r="F59" s="172">
        <v>0</v>
      </c>
      <c r="G59" s="244"/>
      <c r="H59" s="250"/>
      <c r="I59" s="240"/>
      <c r="J59" s="240"/>
      <c r="K59" s="242"/>
      <c r="L59" s="125">
        <v>0</v>
      </c>
    </row>
    <row r="60" spans="1:13" s="6" customFormat="1" ht="13.5" hidden="1" customHeight="1" x14ac:dyDescent="0.2">
      <c r="A60" s="228" t="s">
        <v>57</v>
      </c>
      <c r="B60" s="228" t="s">
        <v>58</v>
      </c>
      <c r="C60" s="228" t="s">
        <v>13</v>
      </c>
      <c r="D60" s="162" t="s">
        <v>14</v>
      </c>
      <c r="E60" s="49">
        <f>E61+E65</f>
        <v>0</v>
      </c>
      <c r="F60" s="49">
        <f>F61+F65</f>
        <v>0</v>
      </c>
      <c r="G60" s="234"/>
      <c r="H60" s="225" t="s">
        <v>59</v>
      </c>
      <c r="I60" s="234" t="s">
        <v>48</v>
      </c>
      <c r="J60" s="234">
        <v>0</v>
      </c>
      <c r="K60" s="241"/>
      <c r="L60" s="293"/>
      <c r="M60" s="138"/>
    </row>
    <row r="61" spans="1:13" s="6" customFormat="1" ht="19.5" hidden="1" customHeight="1" x14ac:dyDescent="0.2">
      <c r="A61" s="229"/>
      <c r="B61" s="248"/>
      <c r="C61" s="229"/>
      <c r="D61" s="162" t="s">
        <v>17</v>
      </c>
      <c r="E61" s="49">
        <f>E62+E63+E64</f>
        <v>0</v>
      </c>
      <c r="F61" s="49">
        <f>F62+F63+F64</f>
        <v>0</v>
      </c>
      <c r="G61" s="233"/>
      <c r="H61" s="243"/>
      <c r="I61" s="246"/>
      <c r="J61" s="246"/>
      <c r="K61" s="247"/>
      <c r="L61" s="293"/>
      <c r="M61" s="138"/>
    </row>
    <row r="62" spans="1:13" s="6" customFormat="1" ht="14.25" hidden="1" customHeight="1" x14ac:dyDescent="0.2">
      <c r="A62" s="229"/>
      <c r="B62" s="248"/>
      <c r="C62" s="229"/>
      <c r="D62" s="30" t="s">
        <v>20</v>
      </c>
      <c r="E62" s="172">
        <v>0</v>
      </c>
      <c r="F62" s="49">
        <v>0</v>
      </c>
      <c r="G62" s="233"/>
      <c r="H62" s="243"/>
      <c r="I62" s="246"/>
      <c r="J62" s="246"/>
      <c r="K62" s="247"/>
      <c r="L62" s="293"/>
      <c r="M62" s="138"/>
    </row>
    <row r="63" spans="1:13" s="6" customFormat="1" ht="13.5" hidden="1" customHeight="1" x14ac:dyDescent="0.2">
      <c r="A63" s="229"/>
      <c r="B63" s="248"/>
      <c r="C63" s="229"/>
      <c r="D63" s="30" t="s">
        <v>23</v>
      </c>
      <c r="E63" s="49">
        <v>0</v>
      </c>
      <c r="F63" s="49">
        <v>0</v>
      </c>
      <c r="G63" s="233"/>
      <c r="H63" s="243"/>
      <c r="I63" s="246"/>
      <c r="J63" s="246"/>
      <c r="K63" s="247"/>
      <c r="L63" s="293"/>
      <c r="M63" s="138"/>
    </row>
    <row r="64" spans="1:13" s="6" customFormat="1" ht="21.75" hidden="1" customHeight="1" x14ac:dyDescent="0.2">
      <c r="A64" s="229"/>
      <c r="B64" s="248"/>
      <c r="C64" s="229"/>
      <c r="D64" s="162" t="s">
        <v>26</v>
      </c>
      <c r="E64" s="173">
        <v>0</v>
      </c>
      <c r="F64" s="172">
        <v>0</v>
      </c>
      <c r="G64" s="233"/>
      <c r="H64" s="243"/>
      <c r="I64" s="246"/>
      <c r="J64" s="246"/>
      <c r="K64" s="247"/>
      <c r="L64" s="293"/>
      <c r="M64" s="138"/>
    </row>
    <row r="65" spans="1:13" s="6" customFormat="1" ht="20.25" hidden="1" customHeight="1" x14ac:dyDescent="0.2">
      <c r="A65" s="237"/>
      <c r="B65" s="248"/>
      <c r="C65" s="229"/>
      <c r="D65" s="30" t="s">
        <v>42</v>
      </c>
      <c r="E65" s="172">
        <v>0</v>
      </c>
      <c r="F65" s="172">
        <v>0</v>
      </c>
      <c r="G65" s="244"/>
      <c r="H65" s="250"/>
      <c r="I65" s="240"/>
      <c r="J65" s="240"/>
      <c r="K65" s="242"/>
      <c r="L65" s="293"/>
      <c r="M65" s="138"/>
    </row>
    <row r="66" spans="1:13" s="6" customFormat="1" ht="171.75" hidden="1" customHeight="1" x14ac:dyDescent="0.2">
      <c r="A66" s="234" t="s">
        <v>60</v>
      </c>
      <c r="B66" s="228" t="s">
        <v>61</v>
      </c>
      <c r="C66" s="228"/>
      <c r="D66" s="162" t="s">
        <v>14</v>
      </c>
      <c r="E66" s="49">
        <f>E67+E71</f>
        <v>0</v>
      </c>
      <c r="F66" s="49">
        <f>F67+F71</f>
        <v>0</v>
      </c>
      <c r="G66" s="234"/>
      <c r="H66" s="148" t="s">
        <v>62</v>
      </c>
      <c r="I66" s="149" t="s">
        <v>48</v>
      </c>
      <c r="J66" s="149">
        <v>100</v>
      </c>
      <c r="K66" s="155">
        <v>100</v>
      </c>
      <c r="L66" s="66"/>
      <c r="M66" s="138"/>
    </row>
    <row r="67" spans="1:13" s="6" customFormat="1" ht="87.75" hidden="1" customHeight="1" x14ac:dyDescent="0.2">
      <c r="A67" s="233"/>
      <c r="B67" s="248"/>
      <c r="C67" s="229"/>
      <c r="D67" s="162" t="s">
        <v>17</v>
      </c>
      <c r="E67" s="49">
        <f>E68+E69+E70</f>
        <v>0</v>
      </c>
      <c r="F67" s="49">
        <f>F68+F69+F70</f>
        <v>0</v>
      </c>
      <c r="G67" s="233"/>
      <c r="H67" s="148" t="s">
        <v>63</v>
      </c>
      <c r="I67" s="149" t="s">
        <v>48</v>
      </c>
      <c r="J67" s="149">
        <v>100</v>
      </c>
      <c r="K67" s="155">
        <v>100</v>
      </c>
      <c r="L67" s="66"/>
      <c r="M67" s="138"/>
    </row>
    <row r="68" spans="1:13" s="6" customFormat="1" ht="42" hidden="1" x14ac:dyDescent="0.2">
      <c r="A68" s="233"/>
      <c r="B68" s="248"/>
      <c r="C68" s="229"/>
      <c r="D68" s="30" t="s">
        <v>20</v>
      </c>
      <c r="E68" s="172">
        <v>0</v>
      </c>
      <c r="F68" s="49">
        <v>0</v>
      </c>
      <c r="G68" s="233"/>
      <c r="H68" s="148" t="s">
        <v>64</v>
      </c>
      <c r="I68" s="148"/>
      <c r="J68" s="149"/>
      <c r="K68" s="155"/>
      <c r="L68" s="66"/>
      <c r="M68" s="138"/>
    </row>
    <row r="69" spans="1:13" s="6" customFormat="1" ht="20.25" hidden="1" customHeight="1" x14ac:dyDescent="0.2">
      <c r="A69" s="233"/>
      <c r="B69" s="248"/>
      <c r="C69" s="229"/>
      <c r="D69" s="30" t="s">
        <v>23</v>
      </c>
      <c r="E69" s="49">
        <v>0</v>
      </c>
      <c r="F69" s="49"/>
      <c r="G69" s="233"/>
      <c r="H69" s="148" t="s">
        <v>65</v>
      </c>
      <c r="I69" s="149" t="s">
        <v>48</v>
      </c>
      <c r="J69" s="149">
        <v>100</v>
      </c>
      <c r="K69" s="155">
        <v>100</v>
      </c>
      <c r="L69" s="66"/>
      <c r="M69" s="138"/>
    </row>
    <row r="70" spans="1:13" s="6" customFormat="1" ht="20.25" hidden="1" customHeight="1" x14ac:dyDescent="0.2">
      <c r="A70" s="233"/>
      <c r="B70" s="248"/>
      <c r="C70" s="229"/>
      <c r="D70" s="162" t="s">
        <v>26</v>
      </c>
      <c r="E70" s="173">
        <v>0</v>
      </c>
      <c r="F70" s="172">
        <v>0</v>
      </c>
      <c r="G70" s="233"/>
      <c r="H70" s="148" t="s">
        <v>66</v>
      </c>
      <c r="I70" s="149" t="s">
        <v>48</v>
      </c>
      <c r="J70" s="149">
        <v>100</v>
      </c>
      <c r="K70" s="155">
        <v>100</v>
      </c>
      <c r="L70" s="66"/>
      <c r="M70" s="138"/>
    </row>
    <row r="71" spans="1:13" s="6" customFormat="1" ht="42" hidden="1" customHeight="1" x14ac:dyDescent="0.2">
      <c r="A71" s="233"/>
      <c r="B71" s="248"/>
      <c r="C71" s="229"/>
      <c r="D71" s="56" t="s">
        <v>42</v>
      </c>
      <c r="E71" s="294">
        <v>0</v>
      </c>
      <c r="F71" s="294">
        <v>0</v>
      </c>
      <c r="G71" s="233"/>
      <c r="H71" s="148" t="s">
        <v>67</v>
      </c>
      <c r="I71" s="32" t="s">
        <v>48</v>
      </c>
      <c r="J71" s="149">
        <v>100</v>
      </c>
      <c r="K71" s="155">
        <v>100</v>
      </c>
      <c r="L71" s="66"/>
      <c r="M71" s="138"/>
    </row>
    <row r="72" spans="1:13" s="6" customFormat="1" ht="96" hidden="1" customHeight="1" x14ac:dyDescent="0.2">
      <c r="A72" s="233"/>
      <c r="B72" s="57"/>
      <c r="C72" s="58"/>
      <c r="D72" s="59"/>
      <c r="E72" s="295"/>
      <c r="F72" s="295"/>
      <c r="G72" s="244"/>
      <c r="H72" s="148" t="s">
        <v>68</v>
      </c>
      <c r="I72" s="152"/>
      <c r="J72" s="149">
        <v>100</v>
      </c>
      <c r="K72" s="155">
        <v>100</v>
      </c>
      <c r="L72" s="66"/>
      <c r="M72" s="138"/>
    </row>
    <row r="73" spans="1:13" s="6" customFormat="1" ht="20.25" hidden="1" customHeight="1" x14ac:dyDescent="0.2">
      <c r="A73" s="228" t="s">
        <v>60</v>
      </c>
      <c r="B73" s="228" t="s">
        <v>69</v>
      </c>
      <c r="C73" s="228" t="s">
        <v>13</v>
      </c>
      <c r="D73" s="162" t="s">
        <v>14</v>
      </c>
      <c r="E73" s="49">
        <f>E74+E78</f>
        <v>0</v>
      </c>
      <c r="F73" s="49">
        <f>F74+F78</f>
        <v>0</v>
      </c>
      <c r="G73" s="234"/>
      <c r="H73" s="225" t="s">
        <v>70</v>
      </c>
      <c r="I73" s="234" t="s">
        <v>48</v>
      </c>
      <c r="J73" s="234">
        <v>0</v>
      </c>
      <c r="K73" s="241"/>
      <c r="L73" s="293"/>
      <c r="M73" s="138"/>
    </row>
    <row r="74" spans="1:13" s="6" customFormat="1" ht="20.25" hidden="1" customHeight="1" x14ac:dyDescent="0.2">
      <c r="A74" s="229"/>
      <c r="B74" s="248"/>
      <c r="C74" s="229"/>
      <c r="D74" s="162" t="s">
        <v>17</v>
      </c>
      <c r="E74" s="49">
        <f>E75+E76+E77</f>
        <v>0</v>
      </c>
      <c r="F74" s="49">
        <f>F75+F76+F77</f>
        <v>0</v>
      </c>
      <c r="G74" s="233"/>
      <c r="H74" s="243"/>
      <c r="I74" s="246"/>
      <c r="J74" s="246"/>
      <c r="K74" s="247"/>
      <c r="L74" s="293"/>
      <c r="M74" s="138"/>
    </row>
    <row r="75" spans="1:13" s="6" customFormat="1" ht="20.25" hidden="1" customHeight="1" x14ac:dyDescent="0.2">
      <c r="A75" s="229"/>
      <c r="B75" s="248"/>
      <c r="C75" s="229"/>
      <c r="D75" s="30" t="s">
        <v>20</v>
      </c>
      <c r="E75" s="172">
        <v>0</v>
      </c>
      <c r="F75" s="49">
        <v>0</v>
      </c>
      <c r="G75" s="233"/>
      <c r="H75" s="243"/>
      <c r="I75" s="246"/>
      <c r="J75" s="246"/>
      <c r="K75" s="247"/>
      <c r="L75" s="293"/>
      <c r="M75" s="138"/>
    </row>
    <row r="76" spans="1:13" s="6" customFormat="1" ht="20.25" hidden="1" customHeight="1" x14ac:dyDescent="0.2">
      <c r="A76" s="229"/>
      <c r="B76" s="248"/>
      <c r="C76" s="229"/>
      <c r="D76" s="30" t="s">
        <v>23</v>
      </c>
      <c r="E76" s="49">
        <v>0</v>
      </c>
      <c r="F76" s="49">
        <v>0</v>
      </c>
      <c r="G76" s="233"/>
      <c r="H76" s="243"/>
      <c r="I76" s="246"/>
      <c r="J76" s="246"/>
      <c r="K76" s="247"/>
      <c r="L76" s="293"/>
      <c r="M76" s="138"/>
    </row>
    <row r="77" spans="1:13" s="6" customFormat="1" ht="20.25" hidden="1" customHeight="1" x14ac:dyDescent="0.2">
      <c r="A77" s="229"/>
      <c r="B77" s="248"/>
      <c r="C77" s="229"/>
      <c r="D77" s="162" t="s">
        <v>26</v>
      </c>
      <c r="E77" s="173">
        <v>0</v>
      </c>
      <c r="F77" s="172">
        <v>0</v>
      </c>
      <c r="G77" s="233"/>
      <c r="H77" s="243"/>
      <c r="I77" s="246"/>
      <c r="J77" s="246"/>
      <c r="K77" s="247"/>
      <c r="L77" s="293"/>
      <c r="M77" s="138"/>
    </row>
    <row r="78" spans="1:13" s="6" customFormat="1" ht="20.25" hidden="1" customHeight="1" x14ac:dyDescent="0.2">
      <c r="A78" s="237"/>
      <c r="B78" s="248"/>
      <c r="C78" s="229"/>
      <c r="D78" s="30" t="s">
        <v>42</v>
      </c>
      <c r="E78" s="172">
        <v>0</v>
      </c>
      <c r="F78" s="172">
        <v>0</v>
      </c>
      <c r="G78" s="244"/>
      <c r="H78" s="250"/>
      <c r="I78" s="240"/>
      <c r="J78" s="240"/>
      <c r="K78" s="242"/>
      <c r="L78" s="293"/>
      <c r="M78" s="138"/>
    </row>
    <row r="79" spans="1:13" s="6" customFormat="1" ht="20.25" customHeight="1" x14ac:dyDescent="0.2">
      <c r="A79" s="228" t="s">
        <v>57</v>
      </c>
      <c r="B79" s="228" t="s">
        <v>72</v>
      </c>
      <c r="C79" s="228" t="s">
        <v>13</v>
      </c>
      <c r="D79" s="162" t="s">
        <v>14</v>
      </c>
      <c r="E79" s="49">
        <f>E80+E84</f>
        <v>16500000</v>
      </c>
      <c r="F79" s="49">
        <f>F80+F84</f>
        <v>1275000</v>
      </c>
      <c r="G79" s="234"/>
      <c r="H79" s="225" t="s">
        <v>73</v>
      </c>
      <c r="I79" s="234" t="s">
        <v>252</v>
      </c>
      <c r="J79" s="234">
        <v>31</v>
      </c>
      <c r="K79" s="241">
        <v>0</v>
      </c>
      <c r="L79" s="125">
        <f>L80+L84</f>
        <v>16500000</v>
      </c>
      <c r="M79" s="138"/>
    </row>
    <row r="80" spans="1:13" s="6" customFormat="1" ht="20.25" customHeight="1" x14ac:dyDescent="0.2">
      <c r="A80" s="229"/>
      <c r="B80" s="248"/>
      <c r="C80" s="229"/>
      <c r="D80" s="162" t="s">
        <v>17</v>
      </c>
      <c r="E80" s="49">
        <f>E81+E82+E83</f>
        <v>16500000</v>
      </c>
      <c r="F80" s="49">
        <f>F81+F82+F83</f>
        <v>1275000</v>
      </c>
      <c r="G80" s="233"/>
      <c r="H80" s="243"/>
      <c r="I80" s="246"/>
      <c r="J80" s="246"/>
      <c r="K80" s="247"/>
      <c r="L80" s="125">
        <f>L81+L82+L83</f>
        <v>16500000</v>
      </c>
      <c r="M80" s="138"/>
    </row>
    <row r="81" spans="1:13" s="6" customFormat="1" ht="20.25" customHeight="1" x14ac:dyDescent="0.2">
      <c r="A81" s="229"/>
      <c r="B81" s="248"/>
      <c r="C81" s="229"/>
      <c r="D81" s="30" t="s">
        <v>20</v>
      </c>
      <c r="E81" s="172">
        <v>16500000</v>
      </c>
      <c r="F81" s="49">
        <v>1275000</v>
      </c>
      <c r="G81" s="233"/>
      <c r="H81" s="243"/>
      <c r="I81" s="246"/>
      <c r="J81" s="246"/>
      <c r="K81" s="247"/>
      <c r="L81" s="125">
        <v>16500000</v>
      </c>
      <c r="M81" s="138"/>
    </row>
    <row r="82" spans="1:13" s="6" customFormat="1" ht="20.25" customHeight="1" x14ac:dyDescent="0.2">
      <c r="A82" s="229"/>
      <c r="B82" s="248"/>
      <c r="C82" s="229"/>
      <c r="D82" s="30" t="s">
        <v>23</v>
      </c>
      <c r="E82" s="49">
        <v>0</v>
      </c>
      <c r="F82" s="49">
        <v>0</v>
      </c>
      <c r="G82" s="233"/>
      <c r="H82" s="243"/>
      <c r="I82" s="246"/>
      <c r="J82" s="246"/>
      <c r="K82" s="247"/>
      <c r="L82" s="125">
        <v>0</v>
      </c>
      <c r="M82" s="138"/>
    </row>
    <row r="83" spans="1:13" s="6" customFormat="1" ht="20.25" customHeight="1" x14ac:dyDescent="0.2">
      <c r="A83" s="229"/>
      <c r="B83" s="248"/>
      <c r="C83" s="229"/>
      <c r="D83" s="162" t="s">
        <v>26</v>
      </c>
      <c r="E83" s="173">
        <v>0</v>
      </c>
      <c r="F83" s="172">
        <v>0</v>
      </c>
      <c r="G83" s="233"/>
      <c r="H83" s="243"/>
      <c r="I83" s="246"/>
      <c r="J83" s="246"/>
      <c r="K83" s="247"/>
      <c r="L83" s="125">
        <v>0</v>
      </c>
      <c r="M83" s="138"/>
    </row>
    <row r="84" spans="1:13" s="6" customFormat="1" ht="20.25" customHeight="1" x14ac:dyDescent="0.2">
      <c r="A84" s="237"/>
      <c r="B84" s="248"/>
      <c r="C84" s="229"/>
      <c r="D84" s="30" t="s">
        <v>42</v>
      </c>
      <c r="E84" s="172">
        <v>0</v>
      </c>
      <c r="F84" s="172">
        <v>0</v>
      </c>
      <c r="G84" s="244"/>
      <c r="H84" s="250"/>
      <c r="I84" s="240"/>
      <c r="J84" s="240"/>
      <c r="K84" s="242"/>
      <c r="L84" s="125">
        <v>0</v>
      </c>
      <c r="M84" s="138"/>
    </row>
    <row r="85" spans="1:13" s="6" customFormat="1" ht="20.25" customHeight="1" x14ac:dyDescent="0.2">
      <c r="A85" s="228" t="s">
        <v>60</v>
      </c>
      <c r="B85" s="228" t="s">
        <v>491</v>
      </c>
      <c r="C85" s="228" t="s">
        <v>13</v>
      </c>
      <c r="D85" s="162" t="s">
        <v>14</v>
      </c>
      <c r="E85" s="49">
        <f>E86+E90</f>
        <v>300000</v>
      </c>
      <c r="F85" s="49">
        <f>F86+F90</f>
        <v>300000</v>
      </c>
      <c r="G85" s="234"/>
      <c r="H85" s="225" t="s">
        <v>519</v>
      </c>
      <c r="I85" s="234" t="s">
        <v>252</v>
      </c>
      <c r="J85" s="234">
        <v>1</v>
      </c>
      <c r="K85" s="241">
        <v>1</v>
      </c>
      <c r="L85" s="125">
        <f>L86+L90</f>
        <v>300000</v>
      </c>
      <c r="M85" s="138"/>
    </row>
    <row r="86" spans="1:13" s="6" customFormat="1" ht="20.25" customHeight="1" x14ac:dyDescent="0.2">
      <c r="A86" s="229"/>
      <c r="B86" s="248"/>
      <c r="C86" s="229"/>
      <c r="D86" s="162" t="s">
        <v>17</v>
      </c>
      <c r="E86" s="49">
        <f>E87+E88+E89</f>
        <v>300000</v>
      </c>
      <c r="F86" s="49">
        <f>F87+F88+F89</f>
        <v>300000</v>
      </c>
      <c r="G86" s="233"/>
      <c r="H86" s="243"/>
      <c r="I86" s="246"/>
      <c r="J86" s="246"/>
      <c r="K86" s="247"/>
      <c r="L86" s="125">
        <f>L87+L88+L89</f>
        <v>300000</v>
      </c>
      <c r="M86" s="138"/>
    </row>
    <row r="87" spans="1:13" s="6" customFormat="1" ht="20.25" customHeight="1" x14ac:dyDescent="0.2">
      <c r="A87" s="229"/>
      <c r="B87" s="248"/>
      <c r="C87" s="229"/>
      <c r="D87" s="30" t="s">
        <v>20</v>
      </c>
      <c r="E87" s="172">
        <v>300000</v>
      </c>
      <c r="F87" s="49">
        <v>300000</v>
      </c>
      <c r="G87" s="233"/>
      <c r="H87" s="243"/>
      <c r="I87" s="246"/>
      <c r="J87" s="246"/>
      <c r="K87" s="247"/>
      <c r="L87" s="125">
        <v>300000</v>
      </c>
      <c r="M87" s="138"/>
    </row>
    <row r="88" spans="1:13" s="6" customFormat="1" ht="20.25" customHeight="1" x14ac:dyDescent="0.2">
      <c r="A88" s="229"/>
      <c r="B88" s="248"/>
      <c r="C88" s="229"/>
      <c r="D88" s="30" t="s">
        <v>23</v>
      </c>
      <c r="E88" s="49">
        <v>0</v>
      </c>
      <c r="F88" s="49">
        <v>0</v>
      </c>
      <c r="G88" s="233"/>
      <c r="H88" s="243"/>
      <c r="I88" s="246"/>
      <c r="J88" s="246"/>
      <c r="K88" s="247"/>
      <c r="L88" s="125">
        <v>0</v>
      </c>
      <c r="M88" s="138"/>
    </row>
    <row r="89" spans="1:13" s="6" customFormat="1" ht="20.25" customHeight="1" x14ac:dyDescent="0.2">
      <c r="A89" s="229"/>
      <c r="B89" s="248"/>
      <c r="C89" s="229"/>
      <c r="D89" s="162" t="s">
        <v>26</v>
      </c>
      <c r="E89" s="173">
        <v>0</v>
      </c>
      <c r="F89" s="172">
        <v>0</v>
      </c>
      <c r="G89" s="233"/>
      <c r="H89" s="243"/>
      <c r="I89" s="246"/>
      <c r="J89" s="246"/>
      <c r="K89" s="247"/>
      <c r="L89" s="125">
        <v>0</v>
      </c>
      <c r="M89" s="138"/>
    </row>
    <row r="90" spans="1:13" s="6" customFormat="1" ht="20.25" customHeight="1" x14ac:dyDescent="0.2">
      <c r="A90" s="237"/>
      <c r="B90" s="248"/>
      <c r="C90" s="229"/>
      <c r="D90" s="30" t="s">
        <v>42</v>
      </c>
      <c r="E90" s="172">
        <v>0</v>
      </c>
      <c r="F90" s="172">
        <v>0</v>
      </c>
      <c r="G90" s="244"/>
      <c r="H90" s="250"/>
      <c r="I90" s="240"/>
      <c r="J90" s="240"/>
      <c r="K90" s="242"/>
      <c r="L90" s="125">
        <v>0</v>
      </c>
      <c r="M90" s="138"/>
    </row>
    <row r="91" spans="1:13" s="6" customFormat="1" ht="20.25" customHeight="1" x14ac:dyDescent="0.2">
      <c r="A91" s="228" t="s">
        <v>71</v>
      </c>
      <c r="B91" s="228" t="s">
        <v>492</v>
      </c>
      <c r="C91" s="228" t="s">
        <v>13</v>
      </c>
      <c r="D91" s="162" t="s">
        <v>14</v>
      </c>
      <c r="E91" s="49">
        <f>E92+E96</f>
        <v>1000000</v>
      </c>
      <c r="F91" s="49">
        <f>F92+F96</f>
        <v>1000000</v>
      </c>
      <c r="G91" s="234"/>
      <c r="H91" s="225" t="s">
        <v>520</v>
      </c>
      <c r="I91" s="234" t="s">
        <v>521</v>
      </c>
      <c r="J91" s="234">
        <v>1</v>
      </c>
      <c r="K91" s="241">
        <v>0</v>
      </c>
      <c r="L91" s="125">
        <f>L92+L96</f>
        <v>1000000</v>
      </c>
      <c r="M91" s="138"/>
    </row>
    <row r="92" spans="1:13" s="6" customFormat="1" ht="20.25" customHeight="1" x14ac:dyDescent="0.2">
      <c r="A92" s="229"/>
      <c r="B92" s="248"/>
      <c r="C92" s="229"/>
      <c r="D92" s="162" t="s">
        <v>17</v>
      </c>
      <c r="E92" s="49">
        <f>E93+E94+E95</f>
        <v>1000000</v>
      </c>
      <c r="F92" s="49">
        <f>F93+F94+F95</f>
        <v>1000000</v>
      </c>
      <c r="G92" s="233"/>
      <c r="H92" s="243"/>
      <c r="I92" s="246"/>
      <c r="J92" s="246"/>
      <c r="K92" s="247"/>
      <c r="L92" s="125">
        <f>L93+L94+L95</f>
        <v>1000000</v>
      </c>
      <c r="M92" s="138"/>
    </row>
    <row r="93" spans="1:13" s="6" customFormat="1" ht="20.25" customHeight="1" x14ac:dyDescent="0.2">
      <c r="A93" s="229"/>
      <c r="B93" s="248"/>
      <c r="C93" s="229"/>
      <c r="D93" s="30" t="s">
        <v>20</v>
      </c>
      <c r="E93" s="172">
        <v>1000000</v>
      </c>
      <c r="F93" s="49">
        <v>1000000</v>
      </c>
      <c r="G93" s="233"/>
      <c r="H93" s="243"/>
      <c r="I93" s="246"/>
      <c r="J93" s="246"/>
      <c r="K93" s="247"/>
      <c r="L93" s="125">
        <v>1000000</v>
      </c>
      <c r="M93" s="138"/>
    </row>
    <row r="94" spans="1:13" s="6" customFormat="1" ht="20.25" customHeight="1" x14ac:dyDescent="0.2">
      <c r="A94" s="229"/>
      <c r="B94" s="248"/>
      <c r="C94" s="229"/>
      <c r="D94" s="30" t="s">
        <v>23</v>
      </c>
      <c r="E94" s="49">
        <v>0</v>
      </c>
      <c r="F94" s="49">
        <v>0</v>
      </c>
      <c r="G94" s="233"/>
      <c r="H94" s="243"/>
      <c r="I94" s="246"/>
      <c r="J94" s="246"/>
      <c r="K94" s="247"/>
      <c r="L94" s="125">
        <v>0</v>
      </c>
      <c r="M94" s="138"/>
    </row>
    <row r="95" spans="1:13" s="6" customFormat="1" ht="20.25" customHeight="1" x14ac:dyDescent="0.2">
      <c r="A95" s="229"/>
      <c r="B95" s="248"/>
      <c r="C95" s="229"/>
      <c r="D95" s="162" t="s">
        <v>26</v>
      </c>
      <c r="E95" s="173">
        <v>0</v>
      </c>
      <c r="F95" s="172">
        <v>0</v>
      </c>
      <c r="G95" s="233"/>
      <c r="H95" s="243"/>
      <c r="I95" s="246"/>
      <c r="J95" s="246"/>
      <c r="K95" s="247"/>
      <c r="L95" s="125">
        <v>0</v>
      </c>
      <c r="M95" s="138"/>
    </row>
    <row r="96" spans="1:13" s="6" customFormat="1" ht="20.25" customHeight="1" x14ac:dyDescent="0.2">
      <c r="A96" s="237"/>
      <c r="B96" s="248"/>
      <c r="C96" s="229"/>
      <c r="D96" s="30" t="s">
        <v>42</v>
      </c>
      <c r="E96" s="172">
        <v>0</v>
      </c>
      <c r="F96" s="172">
        <v>0</v>
      </c>
      <c r="G96" s="244"/>
      <c r="H96" s="250"/>
      <c r="I96" s="240"/>
      <c r="J96" s="240"/>
      <c r="K96" s="242"/>
      <c r="L96" s="125">
        <v>0</v>
      </c>
      <c r="M96" s="138"/>
    </row>
    <row r="97" spans="1:13" s="6" customFormat="1" ht="20.25" customHeight="1" x14ac:dyDescent="0.2">
      <c r="A97" s="228" t="s">
        <v>490</v>
      </c>
      <c r="B97" s="228" t="s">
        <v>493</v>
      </c>
      <c r="C97" s="228" t="s">
        <v>13</v>
      </c>
      <c r="D97" s="162" t="s">
        <v>14</v>
      </c>
      <c r="E97" s="49">
        <f>E98+E102</f>
        <v>16079900</v>
      </c>
      <c r="F97" s="49">
        <f>F98+F102</f>
        <v>16079900</v>
      </c>
      <c r="G97" s="234"/>
      <c r="H97" s="225" t="s">
        <v>522</v>
      </c>
      <c r="I97" s="234" t="s">
        <v>32</v>
      </c>
      <c r="J97" s="234">
        <v>8</v>
      </c>
      <c r="K97" s="241">
        <v>0</v>
      </c>
      <c r="L97" s="125">
        <f>L98+L102</f>
        <v>0</v>
      </c>
      <c r="M97" s="138"/>
    </row>
    <row r="98" spans="1:13" s="6" customFormat="1" ht="20.25" customHeight="1" x14ac:dyDescent="0.2">
      <c r="A98" s="229"/>
      <c r="B98" s="248"/>
      <c r="C98" s="229"/>
      <c r="D98" s="162" t="s">
        <v>17</v>
      </c>
      <c r="E98" s="49">
        <f>E99+E100+E101</f>
        <v>16079900</v>
      </c>
      <c r="F98" s="49">
        <f>F99+F100+F101</f>
        <v>16079900</v>
      </c>
      <c r="G98" s="233"/>
      <c r="H98" s="243"/>
      <c r="I98" s="246"/>
      <c r="J98" s="246"/>
      <c r="K98" s="247"/>
      <c r="L98" s="125">
        <f>L99+L100+L101</f>
        <v>0</v>
      </c>
      <c r="M98" s="138"/>
    </row>
    <row r="99" spans="1:13" s="6" customFormat="1" ht="20.25" customHeight="1" x14ac:dyDescent="0.2">
      <c r="A99" s="229"/>
      <c r="B99" s="248"/>
      <c r="C99" s="229"/>
      <c r="D99" s="30" t="s">
        <v>20</v>
      </c>
      <c r="E99" s="172">
        <v>0</v>
      </c>
      <c r="F99" s="49">
        <v>0</v>
      </c>
      <c r="G99" s="233"/>
      <c r="H99" s="243"/>
      <c r="I99" s="246"/>
      <c r="J99" s="246"/>
      <c r="K99" s="247"/>
      <c r="L99" s="125">
        <v>0</v>
      </c>
      <c r="M99" s="138"/>
    </row>
    <row r="100" spans="1:13" s="6" customFormat="1" ht="20.25" customHeight="1" x14ac:dyDescent="0.2">
      <c r="A100" s="229"/>
      <c r="B100" s="248"/>
      <c r="C100" s="229"/>
      <c r="D100" s="30" t="s">
        <v>23</v>
      </c>
      <c r="E100" s="49">
        <v>16079900</v>
      </c>
      <c r="F100" s="49">
        <v>16079900</v>
      </c>
      <c r="G100" s="233"/>
      <c r="H100" s="243"/>
      <c r="I100" s="246"/>
      <c r="J100" s="246"/>
      <c r="K100" s="247"/>
      <c r="L100" s="125">
        <v>0</v>
      </c>
      <c r="M100" s="138"/>
    </row>
    <row r="101" spans="1:13" s="6" customFormat="1" ht="20.25" customHeight="1" x14ac:dyDescent="0.2">
      <c r="A101" s="229"/>
      <c r="B101" s="248"/>
      <c r="C101" s="229"/>
      <c r="D101" s="162" t="s">
        <v>26</v>
      </c>
      <c r="E101" s="173">
        <v>0</v>
      </c>
      <c r="F101" s="172">
        <v>0</v>
      </c>
      <c r="G101" s="233"/>
      <c r="H101" s="243"/>
      <c r="I101" s="246"/>
      <c r="J101" s="246"/>
      <c r="K101" s="247"/>
      <c r="L101" s="125">
        <v>0</v>
      </c>
      <c r="M101" s="138"/>
    </row>
    <row r="102" spans="1:13" s="6" customFormat="1" ht="20.25" customHeight="1" x14ac:dyDescent="0.2">
      <c r="A102" s="237"/>
      <c r="B102" s="248"/>
      <c r="C102" s="229"/>
      <c r="D102" s="30" t="s">
        <v>42</v>
      </c>
      <c r="E102" s="172">
        <v>0</v>
      </c>
      <c r="F102" s="172">
        <v>0</v>
      </c>
      <c r="G102" s="244"/>
      <c r="H102" s="250"/>
      <c r="I102" s="240"/>
      <c r="J102" s="240"/>
      <c r="K102" s="242"/>
      <c r="L102" s="125">
        <v>0</v>
      </c>
      <c r="M102" s="138"/>
    </row>
    <row r="103" spans="1:13" s="6" customFormat="1" ht="20.25" customHeight="1" x14ac:dyDescent="0.2">
      <c r="A103" s="228" t="s">
        <v>498</v>
      </c>
      <c r="B103" s="228" t="s">
        <v>494</v>
      </c>
      <c r="C103" s="228" t="s">
        <v>13</v>
      </c>
      <c r="D103" s="162" t="s">
        <v>14</v>
      </c>
      <c r="E103" s="49">
        <f>E104+E108</f>
        <v>325607500</v>
      </c>
      <c r="F103" s="49">
        <f>F104+F108</f>
        <v>325607500</v>
      </c>
      <c r="G103" s="234"/>
      <c r="H103" s="225" t="s">
        <v>523</v>
      </c>
      <c r="I103" s="234" t="s">
        <v>32</v>
      </c>
      <c r="J103" s="234">
        <v>3</v>
      </c>
      <c r="K103" s="241">
        <v>3</v>
      </c>
      <c r="L103" s="125">
        <f>L104+L108</f>
        <v>0</v>
      </c>
      <c r="M103" s="138"/>
    </row>
    <row r="104" spans="1:13" s="6" customFormat="1" ht="20.25" customHeight="1" x14ac:dyDescent="0.2">
      <c r="A104" s="229"/>
      <c r="B104" s="248"/>
      <c r="C104" s="229"/>
      <c r="D104" s="162" t="s">
        <v>17</v>
      </c>
      <c r="E104" s="49">
        <f>E105+E106+E107</f>
        <v>325607500</v>
      </c>
      <c r="F104" s="49">
        <f>F105+F106+F107</f>
        <v>325607500</v>
      </c>
      <c r="G104" s="233"/>
      <c r="H104" s="243"/>
      <c r="I104" s="246"/>
      <c r="J104" s="246"/>
      <c r="K104" s="247"/>
      <c r="L104" s="125">
        <f>L105+L106+L107</f>
        <v>0</v>
      </c>
      <c r="M104" s="138"/>
    </row>
    <row r="105" spans="1:13" s="6" customFormat="1" ht="20.25" customHeight="1" x14ac:dyDescent="0.2">
      <c r="A105" s="229"/>
      <c r="B105" s="248"/>
      <c r="C105" s="229"/>
      <c r="D105" s="30" t="s">
        <v>20</v>
      </c>
      <c r="E105" s="172">
        <v>0</v>
      </c>
      <c r="F105" s="49">
        <v>0</v>
      </c>
      <c r="G105" s="233"/>
      <c r="H105" s="243"/>
      <c r="I105" s="246"/>
      <c r="J105" s="246"/>
      <c r="K105" s="247"/>
      <c r="L105" s="125">
        <v>0</v>
      </c>
      <c r="M105" s="138"/>
    </row>
    <row r="106" spans="1:13" s="6" customFormat="1" ht="20.25" customHeight="1" x14ac:dyDescent="0.2">
      <c r="A106" s="229"/>
      <c r="B106" s="248"/>
      <c r="C106" s="229"/>
      <c r="D106" s="30" t="s">
        <v>23</v>
      </c>
      <c r="E106" s="49">
        <v>325607500</v>
      </c>
      <c r="F106" s="49">
        <v>325607500</v>
      </c>
      <c r="G106" s="233"/>
      <c r="H106" s="243"/>
      <c r="I106" s="246"/>
      <c r="J106" s="246"/>
      <c r="K106" s="247"/>
      <c r="L106" s="125">
        <v>0</v>
      </c>
      <c r="M106" s="138"/>
    </row>
    <row r="107" spans="1:13" s="6" customFormat="1" ht="20.25" customHeight="1" x14ac:dyDescent="0.2">
      <c r="A107" s="229"/>
      <c r="B107" s="248"/>
      <c r="C107" s="229"/>
      <c r="D107" s="162" t="s">
        <v>26</v>
      </c>
      <c r="E107" s="173">
        <v>0</v>
      </c>
      <c r="F107" s="172">
        <v>0</v>
      </c>
      <c r="G107" s="233"/>
      <c r="H107" s="243"/>
      <c r="I107" s="246"/>
      <c r="J107" s="246"/>
      <c r="K107" s="247"/>
      <c r="L107" s="125">
        <v>0</v>
      </c>
      <c r="M107" s="138"/>
    </row>
    <row r="108" spans="1:13" s="6" customFormat="1" ht="139.5" customHeight="1" x14ac:dyDescent="0.2">
      <c r="A108" s="237"/>
      <c r="B108" s="249"/>
      <c r="C108" s="237"/>
      <c r="D108" s="30" t="s">
        <v>42</v>
      </c>
      <c r="E108" s="172">
        <v>0</v>
      </c>
      <c r="F108" s="172">
        <v>0</v>
      </c>
      <c r="G108" s="244"/>
      <c r="H108" s="250"/>
      <c r="I108" s="240"/>
      <c r="J108" s="240"/>
      <c r="K108" s="242"/>
      <c r="L108" s="125">
        <v>0</v>
      </c>
      <c r="M108" s="138"/>
    </row>
    <row r="109" spans="1:13" s="6" customFormat="1" ht="20.25" customHeight="1" x14ac:dyDescent="0.2">
      <c r="A109" s="228" t="s">
        <v>499</v>
      </c>
      <c r="B109" s="228" t="s">
        <v>495</v>
      </c>
      <c r="C109" s="228" t="s">
        <v>13</v>
      </c>
      <c r="D109" s="162" t="s">
        <v>14</v>
      </c>
      <c r="E109" s="49">
        <f>E110+E114</f>
        <v>21790000</v>
      </c>
      <c r="F109" s="49">
        <f>F110+F114</f>
        <v>21751849</v>
      </c>
      <c r="G109" s="234"/>
      <c r="H109" s="225" t="s">
        <v>523</v>
      </c>
      <c r="I109" s="234" t="s">
        <v>32</v>
      </c>
      <c r="J109" s="234">
        <v>2</v>
      </c>
      <c r="K109" s="241">
        <v>2</v>
      </c>
      <c r="L109" s="125">
        <f>L110+L114</f>
        <v>0</v>
      </c>
      <c r="M109" s="138"/>
    </row>
    <row r="110" spans="1:13" s="6" customFormat="1" ht="20.25" customHeight="1" x14ac:dyDescent="0.2">
      <c r="A110" s="229"/>
      <c r="B110" s="248"/>
      <c r="C110" s="229"/>
      <c r="D110" s="162" t="s">
        <v>17</v>
      </c>
      <c r="E110" s="49">
        <f>E111+E112+E113</f>
        <v>21790000</v>
      </c>
      <c r="F110" s="49">
        <f>F111+F112+F113</f>
        <v>21751849</v>
      </c>
      <c r="G110" s="233"/>
      <c r="H110" s="243"/>
      <c r="I110" s="246"/>
      <c r="J110" s="246"/>
      <c r="K110" s="247"/>
      <c r="L110" s="125">
        <f>L111+L112+L113</f>
        <v>0</v>
      </c>
      <c r="M110" s="138"/>
    </row>
    <row r="111" spans="1:13" s="6" customFormat="1" ht="20.25" customHeight="1" x14ac:dyDescent="0.2">
      <c r="A111" s="229"/>
      <c r="B111" s="248"/>
      <c r="C111" s="229"/>
      <c r="D111" s="30" t="s">
        <v>20</v>
      </c>
      <c r="E111" s="172">
        <v>0</v>
      </c>
      <c r="F111" s="49">
        <v>0</v>
      </c>
      <c r="G111" s="233"/>
      <c r="H111" s="243"/>
      <c r="I111" s="246"/>
      <c r="J111" s="246"/>
      <c r="K111" s="247"/>
      <c r="L111" s="125">
        <v>0</v>
      </c>
      <c r="M111" s="138"/>
    </row>
    <row r="112" spans="1:13" s="6" customFormat="1" ht="20.25" customHeight="1" x14ac:dyDescent="0.2">
      <c r="A112" s="229"/>
      <c r="B112" s="248"/>
      <c r="C112" s="229"/>
      <c r="D112" s="30" t="s">
        <v>23</v>
      </c>
      <c r="E112" s="49">
        <v>21790000</v>
      </c>
      <c r="F112" s="49">
        <v>21751849</v>
      </c>
      <c r="G112" s="233"/>
      <c r="H112" s="243"/>
      <c r="I112" s="246"/>
      <c r="J112" s="246"/>
      <c r="K112" s="247"/>
      <c r="L112" s="125">
        <v>0</v>
      </c>
      <c r="M112" s="138"/>
    </row>
    <row r="113" spans="1:13" s="6" customFormat="1" ht="20.25" customHeight="1" x14ac:dyDescent="0.2">
      <c r="A113" s="229"/>
      <c r="B113" s="248"/>
      <c r="C113" s="229"/>
      <c r="D113" s="162" t="s">
        <v>26</v>
      </c>
      <c r="E113" s="173">
        <v>0</v>
      </c>
      <c r="F113" s="172">
        <v>0</v>
      </c>
      <c r="G113" s="233"/>
      <c r="H113" s="243"/>
      <c r="I113" s="246"/>
      <c r="J113" s="246"/>
      <c r="K113" s="247"/>
      <c r="L113" s="125">
        <v>0</v>
      </c>
      <c r="M113" s="138"/>
    </row>
    <row r="114" spans="1:13" s="6" customFormat="1" ht="139.5" customHeight="1" x14ac:dyDescent="0.2">
      <c r="A114" s="237"/>
      <c r="B114" s="249"/>
      <c r="C114" s="237"/>
      <c r="D114" s="30" t="s">
        <v>42</v>
      </c>
      <c r="E114" s="172">
        <v>0</v>
      </c>
      <c r="F114" s="172">
        <v>0</v>
      </c>
      <c r="G114" s="244"/>
      <c r="H114" s="250"/>
      <c r="I114" s="240"/>
      <c r="J114" s="240"/>
      <c r="K114" s="242"/>
      <c r="L114" s="125">
        <v>0</v>
      </c>
      <c r="M114" s="138"/>
    </row>
    <row r="115" spans="1:13" s="6" customFormat="1" ht="20.25" customHeight="1" x14ac:dyDescent="0.2">
      <c r="A115" s="228" t="s">
        <v>500</v>
      </c>
      <c r="B115" s="228" t="s">
        <v>496</v>
      </c>
      <c r="C115" s="228" t="s">
        <v>13</v>
      </c>
      <c r="D115" s="162" t="s">
        <v>14</v>
      </c>
      <c r="E115" s="49">
        <f>E116+E120</f>
        <v>45120000</v>
      </c>
      <c r="F115" s="49">
        <f>F116+F120</f>
        <v>45120</v>
      </c>
      <c r="G115" s="234"/>
      <c r="H115" s="225" t="s">
        <v>523</v>
      </c>
      <c r="I115" s="234" t="s">
        <v>32</v>
      </c>
      <c r="J115" s="234">
        <v>3</v>
      </c>
      <c r="K115" s="241">
        <v>3</v>
      </c>
      <c r="L115" s="125">
        <f>L116+L120</f>
        <v>0</v>
      </c>
      <c r="M115" s="138"/>
    </row>
    <row r="116" spans="1:13" s="6" customFormat="1" ht="20.25" customHeight="1" x14ac:dyDescent="0.2">
      <c r="A116" s="229"/>
      <c r="B116" s="248"/>
      <c r="C116" s="229"/>
      <c r="D116" s="162" t="s">
        <v>17</v>
      </c>
      <c r="E116" s="49">
        <f>E117+E118+E119</f>
        <v>45120000</v>
      </c>
      <c r="F116" s="49">
        <f>F117+F118+F119</f>
        <v>45120</v>
      </c>
      <c r="G116" s="233"/>
      <c r="H116" s="243"/>
      <c r="I116" s="246"/>
      <c r="J116" s="246"/>
      <c r="K116" s="247"/>
      <c r="L116" s="125">
        <f>L117+L118+L119</f>
        <v>0</v>
      </c>
      <c r="M116" s="138"/>
    </row>
    <row r="117" spans="1:13" s="6" customFormat="1" ht="20.25" customHeight="1" x14ac:dyDescent="0.2">
      <c r="A117" s="229"/>
      <c r="B117" s="248"/>
      <c r="C117" s="229"/>
      <c r="D117" s="30" t="s">
        <v>20</v>
      </c>
      <c r="E117" s="172">
        <v>0</v>
      </c>
      <c r="F117" s="49">
        <v>0</v>
      </c>
      <c r="G117" s="233"/>
      <c r="H117" s="243"/>
      <c r="I117" s="246"/>
      <c r="J117" s="246"/>
      <c r="K117" s="247"/>
      <c r="L117" s="125">
        <v>0</v>
      </c>
      <c r="M117" s="138"/>
    </row>
    <row r="118" spans="1:13" s="6" customFormat="1" ht="20.25" customHeight="1" x14ac:dyDescent="0.2">
      <c r="A118" s="229"/>
      <c r="B118" s="248"/>
      <c r="C118" s="229"/>
      <c r="D118" s="30" t="s">
        <v>23</v>
      </c>
      <c r="E118" s="49">
        <v>45120000</v>
      </c>
      <c r="F118" s="49">
        <v>45120</v>
      </c>
      <c r="G118" s="233"/>
      <c r="H118" s="243"/>
      <c r="I118" s="246"/>
      <c r="J118" s="246"/>
      <c r="K118" s="247"/>
      <c r="L118" s="125">
        <v>0</v>
      </c>
      <c r="M118" s="138"/>
    </row>
    <row r="119" spans="1:13" s="6" customFormat="1" ht="20.25" customHeight="1" x14ac:dyDescent="0.2">
      <c r="A119" s="229"/>
      <c r="B119" s="248"/>
      <c r="C119" s="229"/>
      <c r="D119" s="162" t="s">
        <v>26</v>
      </c>
      <c r="E119" s="173">
        <v>0</v>
      </c>
      <c r="F119" s="172">
        <v>0</v>
      </c>
      <c r="G119" s="233"/>
      <c r="H119" s="243"/>
      <c r="I119" s="246"/>
      <c r="J119" s="246"/>
      <c r="K119" s="247"/>
      <c r="L119" s="125">
        <v>0</v>
      </c>
      <c r="M119" s="138"/>
    </row>
    <row r="120" spans="1:13" s="6" customFormat="1" ht="139.5" customHeight="1" x14ac:dyDescent="0.2">
      <c r="A120" s="237"/>
      <c r="B120" s="249"/>
      <c r="C120" s="237"/>
      <c r="D120" s="30" t="s">
        <v>42</v>
      </c>
      <c r="E120" s="172">
        <v>0</v>
      </c>
      <c r="F120" s="172">
        <v>0</v>
      </c>
      <c r="G120" s="244"/>
      <c r="H120" s="250"/>
      <c r="I120" s="240"/>
      <c r="J120" s="240"/>
      <c r="K120" s="242"/>
      <c r="L120" s="125">
        <v>0</v>
      </c>
      <c r="M120" s="138"/>
    </row>
    <row r="121" spans="1:13" s="6" customFormat="1" ht="20.25" customHeight="1" x14ac:dyDescent="0.2">
      <c r="A121" s="228" t="s">
        <v>501</v>
      </c>
      <c r="B121" s="228" t="s">
        <v>497</v>
      </c>
      <c r="C121" s="228" t="s">
        <v>13</v>
      </c>
      <c r="D121" s="162" t="s">
        <v>14</v>
      </c>
      <c r="E121" s="49">
        <f>E122+E126</f>
        <v>6682500</v>
      </c>
      <c r="F121" s="49">
        <f>F122+F126</f>
        <v>6682500</v>
      </c>
      <c r="G121" s="234"/>
      <c r="H121" s="225" t="s">
        <v>523</v>
      </c>
      <c r="I121" s="234" t="s">
        <v>524</v>
      </c>
      <c r="J121" s="234">
        <v>3</v>
      </c>
      <c r="K121" s="241">
        <v>3</v>
      </c>
      <c r="L121" s="125">
        <f>L122+L126</f>
        <v>0</v>
      </c>
      <c r="M121" s="138"/>
    </row>
    <row r="122" spans="1:13" s="6" customFormat="1" ht="20.25" customHeight="1" x14ac:dyDescent="0.2">
      <c r="A122" s="229"/>
      <c r="B122" s="248"/>
      <c r="C122" s="229"/>
      <c r="D122" s="162" t="s">
        <v>17</v>
      </c>
      <c r="E122" s="49">
        <f>E123+E124+E125</f>
        <v>6682500</v>
      </c>
      <c r="F122" s="49">
        <f>F123+F124+F125</f>
        <v>6682500</v>
      </c>
      <c r="G122" s="233"/>
      <c r="H122" s="243"/>
      <c r="I122" s="246"/>
      <c r="J122" s="246"/>
      <c r="K122" s="247"/>
      <c r="L122" s="125">
        <f>L123+L124+L125</f>
        <v>0</v>
      </c>
      <c r="M122" s="138"/>
    </row>
    <row r="123" spans="1:13" s="6" customFormat="1" ht="20.25" customHeight="1" x14ac:dyDescent="0.2">
      <c r="A123" s="229"/>
      <c r="B123" s="248"/>
      <c r="C123" s="229"/>
      <c r="D123" s="30" t="s">
        <v>20</v>
      </c>
      <c r="E123" s="172">
        <v>0</v>
      </c>
      <c r="F123" s="49">
        <v>0</v>
      </c>
      <c r="G123" s="233"/>
      <c r="H123" s="243"/>
      <c r="I123" s="246"/>
      <c r="J123" s="246"/>
      <c r="K123" s="247"/>
      <c r="L123" s="125">
        <v>0</v>
      </c>
      <c r="M123" s="138"/>
    </row>
    <row r="124" spans="1:13" s="6" customFormat="1" ht="20.25" customHeight="1" x14ac:dyDescent="0.2">
      <c r="A124" s="229"/>
      <c r="B124" s="248"/>
      <c r="C124" s="229"/>
      <c r="D124" s="30" t="s">
        <v>23</v>
      </c>
      <c r="E124" s="49">
        <v>6682500</v>
      </c>
      <c r="F124" s="49">
        <v>6682500</v>
      </c>
      <c r="G124" s="233"/>
      <c r="H124" s="243"/>
      <c r="I124" s="246"/>
      <c r="J124" s="246"/>
      <c r="K124" s="247"/>
      <c r="L124" s="125">
        <v>0</v>
      </c>
      <c r="M124" s="138"/>
    </row>
    <row r="125" spans="1:13" s="6" customFormat="1" ht="20.25" customHeight="1" x14ac:dyDescent="0.2">
      <c r="A125" s="229"/>
      <c r="B125" s="248"/>
      <c r="C125" s="229"/>
      <c r="D125" s="162" t="s">
        <v>26</v>
      </c>
      <c r="E125" s="173">
        <v>0</v>
      </c>
      <c r="F125" s="172">
        <v>0</v>
      </c>
      <c r="G125" s="233"/>
      <c r="H125" s="243"/>
      <c r="I125" s="246"/>
      <c r="J125" s="246"/>
      <c r="K125" s="247"/>
      <c r="L125" s="125">
        <v>0</v>
      </c>
      <c r="M125" s="138"/>
    </row>
    <row r="126" spans="1:13" s="6" customFormat="1" ht="102.75" customHeight="1" x14ac:dyDescent="0.2">
      <c r="A126" s="237"/>
      <c r="B126" s="249"/>
      <c r="C126" s="237"/>
      <c r="D126" s="30" t="s">
        <v>42</v>
      </c>
      <c r="E126" s="172">
        <v>0</v>
      </c>
      <c r="F126" s="172">
        <v>0</v>
      </c>
      <c r="G126" s="244"/>
      <c r="H126" s="250"/>
      <c r="I126" s="240"/>
      <c r="J126" s="240"/>
      <c r="K126" s="242"/>
      <c r="L126" s="125">
        <v>0</v>
      </c>
      <c r="M126" s="138"/>
    </row>
    <row r="127" spans="1:13" s="6" customFormat="1" ht="13.5" customHeight="1" x14ac:dyDescent="0.2">
      <c r="A127" s="228" t="s">
        <v>74</v>
      </c>
      <c r="B127" s="228" t="s">
        <v>75</v>
      </c>
      <c r="C127" s="228" t="s">
        <v>13</v>
      </c>
      <c r="D127" s="162" t="s">
        <v>14</v>
      </c>
      <c r="E127" s="49">
        <f>E128+E132</f>
        <v>551291800</v>
      </c>
      <c r="F127" s="49">
        <f>F128+F132</f>
        <v>120031700</v>
      </c>
      <c r="G127" s="234"/>
      <c r="H127" s="225"/>
      <c r="I127" s="234"/>
      <c r="J127" s="234"/>
      <c r="K127" s="241"/>
      <c r="L127" s="125">
        <f>L128+L132</f>
        <v>551291800</v>
      </c>
      <c r="M127" s="138"/>
    </row>
    <row r="128" spans="1:13" s="6" customFormat="1" ht="19.5" customHeight="1" x14ac:dyDescent="0.2">
      <c r="A128" s="229"/>
      <c r="B128" s="230"/>
      <c r="C128" s="229"/>
      <c r="D128" s="162" t="s">
        <v>17</v>
      </c>
      <c r="E128" s="49">
        <f>E129+E130+E131</f>
        <v>551291800</v>
      </c>
      <c r="F128" s="49">
        <f>F129+F130+F131</f>
        <v>120031700</v>
      </c>
      <c r="G128" s="233"/>
      <c r="H128" s="243"/>
      <c r="I128" s="246"/>
      <c r="J128" s="246"/>
      <c r="K128" s="247"/>
      <c r="L128" s="125">
        <f>L129+L130+L131</f>
        <v>551291800</v>
      </c>
      <c r="M128" s="138"/>
    </row>
    <row r="129" spans="1:13" s="6" customFormat="1" ht="14.25" customHeight="1" x14ac:dyDescent="0.2">
      <c r="A129" s="229"/>
      <c r="B129" s="230"/>
      <c r="C129" s="229"/>
      <c r="D129" s="30" t="s">
        <v>20</v>
      </c>
      <c r="E129" s="172">
        <f>E135+E141+E148+E154</f>
        <v>58690200</v>
      </c>
      <c r="F129" s="172">
        <f>F135+F141+F148+F154</f>
        <v>1500000</v>
      </c>
      <c r="G129" s="233"/>
      <c r="H129" s="243"/>
      <c r="I129" s="246"/>
      <c r="J129" s="246"/>
      <c r="K129" s="247"/>
      <c r="L129" s="125">
        <f>L135+L141+L148+L154</f>
        <v>58690200</v>
      </c>
      <c r="M129" s="138"/>
    </row>
    <row r="130" spans="1:13" s="6" customFormat="1" ht="13.5" customHeight="1" x14ac:dyDescent="0.2">
      <c r="A130" s="229"/>
      <c r="B130" s="230"/>
      <c r="C130" s="229"/>
      <c r="D130" s="30" t="s">
        <v>23</v>
      </c>
      <c r="E130" s="49">
        <f>E136+E142+E149+E155</f>
        <v>492601600</v>
      </c>
      <c r="F130" s="49">
        <f>F136+F142+F149+F155</f>
        <v>118531700</v>
      </c>
      <c r="G130" s="233"/>
      <c r="H130" s="243"/>
      <c r="I130" s="246"/>
      <c r="J130" s="246"/>
      <c r="K130" s="247"/>
      <c r="L130" s="125">
        <f>L136+L142+L149+L155</f>
        <v>492601600</v>
      </c>
      <c r="M130" s="138"/>
    </row>
    <row r="131" spans="1:13" s="6" customFormat="1" ht="21.75" customHeight="1" x14ac:dyDescent="0.2">
      <c r="A131" s="229"/>
      <c r="B131" s="230"/>
      <c r="C131" s="229"/>
      <c r="D131" s="162" t="s">
        <v>26</v>
      </c>
      <c r="E131" s="173">
        <f>E137+E144+E150+E156</f>
        <v>0</v>
      </c>
      <c r="F131" s="173">
        <f>F137+F144+F150+F156</f>
        <v>0</v>
      </c>
      <c r="G131" s="233"/>
      <c r="H131" s="243"/>
      <c r="I131" s="246"/>
      <c r="J131" s="246"/>
      <c r="K131" s="247"/>
      <c r="L131" s="125">
        <f>L137+L144+L150+L156</f>
        <v>0</v>
      </c>
      <c r="M131" s="138"/>
    </row>
    <row r="132" spans="1:13" s="6" customFormat="1" ht="20.25" customHeight="1" x14ac:dyDescent="0.2">
      <c r="A132" s="237"/>
      <c r="B132" s="230"/>
      <c r="C132" s="229"/>
      <c r="D132" s="30" t="s">
        <v>42</v>
      </c>
      <c r="E132" s="172">
        <f>E138+E145+E151+E157</f>
        <v>0</v>
      </c>
      <c r="F132" s="172">
        <f>F138+F145+F151+F157</f>
        <v>0</v>
      </c>
      <c r="G132" s="244"/>
      <c r="H132" s="250"/>
      <c r="I132" s="240"/>
      <c r="J132" s="240"/>
      <c r="K132" s="242"/>
      <c r="L132" s="125">
        <f>L138+L145+L151+L157</f>
        <v>0</v>
      </c>
      <c r="M132" s="138"/>
    </row>
    <row r="133" spans="1:13" s="6" customFormat="1" ht="52.5" customHeight="1" x14ac:dyDescent="0.2">
      <c r="A133" s="228" t="s">
        <v>76</v>
      </c>
      <c r="B133" s="228" t="s">
        <v>465</v>
      </c>
      <c r="C133" s="228" t="s">
        <v>13</v>
      </c>
      <c r="D133" s="162" t="s">
        <v>14</v>
      </c>
      <c r="E133" s="49">
        <f>E134+E138</f>
        <v>492601600</v>
      </c>
      <c r="F133" s="49">
        <f>F134+F138</f>
        <v>118531700</v>
      </c>
      <c r="G133" s="234"/>
      <c r="H133" s="148" t="s">
        <v>77</v>
      </c>
      <c r="I133" s="149" t="s">
        <v>78</v>
      </c>
      <c r="J133" s="149">
        <v>1</v>
      </c>
      <c r="K133" s="155">
        <v>0</v>
      </c>
      <c r="L133" s="108">
        <f>L134+L138</f>
        <v>492601600</v>
      </c>
      <c r="M133" s="138"/>
    </row>
    <row r="134" spans="1:13" s="6" customFormat="1" ht="33.75" customHeight="1" x14ac:dyDescent="0.2">
      <c r="A134" s="304"/>
      <c r="B134" s="230"/>
      <c r="C134" s="229"/>
      <c r="D134" s="162" t="s">
        <v>17</v>
      </c>
      <c r="E134" s="49">
        <f>E135+E136+E137</f>
        <v>492601600</v>
      </c>
      <c r="F134" s="49">
        <f>F135+F136+F137</f>
        <v>118531700</v>
      </c>
      <c r="G134" s="233"/>
      <c r="H134" s="148" t="s">
        <v>79</v>
      </c>
      <c r="I134" s="149" t="s">
        <v>48</v>
      </c>
      <c r="J134" s="149">
        <v>54.7</v>
      </c>
      <c r="K134" s="155">
        <v>100.37</v>
      </c>
      <c r="L134" s="108">
        <f>L135+L136+L137</f>
        <v>492601600</v>
      </c>
      <c r="M134" s="138"/>
    </row>
    <row r="135" spans="1:13" s="6" customFormat="1" ht="27" customHeight="1" x14ac:dyDescent="0.2">
      <c r="A135" s="304"/>
      <c r="B135" s="230"/>
      <c r="C135" s="229"/>
      <c r="D135" s="30" t="s">
        <v>20</v>
      </c>
      <c r="E135" s="172">
        <v>0</v>
      </c>
      <c r="F135" s="49">
        <v>0</v>
      </c>
      <c r="G135" s="233"/>
      <c r="H135" s="225" t="s">
        <v>80</v>
      </c>
      <c r="I135" s="234" t="s">
        <v>48</v>
      </c>
      <c r="J135" s="234">
        <v>22.5</v>
      </c>
      <c r="K135" s="241">
        <v>96.57</v>
      </c>
      <c r="L135" s="298">
        <v>0</v>
      </c>
      <c r="M135" s="138"/>
    </row>
    <row r="136" spans="1:13" s="6" customFormat="1" ht="33.75" customHeight="1" x14ac:dyDescent="0.2">
      <c r="A136" s="304"/>
      <c r="B136" s="230"/>
      <c r="C136" s="229"/>
      <c r="D136" s="30" t="s">
        <v>23</v>
      </c>
      <c r="E136" s="49">
        <v>492601600</v>
      </c>
      <c r="F136" s="49">
        <v>118531700</v>
      </c>
      <c r="G136" s="233"/>
      <c r="H136" s="226"/>
      <c r="I136" s="233"/>
      <c r="J136" s="233"/>
      <c r="K136" s="236"/>
      <c r="L136" s="298">
        <v>492601600</v>
      </c>
      <c r="M136" s="138"/>
    </row>
    <row r="137" spans="1:13" s="6" customFormat="1" ht="21.75" customHeight="1" x14ac:dyDescent="0.2">
      <c r="A137" s="304"/>
      <c r="B137" s="230"/>
      <c r="C137" s="229"/>
      <c r="D137" s="162" t="s">
        <v>26</v>
      </c>
      <c r="E137" s="173">
        <v>0</v>
      </c>
      <c r="F137" s="172">
        <v>0</v>
      </c>
      <c r="G137" s="233"/>
      <c r="H137" s="225" t="s">
        <v>81</v>
      </c>
      <c r="I137" s="234" t="s">
        <v>48</v>
      </c>
      <c r="J137" s="234">
        <v>59</v>
      </c>
      <c r="K137" s="296">
        <v>94.92</v>
      </c>
      <c r="L137" s="298">
        <v>0</v>
      </c>
      <c r="M137" s="138"/>
    </row>
    <row r="138" spans="1:13" s="6" customFormat="1" ht="27" customHeight="1" x14ac:dyDescent="0.2">
      <c r="A138" s="305"/>
      <c r="B138" s="230"/>
      <c r="C138" s="229"/>
      <c r="D138" s="30" t="s">
        <v>42</v>
      </c>
      <c r="E138" s="172">
        <v>0</v>
      </c>
      <c r="F138" s="172">
        <v>0</v>
      </c>
      <c r="G138" s="244"/>
      <c r="H138" s="226"/>
      <c r="I138" s="233"/>
      <c r="J138" s="233"/>
      <c r="K138" s="297"/>
      <c r="L138" s="298">
        <v>0</v>
      </c>
      <c r="M138" s="138"/>
    </row>
    <row r="139" spans="1:13" s="6" customFormat="1" x14ac:dyDescent="0.2">
      <c r="A139" s="299" t="s">
        <v>82</v>
      </c>
      <c r="B139" s="228" t="s">
        <v>55</v>
      </c>
      <c r="C139" s="228" t="s">
        <v>13</v>
      </c>
      <c r="D139" s="30" t="s">
        <v>14</v>
      </c>
      <c r="E139" s="49">
        <f>E140+E145</f>
        <v>1500000</v>
      </c>
      <c r="F139" s="49">
        <f>F140+F145</f>
        <v>1500000</v>
      </c>
      <c r="G139" s="234"/>
      <c r="H139" s="290" t="s">
        <v>83</v>
      </c>
      <c r="I139" s="294" t="s">
        <v>48</v>
      </c>
      <c r="J139" s="294">
        <v>16.600000000000001</v>
      </c>
      <c r="K139" s="313">
        <v>16.600000000000001</v>
      </c>
      <c r="L139" s="126">
        <f>L140+L145</f>
        <v>1500000</v>
      </c>
      <c r="M139" s="138"/>
    </row>
    <row r="140" spans="1:13" s="6" customFormat="1" ht="32.25" customHeight="1" x14ac:dyDescent="0.2">
      <c r="A140" s="300"/>
      <c r="B140" s="230"/>
      <c r="C140" s="229"/>
      <c r="D140" s="162" t="s">
        <v>17</v>
      </c>
      <c r="E140" s="49">
        <f>E141+E142+E144</f>
        <v>1500000</v>
      </c>
      <c r="F140" s="49">
        <f>F141+F142+F144</f>
        <v>1500000</v>
      </c>
      <c r="G140" s="233"/>
      <c r="H140" s="302"/>
      <c r="I140" s="312"/>
      <c r="J140" s="312"/>
      <c r="K140" s="314"/>
      <c r="L140" s="126">
        <f>L141+L142+L144</f>
        <v>1500000</v>
      </c>
      <c r="M140" s="138"/>
    </row>
    <row r="141" spans="1:13" s="6" customFormat="1" ht="25.5" customHeight="1" x14ac:dyDescent="0.2">
      <c r="A141" s="300"/>
      <c r="B141" s="230"/>
      <c r="C141" s="229"/>
      <c r="D141" s="30" t="s">
        <v>20</v>
      </c>
      <c r="E141" s="172">
        <v>1500000</v>
      </c>
      <c r="F141" s="49">
        <v>1500000</v>
      </c>
      <c r="G141" s="233"/>
      <c r="H141" s="302"/>
      <c r="I141" s="312"/>
      <c r="J141" s="312"/>
      <c r="K141" s="314"/>
      <c r="L141" s="127">
        <v>1500000</v>
      </c>
      <c r="M141" s="138"/>
    </row>
    <row r="142" spans="1:13" s="6" customFormat="1" x14ac:dyDescent="0.2">
      <c r="A142" s="300"/>
      <c r="B142" s="230"/>
      <c r="C142" s="229"/>
      <c r="D142" s="290" t="s">
        <v>23</v>
      </c>
      <c r="E142" s="294">
        <v>0</v>
      </c>
      <c r="F142" s="294">
        <v>0</v>
      </c>
      <c r="G142" s="233"/>
      <c r="H142" s="302"/>
      <c r="I142" s="312"/>
      <c r="J142" s="312"/>
      <c r="K142" s="314"/>
      <c r="L142" s="126">
        <v>0</v>
      </c>
      <c r="M142" s="138"/>
    </row>
    <row r="143" spans="1:13" s="6" customFormat="1" ht="19.5" customHeight="1" x14ac:dyDescent="0.2">
      <c r="A143" s="300"/>
      <c r="B143" s="230"/>
      <c r="C143" s="229"/>
      <c r="D143" s="303"/>
      <c r="E143" s="295"/>
      <c r="F143" s="295"/>
      <c r="G143" s="233"/>
      <c r="H143" s="302"/>
      <c r="I143" s="312"/>
      <c r="J143" s="312"/>
      <c r="K143" s="314"/>
      <c r="L143" s="126"/>
      <c r="M143" s="138"/>
    </row>
    <row r="144" spans="1:13" s="6" customFormat="1" ht="20.25" customHeight="1" x14ac:dyDescent="0.2">
      <c r="A144" s="300"/>
      <c r="B144" s="230"/>
      <c r="C144" s="229"/>
      <c r="D144" s="162" t="s">
        <v>26</v>
      </c>
      <c r="E144" s="173">
        <v>0</v>
      </c>
      <c r="F144" s="172">
        <v>0</v>
      </c>
      <c r="G144" s="233"/>
      <c r="H144" s="302"/>
      <c r="I144" s="312"/>
      <c r="J144" s="312"/>
      <c r="K144" s="314"/>
      <c r="L144" s="126">
        <v>0</v>
      </c>
      <c r="M144" s="138"/>
    </row>
    <row r="145" spans="1:13" s="6" customFormat="1" x14ac:dyDescent="0.2">
      <c r="A145" s="301"/>
      <c r="B145" s="291"/>
      <c r="C145" s="237"/>
      <c r="D145" s="30" t="s">
        <v>42</v>
      </c>
      <c r="E145" s="49">
        <v>0</v>
      </c>
      <c r="F145" s="49">
        <v>0</v>
      </c>
      <c r="G145" s="244"/>
      <c r="H145" s="303"/>
      <c r="I145" s="295"/>
      <c r="J145" s="295"/>
      <c r="K145" s="315"/>
      <c r="L145" s="126">
        <v>0</v>
      </c>
      <c r="M145" s="138"/>
    </row>
    <row r="146" spans="1:13" s="6" customFormat="1" ht="20.25" customHeight="1" x14ac:dyDescent="0.2">
      <c r="A146" s="299" t="s">
        <v>84</v>
      </c>
      <c r="B146" s="228" t="s">
        <v>85</v>
      </c>
      <c r="C146" s="234" t="s">
        <v>13</v>
      </c>
      <c r="D146" s="30" t="s">
        <v>14</v>
      </c>
      <c r="E146" s="49">
        <f>E147+E151</f>
        <v>57190200</v>
      </c>
      <c r="F146" s="49">
        <f>F147+F151</f>
        <v>0</v>
      </c>
      <c r="G146" s="234"/>
      <c r="H146" s="228" t="s">
        <v>86</v>
      </c>
      <c r="I146" s="306" t="s">
        <v>48</v>
      </c>
      <c r="J146" s="306">
        <v>16.600000000000001</v>
      </c>
      <c r="K146" s="309">
        <v>0</v>
      </c>
      <c r="L146" s="128">
        <f>L147+L151</f>
        <v>57190200</v>
      </c>
      <c r="M146" s="138"/>
    </row>
    <row r="147" spans="1:13" s="6" customFormat="1" ht="20.25" customHeight="1" x14ac:dyDescent="0.2">
      <c r="A147" s="300"/>
      <c r="B147" s="230"/>
      <c r="C147" s="233"/>
      <c r="D147" s="162" t="s">
        <v>17</v>
      </c>
      <c r="E147" s="49">
        <f>E148+E149+E150</f>
        <v>57190200</v>
      </c>
      <c r="F147" s="49">
        <f>F148+F149+F150</f>
        <v>0</v>
      </c>
      <c r="G147" s="233"/>
      <c r="H147" s="248"/>
      <c r="I147" s="307"/>
      <c r="J147" s="307"/>
      <c r="K147" s="310"/>
      <c r="L147" s="128">
        <f>L148+L149+L150</f>
        <v>57190200</v>
      </c>
      <c r="M147" s="138"/>
    </row>
    <row r="148" spans="1:13" s="6" customFormat="1" ht="20.25" customHeight="1" x14ac:dyDescent="0.2">
      <c r="A148" s="300"/>
      <c r="B148" s="230"/>
      <c r="C148" s="233"/>
      <c r="D148" s="30" t="s">
        <v>20</v>
      </c>
      <c r="E148" s="172">
        <v>57190200</v>
      </c>
      <c r="F148" s="49">
        <v>0</v>
      </c>
      <c r="G148" s="233"/>
      <c r="H148" s="248"/>
      <c r="I148" s="307"/>
      <c r="J148" s="307"/>
      <c r="K148" s="310"/>
      <c r="L148" s="125">
        <v>57190200</v>
      </c>
      <c r="M148" s="138"/>
    </row>
    <row r="149" spans="1:13" s="6" customFormat="1" ht="20.25" customHeight="1" x14ac:dyDescent="0.2">
      <c r="A149" s="300"/>
      <c r="B149" s="230"/>
      <c r="C149" s="233"/>
      <c r="D149" s="30" t="s">
        <v>23</v>
      </c>
      <c r="E149" s="49">
        <v>0</v>
      </c>
      <c r="F149" s="49">
        <v>0</v>
      </c>
      <c r="G149" s="233"/>
      <c r="H149" s="248"/>
      <c r="I149" s="307"/>
      <c r="J149" s="307"/>
      <c r="K149" s="310"/>
      <c r="L149" s="128">
        <v>0</v>
      </c>
      <c r="M149" s="138"/>
    </row>
    <row r="150" spans="1:13" s="6" customFormat="1" ht="20.25" customHeight="1" x14ac:dyDescent="0.2">
      <c r="A150" s="300"/>
      <c r="B150" s="230"/>
      <c r="C150" s="233"/>
      <c r="D150" s="162" t="s">
        <v>26</v>
      </c>
      <c r="E150" s="173">
        <v>0</v>
      </c>
      <c r="F150" s="172">
        <v>0</v>
      </c>
      <c r="G150" s="233"/>
      <c r="H150" s="248"/>
      <c r="I150" s="307"/>
      <c r="J150" s="307"/>
      <c r="K150" s="310"/>
      <c r="L150" s="128">
        <v>0</v>
      </c>
      <c r="M150" s="138"/>
    </row>
    <row r="151" spans="1:13" s="6" customFormat="1" ht="20.25" customHeight="1" x14ac:dyDescent="0.2">
      <c r="A151" s="301"/>
      <c r="B151" s="291"/>
      <c r="C151" s="244"/>
      <c r="D151" s="30" t="s">
        <v>42</v>
      </c>
      <c r="E151" s="49">
        <v>0</v>
      </c>
      <c r="F151" s="49">
        <v>0</v>
      </c>
      <c r="G151" s="244"/>
      <c r="H151" s="249"/>
      <c r="I151" s="308"/>
      <c r="J151" s="308"/>
      <c r="K151" s="311"/>
      <c r="L151" s="128">
        <v>0</v>
      </c>
      <c r="M151" s="138"/>
    </row>
    <row r="152" spans="1:13" s="6" customFormat="1" ht="20.25" hidden="1" customHeight="1" x14ac:dyDescent="0.2">
      <c r="A152" s="299" t="s">
        <v>87</v>
      </c>
      <c r="B152" s="228" t="s">
        <v>88</v>
      </c>
      <c r="C152" s="234" t="s">
        <v>13</v>
      </c>
      <c r="D152" s="30" t="s">
        <v>14</v>
      </c>
      <c r="E152" s="49">
        <f>E153+E157</f>
        <v>0</v>
      </c>
      <c r="F152" s="49">
        <f>F153+F157</f>
        <v>0</v>
      </c>
      <c r="G152" s="234"/>
      <c r="H152" s="228" t="s">
        <v>89</v>
      </c>
      <c r="I152" s="306" t="s">
        <v>78</v>
      </c>
      <c r="J152" s="306">
        <v>0</v>
      </c>
      <c r="K152" s="309">
        <v>1</v>
      </c>
      <c r="L152" s="128">
        <f>L153+L157</f>
        <v>0</v>
      </c>
      <c r="M152" s="138"/>
    </row>
    <row r="153" spans="1:13" s="6" customFormat="1" ht="20.25" hidden="1" customHeight="1" x14ac:dyDescent="0.2">
      <c r="A153" s="300"/>
      <c r="B153" s="230"/>
      <c r="C153" s="233"/>
      <c r="D153" s="162" t="s">
        <v>17</v>
      </c>
      <c r="E153" s="49">
        <f>E154+E155+E156</f>
        <v>0</v>
      </c>
      <c r="F153" s="49">
        <f>F154+F155+F156</f>
        <v>0</v>
      </c>
      <c r="G153" s="233"/>
      <c r="H153" s="248"/>
      <c r="I153" s="307"/>
      <c r="J153" s="307"/>
      <c r="K153" s="310"/>
      <c r="L153" s="128">
        <f>L154+L155+L156</f>
        <v>0</v>
      </c>
      <c r="M153" s="138"/>
    </row>
    <row r="154" spans="1:13" s="6" customFormat="1" ht="20.25" hidden="1" customHeight="1" x14ac:dyDescent="0.2">
      <c r="A154" s="300"/>
      <c r="B154" s="230"/>
      <c r="C154" s="233"/>
      <c r="D154" s="30" t="s">
        <v>20</v>
      </c>
      <c r="E154" s="172">
        <v>0</v>
      </c>
      <c r="F154" s="49">
        <v>0</v>
      </c>
      <c r="G154" s="233"/>
      <c r="H154" s="248"/>
      <c r="I154" s="307"/>
      <c r="J154" s="307"/>
      <c r="K154" s="310"/>
      <c r="L154" s="128">
        <v>0</v>
      </c>
      <c r="M154" s="138"/>
    </row>
    <row r="155" spans="1:13" s="6" customFormat="1" ht="20.25" hidden="1" customHeight="1" x14ac:dyDescent="0.2">
      <c r="A155" s="300"/>
      <c r="B155" s="230"/>
      <c r="C155" s="233"/>
      <c r="D155" s="30" t="s">
        <v>23</v>
      </c>
      <c r="E155" s="49">
        <v>0</v>
      </c>
      <c r="F155" s="49">
        <v>0</v>
      </c>
      <c r="G155" s="233"/>
      <c r="H155" s="248"/>
      <c r="I155" s="307"/>
      <c r="J155" s="307"/>
      <c r="K155" s="310"/>
      <c r="L155" s="128">
        <v>0</v>
      </c>
      <c r="M155" s="138"/>
    </row>
    <row r="156" spans="1:13" s="6" customFormat="1" ht="20.25" hidden="1" customHeight="1" x14ac:dyDescent="0.2">
      <c r="A156" s="300"/>
      <c r="B156" s="230"/>
      <c r="C156" s="233"/>
      <c r="D156" s="162" t="s">
        <v>26</v>
      </c>
      <c r="E156" s="173">
        <v>0</v>
      </c>
      <c r="F156" s="172">
        <v>0</v>
      </c>
      <c r="G156" s="233"/>
      <c r="H156" s="248"/>
      <c r="I156" s="307"/>
      <c r="J156" s="307"/>
      <c r="K156" s="310"/>
      <c r="L156" s="128">
        <v>0</v>
      </c>
      <c r="M156" s="138"/>
    </row>
    <row r="157" spans="1:13" s="6" customFormat="1" ht="20.25" hidden="1" customHeight="1" x14ac:dyDescent="0.2">
      <c r="A157" s="301"/>
      <c r="B157" s="291"/>
      <c r="C157" s="244"/>
      <c r="D157" s="30" t="s">
        <v>42</v>
      </c>
      <c r="E157" s="49">
        <v>0</v>
      </c>
      <c r="F157" s="49">
        <v>0</v>
      </c>
      <c r="G157" s="244"/>
      <c r="H157" s="249"/>
      <c r="I157" s="308"/>
      <c r="J157" s="308"/>
      <c r="K157" s="311"/>
      <c r="L157" s="128">
        <v>0</v>
      </c>
      <c r="M157" s="138"/>
    </row>
    <row r="158" spans="1:13" s="6" customFormat="1" x14ac:dyDescent="0.2">
      <c r="A158" s="299" t="s">
        <v>90</v>
      </c>
      <c r="B158" s="228" t="s">
        <v>91</v>
      </c>
      <c r="C158" s="234" t="s">
        <v>13</v>
      </c>
      <c r="D158" s="30" t="s">
        <v>14</v>
      </c>
      <c r="E158" s="49">
        <f>E159+E163</f>
        <v>122842500</v>
      </c>
      <c r="F158" s="49">
        <f>F159+F163</f>
        <v>26108333.329999998</v>
      </c>
      <c r="G158" s="234"/>
      <c r="H158" s="228"/>
      <c r="I158" s="306"/>
      <c r="J158" s="306"/>
      <c r="K158" s="309"/>
      <c r="L158" s="128">
        <f>L159+L163</f>
        <v>122842500</v>
      </c>
      <c r="M158" s="138"/>
    </row>
    <row r="159" spans="1:13" s="6" customFormat="1" ht="20.25" customHeight="1" x14ac:dyDescent="0.2">
      <c r="A159" s="300"/>
      <c r="B159" s="230"/>
      <c r="C159" s="233"/>
      <c r="D159" s="162" t="s">
        <v>17</v>
      </c>
      <c r="E159" s="49">
        <f>E160+E161+E162</f>
        <v>122842500</v>
      </c>
      <c r="F159" s="49">
        <f>F160+F161+F162</f>
        <v>26108333.329999998</v>
      </c>
      <c r="G159" s="233"/>
      <c r="H159" s="248"/>
      <c r="I159" s="307"/>
      <c r="J159" s="307"/>
      <c r="K159" s="310"/>
      <c r="L159" s="128">
        <f>L160+L161+L162</f>
        <v>122842500</v>
      </c>
      <c r="M159" s="138"/>
    </row>
    <row r="160" spans="1:13" s="6" customFormat="1" x14ac:dyDescent="0.2">
      <c r="A160" s="300"/>
      <c r="B160" s="230"/>
      <c r="C160" s="233"/>
      <c r="D160" s="30" t="s">
        <v>20</v>
      </c>
      <c r="E160" s="172">
        <f>E166+E174+E180</f>
        <v>8200000</v>
      </c>
      <c r="F160" s="172">
        <f>F166+F174+F180</f>
        <v>0</v>
      </c>
      <c r="G160" s="233"/>
      <c r="H160" s="248"/>
      <c r="I160" s="307"/>
      <c r="J160" s="307"/>
      <c r="K160" s="310"/>
      <c r="L160" s="128">
        <f>L166+L174+L180</f>
        <v>8200000</v>
      </c>
      <c r="M160" s="138"/>
    </row>
    <row r="161" spans="1:13" s="6" customFormat="1" x14ac:dyDescent="0.2">
      <c r="A161" s="300"/>
      <c r="B161" s="230"/>
      <c r="C161" s="233"/>
      <c r="D161" s="30" t="s">
        <v>23</v>
      </c>
      <c r="E161" s="49">
        <f>E167+E175+E181</f>
        <v>114642500</v>
      </c>
      <c r="F161" s="49">
        <f>F167+F175+F181</f>
        <v>26108333.329999998</v>
      </c>
      <c r="G161" s="233"/>
      <c r="H161" s="248"/>
      <c r="I161" s="307"/>
      <c r="J161" s="307"/>
      <c r="K161" s="310"/>
      <c r="L161" s="128">
        <f>L167+L175+L181</f>
        <v>114642500</v>
      </c>
      <c r="M161" s="138"/>
    </row>
    <row r="162" spans="1:13" s="6" customFormat="1" ht="20.25" customHeight="1" x14ac:dyDescent="0.2">
      <c r="A162" s="300"/>
      <c r="B162" s="230"/>
      <c r="C162" s="233"/>
      <c r="D162" s="162" t="s">
        <v>26</v>
      </c>
      <c r="E162" s="173">
        <f>E168+E177+E182</f>
        <v>0</v>
      </c>
      <c r="F162" s="173">
        <f>F168+F177+F182</f>
        <v>0</v>
      </c>
      <c r="G162" s="233"/>
      <c r="H162" s="248"/>
      <c r="I162" s="307"/>
      <c r="J162" s="307"/>
      <c r="K162" s="310"/>
      <c r="L162" s="128">
        <f>L168+L177+L182</f>
        <v>0</v>
      </c>
      <c r="M162" s="138"/>
    </row>
    <row r="163" spans="1:13" s="6" customFormat="1" ht="20.25" customHeight="1" x14ac:dyDescent="0.2">
      <c r="A163" s="301"/>
      <c r="B163" s="291"/>
      <c r="C163" s="244"/>
      <c r="D163" s="30" t="s">
        <v>42</v>
      </c>
      <c r="E163" s="49">
        <f>E169+E177+E183</f>
        <v>0</v>
      </c>
      <c r="F163" s="49">
        <f>F169+F177+F183</f>
        <v>0</v>
      </c>
      <c r="G163" s="244"/>
      <c r="H163" s="249"/>
      <c r="I163" s="308"/>
      <c r="J163" s="308"/>
      <c r="K163" s="311"/>
      <c r="L163" s="128">
        <f>L169+L177+L183</f>
        <v>0</v>
      </c>
      <c r="M163" s="138"/>
    </row>
    <row r="164" spans="1:13" s="6" customFormat="1" ht="53.25" customHeight="1" x14ac:dyDescent="0.2">
      <c r="A164" s="299" t="s">
        <v>92</v>
      </c>
      <c r="B164" s="225" t="s">
        <v>93</v>
      </c>
      <c r="C164" s="234" t="s">
        <v>13</v>
      </c>
      <c r="D164" s="30" t="s">
        <v>14</v>
      </c>
      <c r="E164" s="49">
        <f>E165+E169</f>
        <v>114642500</v>
      </c>
      <c r="F164" s="49">
        <f>F165+F169</f>
        <v>26108333.329999998</v>
      </c>
      <c r="G164" s="234"/>
      <c r="H164" s="148" t="s">
        <v>94</v>
      </c>
      <c r="I164" s="169" t="s">
        <v>78</v>
      </c>
      <c r="J164" s="169">
        <v>1</v>
      </c>
      <c r="K164" s="168">
        <v>0</v>
      </c>
      <c r="L164" s="107">
        <f>L165+L169</f>
        <v>114642500</v>
      </c>
      <c r="M164" s="138"/>
    </row>
    <row r="165" spans="1:13" s="6" customFormat="1" ht="25.5" customHeight="1" x14ac:dyDescent="0.2">
      <c r="A165" s="300"/>
      <c r="B165" s="226"/>
      <c r="C165" s="233"/>
      <c r="D165" s="162" t="s">
        <v>17</v>
      </c>
      <c r="E165" s="49">
        <f>E166+E167+E168</f>
        <v>114642500</v>
      </c>
      <c r="F165" s="49">
        <f>F166+F167+F168</f>
        <v>26108333.329999998</v>
      </c>
      <c r="G165" s="233"/>
      <c r="H165" s="148" t="s">
        <v>95</v>
      </c>
      <c r="I165" s="149" t="s">
        <v>96</v>
      </c>
      <c r="J165" s="149">
        <v>22.9</v>
      </c>
      <c r="K165" s="155">
        <v>28.9</v>
      </c>
      <c r="L165" s="108">
        <f>L166+L167+L168</f>
        <v>114642500</v>
      </c>
      <c r="M165" s="138"/>
    </row>
    <row r="166" spans="1:13" s="6" customFormat="1" ht="31.5" x14ac:dyDescent="0.2">
      <c r="A166" s="300"/>
      <c r="B166" s="226"/>
      <c r="C166" s="233"/>
      <c r="D166" s="30" t="s">
        <v>20</v>
      </c>
      <c r="E166" s="172">
        <v>0</v>
      </c>
      <c r="F166" s="49">
        <v>0</v>
      </c>
      <c r="G166" s="233"/>
      <c r="H166" s="148" t="s">
        <v>97</v>
      </c>
      <c r="I166" s="149" t="s">
        <v>96</v>
      </c>
      <c r="J166" s="149">
        <v>74.599999999999994</v>
      </c>
      <c r="K166" s="155">
        <v>87.1</v>
      </c>
      <c r="L166" s="108">
        <v>0</v>
      </c>
      <c r="M166" s="138"/>
    </row>
    <row r="167" spans="1:13" s="6" customFormat="1" ht="30" customHeight="1" x14ac:dyDescent="0.2">
      <c r="A167" s="300"/>
      <c r="B167" s="226"/>
      <c r="C167" s="233"/>
      <c r="D167" s="30" t="s">
        <v>23</v>
      </c>
      <c r="E167" s="49">
        <v>114642500</v>
      </c>
      <c r="F167" s="49">
        <v>26108333.329999998</v>
      </c>
      <c r="G167" s="233"/>
      <c r="H167" s="148" t="s">
        <v>98</v>
      </c>
      <c r="I167" s="149" t="s">
        <v>48</v>
      </c>
      <c r="J167" s="149">
        <v>7.4</v>
      </c>
      <c r="K167" s="155">
        <v>7.9</v>
      </c>
      <c r="L167" s="108">
        <v>114642500</v>
      </c>
      <c r="M167" s="138"/>
    </row>
    <row r="168" spans="1:13" s="6" customFormat="1" ht="29.25" customHeight="1" x14ac:dyDescent="0.2">
      <c r="A168" s="300"/>
      <c r="B168" s="226"/>
      <c r="C168" s="233"/>
      <c r="D168" s="162" t="s">
        <v>26</v>
      </c>
      <c r="E168" s="173">
        <v>0</v>
      </c>
      <c r="F168" s="172">
        <v>0</v>
      </c>
      <c r="G168" s="233"/>
      <c r="H168" s="148" t="s">
        <v>99</v>
      </c>
      <c r="I168" s="149" t="s">
        <v>48</v>
      </c>
      <c r="J168" s="155">
        <v>14.8</v>
      </c>
      <c r="K168" s="155">
        <v>14.6</v>
      </c>
      <c r="L168" s="108">
        <v>0</v>
      </c>
      <c r="M168" s="138"/>
    </row>
    <row r="169" spans="1:13" s="6" customFormat="1" ht="54" customHeight="1" x14ac:dyDescent="0.2">
      <c r="A169" s="300"/>
      <c r="B169" s="226"/>
      <c r="C169" s="233"/>
      <c r="D169" s="290" t="s">
        <v>42</v>
      </c>
      <c r="E169" s="294">
        <v>0</v>
      </c>
      <c r="F169" s="294">
        <v>0</v>
      </c>
      <c r="G169" s="233"/>
      <c r="H169" s="148" t="s">
        <v>100</v>
      </c>
      <c r="I169" s="149" t="s">
        <v>48</v>
      </c>
      <c r="J169" s="155">
        <v>38.6</v>
      </c>
      <c r="K169" s="179">
        <v>39.200000000000003</v>
      </c>
      <c r="L169" s="316">
        <v>0</v>
      </c>
      <c r="M169" s="138"/>
    </row>
    <row r="170" spans="1:13" s="6" customFormat="1" ht="37.5" customHeight="1" x14ac:dyDescent="0.2">
      <c r="A170" s="300"/>
      <c r="B170" s="226"/>
      <c r="C170" s="233"/>
      <c r="D170" s="302"/>
      <c r="E170" s="312"/>
      <c r="F170" s="312"/>
      <c r="G170" s="233"/>
      <c r="H170" s="148" t="s">
        <v>101</v>
      </c>
      <c r="I170" s="149" t="s">
        <v>102</v>
      </c>
      <c r="J170" s="155">
        <v>1.8340000000000001</v>
      </c>
      <c r="K170" s="179">
        <v>0.61599999999999999</v>
      </c>
      <c r="L170" s="316"/>
      <c r="M170" s="138"/>
    </row>
    <row r="171" spans="1:13" s="6" customFormat="1" ht="54" customHeight="1" x14ac:dyDescent="0.2">
      <c r="A171" s="301"/>
      <c r="B171" s="227"/>
      <c r="C171" s="244"/>
      <c r="D171" s="303"/>
      <c r="E171" s="295"/>
      <c r="F171" s="295"/>
      <c r="G171" s="244"/>
      <c r="H171" s="34" t="s">
        <v>103</v>
      </c>
      <c r="I171" s="32" t="s">
        <v>48</v>
      </c>
      <c r="J171" s="179">
        <v>93.3</v>
      </c>
      <c r="K171" s="180">
        <v>98</v>
      </c>
      <c r="L171" s="316"/>
      <c r="M171" s="138"/>
    </row>
    <row r="172" spans="1:13" s="6" customFormat="1" ht="15" customHeight="1" x14ac:dyDescent="0.2">
      <c r="A172" s="229" t="s">
        <v>104</v>
      </c>
      <c r="B172" s="229" t="s">
        <v>55</v>
      </c>
      <c r="C172" s="234" t="s">
        <v>13</v>
      </c>
      <c r="D172" s="30" t="s">
        <v>14</v>
      </c>
      <c r="E172" s="49">
        <f>E173+E177</f>
        <v>0</v>
      </c>
      <c r="F172" s="49">
        <f>F173+F177</f>
        <v>0</v>
      </c>
      <c r="G172" s="234"/>
      <c r="H172" s="228" t="s">
        <v>105</v>
      </c>
      <c r="I172" s="306" t="s">
        <v>48</v>
      </c>
      <c r="J172" s="306">
        <v>25</v>
      </c>
      <c r="K172" s="309">
        <v>0</v>
      </c>
      <c r="L172" s="128">
        <f>L173+L177</f>
        <v>0</v>
      </c>
      <c r="M172" s="138"/>
    </row>
    <row r="173" spans="1:13" s="6" customFormat="1" ht="20.25" customHeight="1" x14ac:dyDescent="0.2">
      <c r="A173" s="230"/>
      <c r="B173" s="230"/>
      <c r="C173" s="233"/>
      <c r="D173" s="162" t="s">
        <v>17</v>
      </c>
      <c r="E173" s="49">
        <f>E174+E175+E176</f>
        <v>0</v>
      </c>
      <c r="F173" s="49">
        <f>F174+F175+F176</f>
        <v>0</v>
      </c>
      <c r="G173" s="233"/>
      <c r="H173" s="248"/>
      <c r="I173" s="307"/>
      <c r="J173" s="307"/>
      <c r="K173" s="310"/>
      <c r="L173" s="128">
        <f>L174+L175+L176</f>
        <v>0</v>
      </c>
      <c r="M173" s="138"/>
    </row>
    <row r="174" spans="1:13" s="6" customFormat="1" ht="12" customHeight="1" x14ac:dyDescent="0.2">
      <c r="A174" s="230"/>
      <c r="B174" s="230"/>
      <c r="C174" s="233"/>
      <c r="D174" s="30" t="s">
        <v>20</v>
      </c>
      <c r="E174" s="172">
        <v>0</v>
      </c>
      <c r="F174" s="49">
        <v>0</v>
      </c>
      <c r="G174" s="233"/>
      <c r="H174" s="248"/>
      <c r="I174" s="307"/>
      <c r="J174" s="307"/>
      <c r="K174" s="310"/>
      <c r="L174" s="128">
        <v>0</v>
      </c>
      <c r="M174" s="138"/>
    </row>
    <row r="175" spans="1:13" s="6" customFormat="1" ht="13.5" customHeight="1" x14ac:dyDescent="0.2">
      <c r="A175" s="230"/>
      <c r="B175" s="230"/>
      <c r="C175" s="233"/>
      <c r="D175" s="30" t="s">
        <v>23</v>
      </c>
      <c r="E175" s="49">
        <v>0</v>
      </c>
      <c r="F175" s="49">
        <v>0</v>
      </c>
      <c r="G175" s="233"/>
      <c r="H175" s="248"/>
      <c r="I175" s="307"/>
      <c r="J175" s="307"/>
      <c r="K175" s="310"/>
      <c r="L175" s="128">
        <v>0</v>
      </c>
      <c r="M175" s="138"/>
    </row>
    <row r="176" spans="1:13" s="6" customFormat="1" ht="20.25" customHeight="1" x14ac:dyDescent="0.2">
      <c r="A176" s="230"/>
      <c r="B176" s="230"/>
      <c r="C176" s="233"/>
      <c r="D176" s="162" t="s">
        <v>26</v>
      </c>
      <c r="E176" s="173">
        <v>0</v>
      </c>
      <c r="F176" s="172">
        <v>0</v>
      </c>
      <c r="G176" s="233"/>
      <c r="H176" s="248"/>
      <c r="I176" s="307"/>
      <c r="J176" s="307"/>
      <c r="K176" s="310"/>
      <c r="L176" s="128">
        <v>0</v>
      </c>
      <c r="M176" s="138"/>
    </row>
    <row r="177" spans="1:13" s="6" customFormat="1" ht="20.25" customHeight="1" x14ac:dyDescent="0.2">
      <c r="A177" s="291"/>
      <c r="B177" s="291"/>
      <c r="C177" s="244"/>
      <c r="D177" s="30" t="s">
        <v>42</v>
      </c>
      <c r="E177" s="49">
        <v>0</v>
      </c>
      <c r="F177" s="49">
        <v>0</v>
      </c>
      <c r="G177" s="244"/>
      <c r="H177" s="249"/>
      <c r="I177" s="308"/>
      <c r="J177" s="308"/>
      <c r="K177" s="311"/>
      <c r="L177" s="128">
        <v>0</v>
      </c>
      <c r="M177" s="138"/>
    </row>
    <row r="178" spans="1:13" s="6" customFormat="1" ht="15" customHeight="1" x14ac:dyDescent="0.2">
      <c r="A178" s="229" t="s">
        <v>106</v>
      </c>
      <c r="B178" s="229" t="s">
        <v>85</v>
      </c>
      <c r="C178" s="234" t="s">
        <v>13</v>
      </c>
      <c r="D178" s="30" t="s">
        <v>14</v>
      </c>
      <c r="E178" s="49">
        <f>E179+E183</f>
        <v>8200000</v>
      </c>
      <c r="F178" s="49">
        <f>F179+F183</f>
        <v>0</v>
      </c>
      <c r="G178" s="234" t="s">
        <v>536</v>
      </c>
      <c r="H178" s="228" t="s">
        <v>107</v>
      </c>
      <c r="I178" s="306" t="s">
        <v>48</v>
      </c>
      <c r="J178" s="306">
        <v>25</v>
      </c>
      <c r="K178" s="309">
        <v>0</v>
      </c>
      <c r="L178" s="128">
        <f>L179+L183</f>
        <v>8200000</v>
      </c>
      <c r="M178" s="138"/>
    </row>
    <row r="179" spans="1:13" s="6" customFormat="1" ht="20.25" customHeight="1" x14ac:dyDescent="0.2">
      <c r="A179" s="230"/>
      <c r="B179" s="230"/>
      <c r="C179" s="233"/>
      <c r="D179" s="162" t="s">
        <v>17</v>
      </c>
      <c r="E179" s="49">
        <f>E180+E181+E182</f>
        <v>8200000</v>
      </c>
      <c r="F179" s="49">
        <f>F180+F181+F182</f>
        <v>0</v>
      </c>
      <c r="G179" s="233"/>
      <c r="H179" s="248"/>
      <c r="I179" s="307"/>
      <c r="J179" s="307"/>
      <c r="K179" s="310"/>
      <c r="L179" s="128">
        <f>L180+L181+L182</f>
        <v>8200000</v>
      </c>
      <c r="M179" s="138"/>
    </row>
    <row r="180" spans="1:13" s="6" customFormat="1" ht="12" customHeight="1" x14ac:dyDescent="0.2">
      <c r="A180" s="230"/>
      <c r="B180" s="230"/>
      <c r="C180" s="233"/>
      <c r="D180" s="30" t="s">
        <v>20</v>
      </c>
      <c r="E180" s="172">
        <v>8200000</v>
      </c>
      <c r="F180" s="49">
        <v>0</v>
      </c>
      <c r="G180" s="233"/>
      <c r="H180" s="248"/>
      <c r="I180" s="307"/>
      <c r="J180" s="307"/>
      <c r="K180" s="310"/>
      <c r="L180" s="128">
        <v>8200000</v>
      </c>
      <c r="M180" s="138"/>
    </row>
    <row r="181" spans="1:13" s="6" customFormat="1" ht="13.5" customHeight="1" x14ac:dyDescent="0.2">
      <c r="A181" s="230"/>
      <c r="B181" s="230"/>
      <c r="C181" s="233"/>
      <c r="D181" s="30" t="s">
        <v>23</v>
      </c>
      <c r="E181" s="49">
        <v>0</v>
      </c>
      <c r="F181" s="49">
        <v>0</v>
      </c>
      <c r="G181" s="233"/>
      <c r="H181" s="248"/>
      <c r="I181" s="307"/>
      <c r="J181" s="307"/>
      <c r="K181" s="310"/>
      <c r="L181" s="128">
        <v>0</v>
      </c>
      <c r="M181" s="138"/>
    </row>
    <row r="182" spans="1:13" s="6" customFormat="1" ht="20.25" customHeight="1" x14ac:dyDescent="0.2">
      <c r="A182" s="230"/>
      <c r="B182" s="230"/>
      <c r="C182" s="233"/>
      <c r="D182" s="162" t="s">
        <v>26</v>
      </c>
      <c r="E182" s="173">
        <v>0</v>
      </c>
      <c r="F182" s="172">
        <v>0</v>
      </c>
      <c r="G182" s="233"/>
      <c r="H182" s="248"/>
      <c r="I182" s="307"/>
      <c r="J182" s="307"/>
      <c r="K182" s="310"/>
      <c r="L182" s="128">
        <v>0</v>
      </c>
      <c r="M182" s="138"/>
    </row>
    <row r="183" spans="1:13" s="6" customFormat="1" ht="20.25" customHeight="1" x14ac:dyDescent="0.2">
      <c r="A183" s="291"/>
      <c r="B183" s="291"/>
      <c r="C183" s="244"/>
      <c r="D183" s="30" t="s">
        <v>42</v>
      </c>
      <c r="E183" s="49">
        <v>0</v>
      </c>
      <c r="F183" s="49">
        <v>0</v>
      </c>
      <c r="G183" s="244"/>
      <c r="H183" s="249"/>
      <c r="I183" s="308"/>
      <c r="J183" s="308"/>
      <c r="K183" s="311"/>
      <c r="L183" s="128">
        <v>0</v>
      </c>
      <c r="M183" s="138"/>
    </row>
    <row r="184" spans="1:13" s="6" customFormat="1" ht="20.25" customHeight="1" x14ac:dyDescent="0.2">
      <c r="A184" s="229" t="s">
        <v>108</v>
      </c>
      <c r="B184" s="229" t="s">
        <v>109</v>
      </c>
      <c r="C184" s="234" t="s">
        <v>13</v>
      </c>
      <c r="D184" s="30" t="s">
        <v>14</v>
      </c>
      <c r="E184" s="49">
        <f>E185+E189</f>
        <v>84191828</v>
      </c>
      <c r="F184" s="49">
        <f>F185+F189</f>
        <v>16276828</v>
      </c>
      <c r="G184" s="234"/>
      <c r="H184" s="228"/>
      <c r="I184" s="306"/>
      <c r="J184" s="306"/>
      <c r="K184" s="309"/>
      <c r="L184" s="128">
        <f>L185+L189</f>
        <v>84191828</v>
      </c>
      <c r="M184" s="138"/>
    </row>
    <row r="185" spans="1:13" s="6" customFormat="1" ht="20.25" customHeight="1" x14ac:dyDescent="0.2">
      <c r="A185" s="230"/>
      <c r="B185" s="230"/>
      <c r="C185" s="233"/>
      <c r="D185" s="162" t="s">
        <v>17</v>
      </c>
      <c r="E185" s="49">
        <f>E186+E187+E188</f>
        <v>84191828</v>
      </c>
      <c r="F185" s="49">
        <f>F186+F187+F188</f>
        <v>16276828</v>
      </c>
      <c r="G185" s="233"/>
      <c r="H185" s="248"/>
      <c r="I185" s="307"/>
      <c r="J185" s="307"/>
      <c r="K185" s="310"/>
      <c r="L185" s="128">
        <f>L186+L187+L188</f>
        <v>84191828</v>
      </c>
      <c r="M185" s="138"/>
    </row>
    <row r="186" spans="1:13" s="6" customFormat="1" ht="20.25" customHeight="1" x14ac:dyDescent="0.2">
      <c r="A186" s="230"/>
      <c r="B186" s="230"/>
      <c r="C186" s="233"/>
      <c r="D186" s="30" t="s">
        <v>20</v>
      </c>
      <c r="E186" s="172">
        <f>E192+E211+E205</f>
        <v>5893428</v>
      </c>
      <c r="F186" s="172">
        <f>F192+F211+F205</f>
        <v>1139377.98</v>
      </c>
      <c r="G186" s="233"/>
      <c r="H186" s="248"/>
      <c r="I186" s="307"/>
      <c r="J186" s="307"/>
      <c r="K186" s="310"/>
      <c r="L186" s="128">
        <f>L192+L211+L205</f>
        <v>5893428</v>
      </c>
      <c r="M186" s="138"/>
    </row>
    <row r="187" spans="1:13" s="6" customFormat="1" ht="20.25" customHeight="1" x14ac:dyDescent="0.2">
      <c r="A187" s="230"/>
      <c r="B187" s="230"/>
      <c r="C187" s="233"/>
      <c r="D187" s="30" t="s">
        <v>23</v>
      </c>
      <c r="E187" s="49">
        <f t="shared" ref="E187:F189" si="0">E193+E206+E212</f>
        <v>78298400</v>
      </c>
      <c r="F187" s="49">
        <f t="shared" si="0"/>
        <v>15137450.02</v>
      </c>
      <c r="G187" s="233"/>
      <c r="H187" s="248"/>
      <c r="I187" s="307"/>
      <c r="J187" s="307"/>
      <c r="K187" s="310"/>
      <c r="L187" s="128">
        <f>L193+L206+L212</f>
        <v>78298400</v>
      </c>
      <c r="M187" s="138"/>
    </row>
    <row r="188" spans="1:13" s="6" customFormat="1" ht="20.25" customHeight="1" x14ac:dyDescent="0.2">
      <c r="A188" s="230"/>
      <c r="B188" s="230"/>
      <c r="C188" s="233"/>
      <c r="D188" s="162" t="s">
        <v>26</v>
      </c>
      <c r="E188" s="173">
        <f t="shared" si="0"/>
        <v>0</v>
      </c>
      <c r="F188" s="173">
        <f t="shared" si="0"/>
        <v>0</v>
      </c>
      <c r="G188" s="233"/>
      <c r="H188" s="248"/>
      <c r="I188" s="307"/>
      <c r="J188" s="307"/>
      <c r="K188" s="310"/>
      <c r="L188" s="128">
        <f>L194+L207+L213</f>
        <v>0</v>
      </c>
      <c r="M188" s="138"/>
    </row>
    <row r="189" spans="1:13" s="6" customFormat="1" ht="20.25" customHeight="1" x14ac:dyDescent="0.2">
      <c r="A189" s="291"/>
      <c r="B189" s="291"/>
      <c r="C189" s="244"/>
      <c r="D189" s="30" t="s">
        <v>42</v>
      </c>
      <c r="E189" s="49">
        <f t="shared" si="0"/>
        <v>0</v>
      </c>
      <c r="F189" s="49">
        <f t="shared" si="0"/>
        <v>0</v>
      </c>
      <c r="G189" s="244"/>
      <c r="H189" s="249"/>
      <c r="I189" s="308"/>
      <c r="J189" s="308"/>
      <c r="K189" s="311"/>
      <c r="L189" s="128">
        <f>L195+L208+L214</f>
        <v>0</v>
      </c>
      <c r="M189" s="138"/>
    </row>
    <row r="190" spans="1:13" s="6" customFormat="1" ht="58.5" customHeight="1" x14ac:dyDescent="0.2">
      <c r="A190" s="228" t="s">
        <v>110</v>
      </c>
      <c r="B190" s="228" t="s">
        <v>111</v>
      </c>
      <c r="C190" s="234" t="s">
        <v>13</v>
      </c>
      <c r="D190" s="30" t="s">
        <v>14</v>
      </c>
      <c r="E190" s="49">
        <f>E191+E195</f>
        <v>84191828</v>
      </c>
      <c r="F190" s="49">
        <f>F191+F195</f>
        <v>16276828</v>
      </c>
      <c r="G190" s="234"/>
      <c r="H190" s="148" t="s">
        <v>112</v>
      </c>
      <c r="I190" s="60" t="s">
        <v>113</v>
      </c>
      <c r="J190" s="169">
        <v>3.4</v>
      </c>
      <c r="K190" s="168">
        <v>4.5999999999999996</v>
      </c>
      <c r="L190" s="129">
        <f>L191+L195</f>
        <v>84191828</v>
      </c>
      <c r="M190" s="138"/>
    </row>
    <row r="191" spans="1:13" s="6" customFormat="1" ht="20.25" customHeight="1" x14ac:dyDescent="0.2">
      <c r="A191" s="230"/>
      <c r="B191" s="229"/>
      <c r="C191" s="233"/>
      <c r="D191" s="162" t="s">
        <v>17</v>
      </c>
      <c r="E191" s="49">
        <f>E192+E193+E194</f>
        <v>84191828</v>
      </c>
      <c r="F191" s="49">
        <f>F192+F193+F194</f>
        <v>16276828</v>
      </c>
      <c r="G191" s="233"/>
      <c r="H191" s="148" t="s">
        <v>114</v>
      </c>
      <c r="I191" s="60" t="s">
        <v>48</v>
      </c>
      <c r="J191" s="169">
        <v>74</v>
      </c>
      <c r="K191" s="168">
        <v>90.2</v>
      </c>
      <c r="L191" s="130">
        <f>L192+L193+L194</f>
        <v>84191828</v>
      </c>
      <c r="M191" s="138"/>
    </row>
    <row r="192" spans="1:13" s="6" customFormat="1" ht="44.25" customHeight="1" x14ac:dyDescent="0.2">
      <c r="A192" s="230"/>
      <c r="B192" s="229"/>
      <c r="C192" s="233"/>
      <c r="D192" s="30" t="s">
        <v>20</v>
      </c>
      <c r="E192" s="172">
        <v>5893428</v>
      </c>
      <c r="F192" s="49">
        <v>1139377.98</v>
      </c>
      <c r="G192" s="233"/>
      <c r="H192" s="148" t="s">
        <v>115</v>
      </c>
      <c r="I192" s="60" t="s">
        <v>113</v>
      </c>
      <c r="J192" s="169">
        <v>4.3</v>
      </c>
      <c r="K192" s="168">
        <v>5.7</v>
      </c>
      <c r="L192" s="129">
        <v>5893428</v>
      </c>
      <c r="M192" s="138"/>
    </row>
    <row r="193" spans="1:13" s="6" customFormat="1" ht="20.25" customHeight="1" x14ac:dyDescent="0.2">
      <c r="A193" s="230"/>
      <c r="B193" s="229"/>
      <c r="C193" s="233"/>
      <c r="D193" s="30" t="s">
        <v>23</v>
      </c>
      <c r="E193" s="49">
        <v>78298400</v>
      </c>
      <c r="F193" s="49">
        <v>15137450.02</v>
      </c>
      <c r="G193" s="233"/>
      <c r="H193" s="148" t="s">
        <v>116</v>
      </c>
      <c r="I193" s="60" t="s">
        <v>117</v>
      </c>
      <c r="J193" s="169">
        <v>37</v>
      </c>
      <c r="K193" s="168">
        <v>43.38</v>
      </c>
      <c r="L193" s="130">
        <v>78298400</v>
      </c>
      <c r="M193" s="138"/>
    </row>
    <row r="194" spans="1:13" s="6" customFormat="1" ht="31.5" x14ac:dyDescent="0.2">
      <c r="A194" s="230"/>
      <c r="B194" s="229"/>
      <c r="C194" s="233"/>
      <c r="D194" s="162" t="s">
        <v>26</v>
      </c>
      <c r="E194" s="173">
        <v>0</v>
      </c>
      <c r="F194" s="172">
        <v>0</v>
      </c>
      <c r="G194" s="233"/>
      <c r="H194" s="148" t="s">
        <v>118</v>
      </c>
      <c r="I194" s="145" t="s">
        <v>48</v>
      </c>
      <c r="J194" s="169">
        <v>52.5</v>
      </c>
      <c r="K194" s="168">
        <v>53</v>
      </c>
      <c r="L194" s="130">
        <v>0</v>
      </c>
      <c r="M194" s="138"/>
    </row>
    <row r="195" spans="1:13" s="6" customFormat="1" ht="53.25" customHeight="1" x14ac:dyDescent="0.2">
      <c r="A195" s="230"/>
      <c r="B195" s="229"/>
      <c r="C195" s="233"/>
      <c r="D195" s="172" t="s">
        <v>42</v>
      </c>
      <c r="E195" s="172">
        <v>0</v>
      </c>
      <c r="F195" s="172">
        <v>0</v>
      </c>
      <c r="G195" s="233"/>
      <c r="H195" s="148" t="s">
        <v>119</v>
      </c>
      <c r="I195" s="145" t="s">
        <v>48</v>
      </c>
      <c r="J195" s="169">
        <v>50</v>
      </c>
      <c r="K195" s="168">
        <v>51</v>
      </c>
      <c r="L195" s="130">
        <v>0</v>
      </c>
      <c r="M195" s="138"/>
    </row>
    <row r="196" spans="1:13" s="6" customFormat="1" ht="52.5" x14ac:dyDescent="0.2">
      <c r="A196" s="61"/>
      <c r="B196" s="61"/>
      <c r="C196" s="62"/>
      <c r="D196" s="173"/>
      <c r="E196" s="173"/>
      <c r="F196" s="173"/>
      <c r="G196" s="150"/>
      <c r="H196" s="148" t="s">
        <v>120</v>
      </c>
      <c r="I196" s="145" t="s">
        <v>48</v>
      </c>
      <c r="J196" s="169">
        <v>40</v>
      </c>
      <c r="K196" s="168">
        <v>40.200000000000003</v>
      </c>
      <c r="L196" s="24"/>
      <c r="M196" s="138"/>
    </row>
    <row r="197" spans="1:13" s="6" customFormat="1" ht="52.5" x14ac:dyDescent="0.2">
      <c r="A197" s="61"/>
      <c r="B197" s="61"/>
      <c r="C197" s="62"/>
      <c r="D197" s="173"/>
      <c r="E197" s="173"/>
      <c r="F197" s="173"/>
      <c r="G197" s="150"/>
      <c r="H197" s="148" t="s">
        <v>121</v>
      </c>
      <c r="I197" s="145" t="s">
        <v>48</v>
      </c>
      <c r="J197" s="169">
        <v>50</v>
      </c>
      <c r="K197" s="168">
        <v>50.7</v>
      </c>
      <c r="L197" s="24"/>
      <c r="M197" s="138"/>
    </row>
    <row r="198" spans="1:13" s="6" customFormat="1" ht="52.5" x14ac:dyDescent="0.2">
      <c r="A198" s="63"/>
      <c r="B198" s="64"/>
      <c r="C198" s="62"/>
      <c r="D198" s="173"/>
      <c r="E198" s="173"/>
      <c r="F198" s="173"/>
      <c r="G198" s="150"/>
      <c r="H198" s="148" t="s">
        <v>122</v>
      </c>
      <c r="I198" s="145" t="s">
        <v>48</v>
      </c>
      <c r="J198" s="169">
        <v>75</v>
      </c>
      <c r="K198" s="168">
        <v>76.900000000000006</v>
      </c>
      <c r="L198" s="24"/>
      <c r="M198" s="138"/>
    </row>
    <row r="199" spans="1:13" s="6" customFormat="1" ht="63" x14ac:dyDescent="0.2">
      <c r="A199" s="63"/>
      <c r="B199" s="64"/>
      <c r="C199" s="62"/>
      <c r="D199" s="173"/>
      <c r="E199" s="173"/>
      <c r="F199" s="173"/>
      <c r="G199" s="150"/>
      <c r="H199" s="148" t="s">
        <v>123</v>
      </c>
      <c r="I199" s="145" t="s">
        <v>48</v>
      </c>
      <c r="J199" s="169">
        <v>70</v>
      </c>
      <c r="K199" s="168">
        <v>70.599999999999994</v>
      </c>
      <c r="L199" s="24"/>
      <c r="M199" s="138"/>
    </row>
    <row r="200" spans="1:13" s="6" customFormat="1" ht="73.5" x14ac:dyDescent="0.2">
      <c r="A200" s="63"/>
      <c r="B200" s="64"/>
      <c r="C200" s="62"/>
      <c r="D200" s="173"/>
      <c r="E200" s="173"/>
      <c r="F200" s="173"/>
      <c r="G200" s="150"/>
      <c r="H200" s="148" t="s">
        <v>124</v>
      </c>
      <c r="I200" s="145" t="s">
        <v>48</v>
      </c>
      <c r="J200" s="169">
        <v>95</v>
      </c>
      <c r="K200" s="168">
        <v>50</v>
      </c>
      <c r="L200" s="24"/>
      <c r="M200" s="138"/>
    </row>
    <row r="201" spans="1:13" s="6" customFormat="1" ht="69.75" customHeight="1" x14ac:dyDescent="0.2">
      <c r="A201" s="63"/>
      <c r="B201" s="61"/>
      <c r="C201" s="62"/>
      <c r="D201" s="173"/>
      <c r="E201" s="173"/>
      <c r="F201" s="173"/>
      <c r="G201" s="150"/>
      <c r="H201" s="148" t="s">
        <v>125</v>
      </c>
      <c r="I201" s="145" t="s">
        <v>48</v>
      </c>
      <c r="J201" s="169">
        <v>3.6</v>
      </c>
      <c r="K201" s="168"/>
      <c r="L201" s="24"/>
      <c r="M201" s="138"/>
    </row>
    <row r="202" spans="1:13" s="6" customFormat="1" ht="94.5" x14ac:dyDescent="0.2">
      <c r="A202" s="96"/>
      <c r="B202" s="97"/>
      <c r="C202" s="62"/>
      <c r="D202" s="174"/>
      <c r="E202" s="174"/>
      <c r="F202" s="174"/>
      <c r="G202" s="151"/>
      <c r="H202" s="148" t="s">
        <v>126</v>
      </c>
      <c r="I202" s="145" t="s">
        <v>48</v>
      </c>
      <c r="J202" s="169">
        <v>95</v>
      </c>
      <c r="K202" s="168"/>
      <c r="L202" s="24"/>
      <c r="M202" s="138"/>
    </row>
    <row r="203" spans="1:13" s="6" customFormat="1" ht="15.75" hidden="1" customHeight="1" x14ac:dyDescent="0.2">
      <c r="A203" s="228" t="s">
        <v>127</v>
      </c>
      <c r="B203" s="228" t="s">
        <v>55</v>
      </c>
      <c r="C203" s="234" t="s">
        <v>13</v>
      </c>
      <c r="D203" s="30" t="s">
        <v>14</v>
      </c>
      <c r="E203" s="49">
        <f>E204+E208</f>
        <v>0</v>
      </c>
      <c r="F203" s="49">
        <f>F204+F208</f>
        <v>0</v>
      </c>
      <c r="G203" s="234"/>
      <c r="H203" s="228" t="s">
        <v>128</v>
      </c>
      <c r="I203" s="306" t="s">
        <v>48</v>
      </c>
      <c r="J203" s="306">
        <v>0</v>
      </c>
      <c r="K203" s="309"/>
      <c r="L203" s="128"/>
      <c r="M203" s="138"/>
    </row>
    <row r="204" spans="1:13" s="6" customFormat="1" ht="20.25" hidden="1" customHeight="1" x14ac:dyDescent="0.2">
      <c r="A204" s="230"/>
      <c r="B204" s="230"/>
      <c r="C204" s="233"/>
      <c r="D204" s="162" t="s">
        <v>17</v>
      </c>
      <c r="E204" s="49">
        <f>E205+E206+E207</f>
        <v>0</v>
      </c>
      <c r="F204" s="49">
        <f>F205+F206+F207</f>
        <v>0</v>
      </c>
      <c r="G204" s="233"/>
      <c r="H204" s="248"/>
      <c r="I204" s="307"/>
      <c r="J204" s="307"/>
      <c r="K204" s="310"/>
      <c r="L204" s="128"/>
      <c r="M204" s="138"/>
    </row>
    <row r="205" spans="1:13" s="6" customFormat="1" ht="15" hidden="1" customHeight="1" x14ac:dyDescent="0.2">
      <c r="A205" s="230"/>
      <c r="B205" s="230"/>
      <c r="C205" s="233"/>
      <c r="D205" s="30" t="s">
        <v>20</v>
      </c>
      <c r="E205" s="172">
        <v>0</v>
      </c>
      <c r="F205" s="49">
        <v>0</v>
      </c>
      <c r="G205" s="233"/>
      <c r="H205" s="248"/>
      <c r="I205" s="307"/>
      <c r="J205" s="307"/>
      <c r="K205" s="310"/>
      <c r="L205" s="128"/>
      <c r="M205" s="138"/>
    </row>
    <row r="206" spans="1:13" s="6" customFormat="1" ht="17.25" hidden="1" customHeight="1" x14ac:dyDescent="0.2">
      <c r="A206" s="230"/>
      <c r="B206" s="230"/>
      <c r="C206" s="233"/>
      <c r="D206" s="30" t="s">
        <v>23</v>
      </c>
      <c r="E206" s="49">
        <v>0</v>
      </c>
      <c r="F206" s="49">
        <v>0</v>
      </c>
      <c r="G206" s="233"/>
      <c r="H206" s="248"/>
      <c r="I206" s="307"/>
      <c r="J206" s="307"/>
      <c r="K206" s="310"/>
      <c r="L206" s="128"/>
      <c r="M206" s="138"/>
    </row>
    <row r="207" spans="1:13" s="6" customFormat="1" ht="20.25" hidden="1" customHeight="1" x14ac:dyDescent="0.2">
      <c r="A207" s="230"/>
      <c r="B207" s="230"/>
      <c r="C207" s="233"/>
      <c r="D207" s="162" t="s">
        <v>26</v>
      </c>
      <c r="E207" s="173">
        <v>0</v>
      </c>
      <c r="F207" s="172">
        <v>0</v>
      </c>
      <c r="G207" s="233"/>
      <c r="H207" s="248"/>
      <c r="I207" s="307"/>
      <c r="J207" s="307"/>
      <c r="K207" s="310"/>
      <c r="L207" s="128"/>
      <c r="M207" s="138"/>
    </row>
    <row r="208" spans="1:13" s="6" customFormat="1" ht="20.25" hidden="1" customHeight="1" x14ac:dyDescent="0.2">
      <c r="A208" s="291"/>
      <c r="B208" s="291"/>
      <c r="C208" s="244"/>
      <c r="D208" s="30" t="s">
        <v>42</v>
      </c>
      <c r="E208" s="49">
        <v>0</v>
      </c>
      <c r="F208" s="49">
        <v>0</v>
      </c>
      <c r="G208" s="244"/>
      <c r="H208" s="249"/>
      <c r="I208" s="308"/>
      <c r="J208" s="308"/>
      <c r="K208" s="311"/>
      <c r="L208" s="128"/>
      <c r="M208" s="138"/>
    </row>
    <row r="209" spans="1:13" s="6" customFormat="1" ht="20.25" hidden="1" customHeight="1" x14ac:dyDescent="0.2">
      <c r="A209" s="229" t="s">
        <v>129</v>
      </c>
      <c r="B209" s="229" t="s">
        <v>85</v>
      </c>
      <c r="C209" s="234" t="s">
        <v>13</v>
      </c>
      <c r="D209" s="30" t="s">
        <v>14</v>
      </c>
      <c r="E209" s="49">
        <f>E210+E214</f>
        <v>0</v>
      </c>
      <c r="F209" s="49">
        <f>F210+F214</f>
        <v>0</v>
      </c>
      <c r="G209" s="234" t="s">
        <v>130</v>
      </c>
      <c r="H209" s="228" t="s">
        <v>131</v>
      </c>
      <c r="I209" s="306" t="s">
        <v>48</v>
      </c>
      <c r="J209" s="306">
        <v>0</v>
      </c>
      <c r="K209" s="309">
        <v>0</v>
      </c>
      <c r="L209" s="128"/>
      <c r="M209" s="138"/>
    </row>
    <row r="210" spans="1:13" s="6" customFormat="1" ht="20.25" hidden="1" customHeight="1" x14ac:dyDescent="0.2">
      <c r="A210" s="230"/>
      <c r="B210" s="230"/>
      <c r="C210" s="233"/>
      <c r="D210" s="162" t="s">
        <v>17</v>
      </c>
      <c r="E210" s="49">
        <f>E211+E212+E213</f>
        <v>0</v>
      </c>
      <c r="F210" s="49">
        <f>F211+F212+F213</f>
        <v>0</v>
      </c>
      <c r="G210" s="233"/>
      <c r="H210" s="248"/>
      <c r="I210" s="307"/>
      <c r="J210" s="307"/>
      <c r="K210" s="310"/>
      <c r="L210" s="128"/>
      <c r="M210" s="138"/>
    </row>
    <row r="211" spans="1:13" s="6" customFormat="1" ht="24" hidden="1" customHeight="1" x14ac:dyDescent="0.2">
      <c r="A211" s="230"/>
      <c r="B211" s="230"/>
      <c r="C211" s="233"/>
      <c r="D211" s="30" t="s">
        <v>20</v>
      </c>
      <c r="E211" s="172">
        <v>0</v>
      </c>
      <c r="F211" s="49">
        <v>0</v>
      </c>
      <c r="G211" s="233"/>
      <c r="H211" s="248"/>
      <c r="I211" s="307"/>
      <c r="J211" s="307"/>
      <c r="K211" s="310"/>
      <c r="L211" s="128"/>
      <c r="M211" s="138"/>
    </row>
    <row r="212" spans="1:13" s="6" customFormat="1" ht="20.25" hidden="1" customHeight="1" x14ac:dyDescent="0.2">
      <c r="A212" s="230"/>
      <c r="B212" s="230"/>
      <c r="C212" s="233"/>
      <c r="D212" s="30" t="s">
        <v>23</v>
      </c>
      <c r="E212" s="49">
        <v>0</v>
      </c>
      <c r="F212" s="49">
        <v>0</v>
      </c>
      <c r="G212" s="233"/>
      <c r="H212" s="248"/>
      <c r="I212" s="307"/>
      <c r="J212" s="307"/>
      <c r="K212" s="310"/>
      <c r="L212" s="128"/>
      <c r="M212" s="138"/>
    </row>
    <row r="213" spans="1:13" s="6" customFormat="1" ht="23.25" hidden="1" customHeight="1" x14ac:dyDescent="0.2">
      <c r="A213" s="230"/>
      <c r="B213" s="230"/>
      <c r="C213" s="233"/>
      <c r="D213" s="162" t="s">
        <v>26</v>
      </c>
      <c r="E213" s="173">
        <v>0</v>
      </c>
      <c r="F213" s="172">
        <v>0</v>
      </c>
      <c r="G213" s="233"/>
      <c r="H213" s="248"/>
      <c r="I213" s="307"/>
      <c r="J213" s="307"/>
      <c r="K213" s="310"/>
      <c r="L213" s="128"/>
      <c r="M213" s="138"/>
    </row>
    <row r="214" spans="1:13" s="6" customFormat="1" ht="20.25" hidden="1" customHeight="1" x14ac:dyDescent="0.2">
      <c r="A214" s="291"/>
      <c r="B214" s="291"/>
      <c r="C214" s="244"/>
      <c r="D214" s="30" t="s">
        <v>42</v>
      </c>
      <c r="E214" s="49">
        <v>0</v>
      </c>
      <c r="F214" s="49">
        <v>0</v>
      </c>
      <c r="G214" s="244"/>
      <c r="H214" s="249"/>
      <c r="I214" s="308"/>
      <c r="J214" s="308"/>
      <c r="K214" s="311"/>
      <c r="L214" s="128"/>
      <c r="M214" s="138"/>
    </row>
    <row r="215" spans="1:13" s="6" customFormat="1" ht="23.25" customHeight="1" x14ac:dyDescent="0.2">
      <c r="A215" s="228" t="s">
        <v>132</v>
      </c>
      <c r="B215" s="228" t="s">
        <v>133</v>
      </c>
      <c r="C215" s="234" t="s">
        <v>13</v>
      </c>
      <c r="D215" s="30" t="s">
        <v>14</v>
      </c>
      <c r="E215" s="49">
        <f>E216+E220</f>
        <v>11400000</v>
      </c>
      <c r="F215" s="49">
        <f>F216+F220</f>
        <v>0</v>
      </c>
      <c r="G215" s="234"/>
      <c r="H215" s="148" t="s">
        <v>134</v>
      </c>
      <c r="I215" s="145" t="s">
        <v>135</v>
      </c>
      <c r="J215" s="181">
        <v>0.434</v>
      </c>
      <c r="K215" s="182">
        <v>9.5000000000000001E-2</v>
      </c>
      <c r="L215" s="107">
        <f>L216+L220</f>
        <v>11400000</v>
      </c>
      <c r="M215" s="138"/>
    </row>
    <row r="216" spans="1:13" s="6" customFormat="1" ht="52.5" customHeight="1" x14ac:dyDescent="0.2">
      <c r="A216" s="230"/>
      <c r="B216" s="230"/>
      <c r="C216" s="233"/>
      <c r="D216" s="162" t="s">
        <v>17</v>
      </c>
      <c r="E216" s="49">
        <f>E217+E218+E219</f>
        <v>11400000</v>
      </c>
      <c r="F216" s="49">
        <f>F217+F218+F219</f>
        <v>0</v>
      </c>
      <c r="G216" s="233"/>
      <c r="H216" s="148" t="s">
        <v>136</v>
      </c>
      <c r="I216" s="145" t="s">
        <v>48</v>
      </c>
      <c r="J216" s="145">
        <v>17.2</v>
      </c>
      <c r="K216" s="168">
        <v>20.100000000000001</v>
      </c>
      <c r="L216" s="107">
        <f>L217+L218+L219</f>
        <v>11400000</v>
      </c>
      <c r="M216" s="138"/>
    </row>
    <row r="217" spans="1:13" s="6" customFormat="1" ht="38.25" customHeight="1" x14ac:dyDescent="0.2">
      <c r="A217" s="230"/>
      <c r="B217" s="230"/>
      <c r="C217" s="233"/>
      <c r="D217" s="30" t="s">
        <v>20</v>
      </c>
      <c r="E217" s="172">
        <f t="shared" ref="E217:F220" si="1">E224+E230+E236+E242</f>
        <v>11400000</v>
      </c>
      <c r="F217" s="172">
        <f>F224+F230+F236+F242</f>
        <v>0</v>
      </c>
      <c r="G217" s="233"/>
      <c r="H217" s="148" t="s">
        <v>137</v>
      </c>
      <c r="I217" s="145" t="s">
        <v>48</v>
      </c>
      <c r="J217" s="145">
        <v>56</v>
      </c>
      <c r="K217" s="168">
        <v>56</v>
      </c>
      <c r="L217" s="107">
        <f>L224+L230+L236+L242</f>
        <v>11400000</v>
      </c>
      <c r="M217" s="138"/>
    </row>
    <row r="218" spans="1:13" s="6" customFormat="1" ht="56.25" customHeight="1" x14ac:dyDescent="0.2">
      <c r="A218" s="230"/>
      <c r="B218" s="230"/>
      <c r="C218" s="233"/>
      <c r="D218" s="30" t="s">
        <v>23</v>
      </c>
      <c r="E218" s="49">
        <f t="shared" si="1"/>
        <v>0</v>
      </c>
      <c r="F218" s="49">
        <f>F225+F231+F237+F243</f>
        <v>0</v>
      </c>
      <c r="G218" s="233"/>
      <c r="H218" s="148" t="s">
        <v>138</v>
      </c>
      <c r="I218" s="145" t="s">
        <v>48</v>
      </c>
      <c r="J218" s="145">
        <v>58.4</v>
      </c>
      <c r="K218" s="168">
        <v>71.2</v>
      </c>
      <c r="L218" s="107">
        <f>L225+L231+L237+L243</f>
        <v>0</v>
      </c>
      <c r="M218" s="138"/>
    </row>
    <row r="219" spans="1:13" s="6" customFormat="1" ht="108" customHeight="1" x14ac:dyDescent="0.2">
      <c r="A219" s="230"/>
      <c r="B219" s="230"/>
      <c r="C219" s="233"/>
      <c r="D219" s="162" t="s">
        <v>26</v>
      </c>
      <c r="E219" s="173">
        <f t="shared" si="1"/>
        <v>0</v>
      </c>
      <c r="F219" s="173">
        <f>F226+F232+F238+F244</f>
        <v>0</v>
      </c>
      <c r="G219" s="233"/>
      <c r="H219" s="148" t="s">
        <v>139</v>
      </c>
      <c r="I219" s="145" t="s">
        <v>48</v>
      </c>
      <c r="J219" s="145">
        <v>16.7</v>
      </c>
      <c r="K219" s="168">
        <v>22.2</v>
      </c>
      <c r="L219" s="108">
        <f>L226+L232+L238+L244</f>
        <v>0</v>
      </c>
      <c r="M219" s="138"/>
    </row>
    <row r="220" spans="1:13" s="6" customFormat="1" ht="30.75" customHeight="1" x14ac:dyDescent="0.2">
      <c r="A220" s="230"/>
      <c r="B220" s="230"/>
      <c r="C220" s="233"/>
      <c r="D220" s="158" t="s">
        <v>42</v>
      </c>
      <c r="E220" s="172">
        <f t="shared" si="1"/>
        <v>0</v>
      </c>
      <c r="F220" s="172">
        <f t="shared" si="1"/>
        <v>0</v>
      </c>
      <c r="G220" s="233"/>
      <c r="H220" s="148" t="s">
        <v>140</v>
      </c>
      <c r="I220" s="145" t="s">
        <v>141</v>
      </c>
      <c r="J220" s="145">
        <v>29.6</v>
      </c>
      <c r="K220" s="168">
        <v>6.8</v>
      </c>
      <c r="L220" s="107">
        <f>L227+L233+L239+L245</f>
        <v>0</v>
      </c>
      <c r="M220" s="138"/>
    </row>
    <row r="221" spans="1:13" s="6" customFormat="1" ht="56.25" customHeight="1" x14ac:dyDescent="0.2">
      <c r="A221" s="28"/>
      <c r="B221" s="65"/>
      <c r="C221" s="29"/>
      <c r="D221" s="174"/>
      <c r="E221" s="174"/>
      <c r="F221" s="174"/>
      <c r="G221" s="233"/>
      <c r="H221" s="148" t="s">
        <v>142</v>
      </c>
      <c r="I221" s="145" t="s">
        <v>78</v>
      </c>
      <c r="J221" s="145">
        <v>41</v>
      </c>
      <c r="K221" s="168">
        <v>44</v>
      </c>
      <c r="L221" s="24"/>
      <c r="M221" s="138"/>
    </row>
    <row r="222" spans="1:13" s="6" customFormat="1" hidden="1" x14ac:dyDescent="0.2">
      <c r="A222" s="299" t="s">
        <v>143</v>
      </c>
      <c r="B222" s="228" t="s">
        <v>144</v>
      </c>
      <c r="C222" s="234" t="s">
        <v>13</v>
      </c>
      <c r="D222" s="30" t="s">
        <v>14</v>
      </c>
      <c r="E222" s="49">
        <f>E223+E227</f>
        <v>0</v>
      </c>
      <c r="F222" s="49">
        <f>F223+F227</f>
        <v>0</v>
      </c>
      <c r="G222" s="149"/>
      <c r="H222" s="225" t="s">
        <v>145</v>
      </c>
      <c r="I222" s="282" t="s">
        <v>146</v>
      </c>
      <c r="J222" s="282">
        <v>0</v>
      </c>
      <c r="K222" s="309"/>
      <c r="L222" s="128"/>
      <c r="M222" s="138"/>
    </row>
    <row r="223" spans="1:13" s="6" customFormat="1" ht="20.25" hidden="1" customHeight="1" x14ac:dyDescent="0.2">
      <c r="A223" s="300"/>
      <c r="B223" s="230"/>
      <c r="C223" s="233"/>
      <c r="D223" s="162" t="s">
        <v>17</v>
      </c>
      <c r="E223" s="49">
        <f>E224+E225+E226</f>
        <v>0</v>
      </c>
      <c r="F223" s="49">
        <f>F224+F225+F226</f>
        <v>0</v>
      </c>
      <c r="G223" s="150"/>
      <c r="H223" s="226"/>
      <c r="I223" s="317"/>
      <c r="J223" s="317"/>
      <c r="K223" s="310"/>
      <c r="L223" s="128"/>
      <c r="M223" s="138"/>
    </row>
    <row r="224" spans="1:13" s="6" customFormat="1" hidden="1" x14ac:dyDescent="0.2">
      <c r="A224" s="300"/>
      <c r="B224" s="230"/>
      <c r="C224" s="233"/>
      <c r="D224" s="30" t="s">
        <v>20</v>
      </c>
      <c r="E224" s="172">
        <v>0</v>
      </c>
      <c r="F224" s="49"/>
      <c r="G224" s="150"/>
      <c r="H224" s="226"/>
      <c r="I224" s="317"/>
      <c r="J224" s="317"/>
      <c r="K224" s="310"/>
      <c r="L224" s="128"/>
      <c r="M224" s="138"/>
    </row>
    <row r="225" spans="1:13" s="6" customFormat="1" hidden="1" x14ac:dyDescent="0.2">
      <c r="A225" s="300"/>
      <c r="B225" s="230"/>
      <c r="C225" s="233"/>
      <c r="D225" s="30" t="s">
        <v>23</v>
      </c>
      <c r="E225" s="49">
        <v>0</v>
      </c>
      <c r="F225" s="49"/>
      <c r="G225" s="150"/>
      <c r="H225" s="226"/>
      <c r="I225" s="317"/>
      <c r="J225" s="317"/>
      <c r="K225" s="310"/>
      <c r="L225" s="128"/>
      <c r="M225" s="138"/>
    </row>
    <row r="226" spans="1:13" s="6" customFormat="1" ht="20.25" hidden="1" customHeight="1" x14ac:dyDescent="0.2">
      <c r="A226" s="300"/>
      <c r="B226" s="230"/>
      <c r="C226" s="233"/>
      <c r="D226" s="162" t="s">
        <v>26</v>
      </c>
      <c r="E226" s="173">
        <v>0</v>
      </c>
      <c r="F226" s="172">
        <v>0</v>
      </c>
      <c r="G226" s="150"/>
      <c r="H226" s="226"/>
      <c r="I226" s="317"/>
      <c r="J226" s="317"/>
      <c r="K226" s="310"/>
      <c r="L226" s="128"/>
      <c r="M226" s="138"/>
    </row>
    <row r="227" spans="1:13" s="6" customFormat="1" ht="20.25" hidden="1" customHeight="1" x14ac:dyDescent="0.2">
      <c r="A227" s="301"/>
      <c r="B227" s="291"/>
      <c r="C227" s="233"/>
      <c r="D227" s="30" t="s">
        <v>42</v>
      </c>
      <c r="E227" s="49">
        <v>0</v>
      </c>
      <c r="F227" s="49">
        <v>0</v>
      </c>
      <c r="G227" s="151"/>
      <c r="H227" s="227"/>
      <c r="I227" s="283"/>
      <c r="J227" s="283"/>
      <c r="K227" s="311"/>
      <c r="L227" s="128"/>
      <c r="M227" s="138"/>
    </row>
    <row r="228" spans="1:13" s="6" customFormat="1" ht="20.25" hidden="1" customHeight="1" x14ac:dyDescent="0.2">
      <c r="A228" s="299" t="s">
        <v>147</v>
      </c>
      <c r="B228" s="228" t="s">
        <v>148</v>
      </c>
      <c r="C228" s="234" t="s">
        <v>13</v>
      </c>
      <c r="D228" s="30" t="s">
        <v>14</v>
      </c>
      <c r="E228" s="49">
        <f>E229+E233</f>
        <v>0</v>
      </c>
      <c r="F228" s="49">
        <f>F229+F233</f>
        <v>0</v>
      </c>
      <c r="G228" s="234" t="s">
        <v>149</v>
      </c>
      <c r="H228" s="225" t="s">
        <v>150</v>
      </c>
      <c r="I228" s="282" t="s">
        <v>146</v>
      </c>
      <c r="J228" s="282">
        <v>0</v>
      </c>
      <c r="K228" s="309"/>
      <c r="L228" s="128"/>
      <c r="M228" s="138"/>
    </row>
    <row r="229" spans="1:13" s="6" customFormat="1" ht="20.25" hidden="1" customHeight="1" x14ac:dyDescent="0.2">
      <c r="A229" s="300"/>
      <c r="B229" s="230"/>
      <c r="C229" s="233"/>
      <c r="D229" s="162" t="s">
        <v>17</v>
      </c>
      <c r="E229" s="49">
        <f>E230+E231+E232</f>
        <v>0</v>
      </c>
      <c r="F229" s="49">
        <f>F230+F231+F232</f>
        <v>0</v>
      </c>
      <c r="G229" s="233"/>
      <c r="H229" s="226"/>
      <c r="I229" s="317"/>
      <c r="J229" s="317"/>
      <c r="K229" s="310"/>
      <c r="L229" s="128"/>
      <c r="M229" s="138"/>
    </row>
    <row r="230" spans="1:13" s="6" customFormat="1" ht="20.25" hidden="1" customHeight="1" x14ac:dyDescent="0.2">
      <c r="A230" s="300"/>
      <c r="B230" s="230"/>
      <c r="C230" s="233"/>
      <c r="D230" s="30" t="s">
        <v>20</v>
      </c>
      <c r="E230" s="172">
        <v>0</v>
      </c>
      <c r="F230" s="49">
        <v>0</v>
      </c>
      <c r="G230" s="233"/>
      <c r="H230" s="226"/>
      <c r="I230" s="317"/>
      <c r="J230" s="317"/>
      <c r="K230" s="310"/>
      <c r="L230" s="128"/>
      <c r="M230" s="138"/>
    </row>
    <row r="231" spans="1:13" s="6" customFormat="1" ht="20.25" hidden="1" customHeight="1" x14ac:dyDescent="0.2">
      <c r="A231" s="300"/>
      <c r="B231" s="230"/>
      <c r="C231" s="233"/>
      <c r="D231" s="30" t="s">
        <v>23</v>
      </c>
      <c r="E231" s="49">
        <v>0</v>
      </c>
      <c r="F231" s="49"/>
      <c r="G231" s="233"/>
      <c r="H231" s="226"/>
      <c r="I231" s="317"/>
      <c r="J231" s="317"/>
      <c r="K231" s="310"/>
      <c r="L231" s="128"/>
      <c r="M231" s="138"/>
    </row>
    <row r="232" spans="1:13" s="6" customFormat="1" ht="20.25" hidden="1" customHeight="1" x14ac:dyDescent="0.2">
      <c r="A232" s="300"/>
      <c r="B232" s="230"/>
      <c r="C232" s="233"/>
      <c r="D232" s="162" t="s">
        <v>26</v>
      </c>
      <c r="E232" s="173">
        <v>0</v>
      </c>
      <c r="F232" s="172">
        <v>0</v>
      </c>
      <c r="G232" s="233"/>
      <c r="H232" s="226"/>
      <c r="I232" s="317"/>
      <c r="J232" s="317"/>
      <c r="K232" s="310"/>
      <c r="L232" s="128"/>
      <c r="M232" s="138"/>
    </row>
    <row r="233" spans="1:13" s="6" customFormat="1" ht="20.25" hidden="1" customHeight="1" x14ac:dyDescent="0.2">
      <c r="A233" s="301"/>
      <c r="B233" s="291"/>
      <c r="C233" s="233"/>
      <c r="D233" s="30" t="s">
        <v>42</v>
      </c>
      <c r="E233" s="49">
        <v>0</v>
      </c>
      <c r="F233" s="49">
        <v>0</v>
      </c>
      <c r="G233" s="244"/>
      <c r="H233" s="227"/>
      <c r="I233" s="283"/>
      <c r="J233" s="283"/>
      <c r="K233" s="311"/>
      <c r="L233" s="128"/>
      <c r="M233" s="138"/>
    </row>
    <row r="234" spans="1:13" s="6" customFormat="1" ht="20.25" customHeight="1" x14ac:dyDescent="0.2">
      <c r="A234" s="299" t="s">
        <v>143</v>
      </c>
      <c r="B234" s="228" t="s">
        <v>151</v>
      </c>
      <c r="C234" s="234" t="s">
        <v>13</v>
      </c>
      <c r="D234" s="30" t="s">
        <v>14</v>
      </c>
      <c r="E234" s="49">
        <f>E235+E239</f>
        <v>11400000</v>
      </c>
      <c r="F234" s="49">
        <f>F235+F239</f>
        <v>0</v>
      </c>
      <c r="G234" s="234" t="s">
        <v>540</v>
      </c>
      <c r="H234" s="225" t="s">
        <v>152</v>
      </c>
      <c r="I234" s="282" t="s">
        <v>146</v>
      </c>
      <c r="J234" s="282">
        <v>2</v>
      </c>
      <c r="K234" s="309">
        <v>0</v>
      </c>
      <c r="L234" s="128">
        <f>L235+L239</f>
        <v>11400000</v>
      </c>
      <c r="M234" s="138"/>
    </row>
    <row r="235" spans="1:13" s="6" customFormat="1" ht="20.25" customHeight="1" x14ac:dyDescent="0.2">
      <c r="A235" s="300"/>
      <c r="B235" s="230"/>
      <c r="C235" s="233"/>
      <c r="D235" s="162" t="s">
        <v>17</v>
      </c>
      <c r="E235" s="49">
        <f>E236+E237+E238</f>
        <v>11400000</v>
      </c>
      <c r="F235" s="49">
        <f>F236+F237+F238</f>
        <v>0</v>
      </c>
      <c r="G235" s="233"/>
      <c r="H235" s="226"/>
      <c r="I235" s="317"/>
      <c r="J235" s="317"/>
      <c r="K235" s="310"/>
      <c r="L235" s="128">
        <f>L236+L237+L238</f>
        <v>11400000</v>
      </c>
      <c r="M235" s="138"/>
    </row>
    <row r="236" spans="1:13" s="6" customFormat="1" ht="20.25" customHeight="1" x14ac:dyDescent="0.2">
      <c r="A236" s="300"/>
      <c r="B236" s="230"/>
      <c r="C236" s="233"/>
      <c r="D236" s="30" t="s">
        <v>20</v>
      </c>
      <c r="E236" s="172">
        <v>11400000</v>
      </c>
      <c r="F236" s="49">
        <v>0</v>
      </c>
      <c r="G236" s="233"/>
      <c r="H236" s="226"/>
      <c r="I236" s="317"/>
      <c r="J236" s="317"/>
      <c r="K236" s="310"/>
      <c r="L236" s="128">
        <v>11400000</v>
      </c>
      <c r="M236" s="138"/>
    </row>
    <row r="237" spans="1:13" s="6" customFormat="1" ht="20.25" customHeight="1" x14ac:dyDescent="0.2">
      <c r="A237" s="300"/>
      <c r="B237" s="230"/>
      <c r="C237" s="233"/>
      <c r="D237" s="30" t="s">
        <v>23</v>
      </c>
      <c r="E237" s="49">
        <v>0</v>
      </c>
      <c r="F237" s="49">
        <v>0</v>
      </c>
      <c r="G237" s="233"/>
      <c r="H237" s="226"/>
      <c r="I237" s="317"/>
      <c r="J237" s="317"/>
      <c r="K237" s="310"/>
      <c r="L237" s="128">
        <v>0</v>
      </c>
      <c r="M237" s="138"/>
    </row>
    <row r="238" spans="1:13" s="6" customFormat="1" ht="20.25" customHeight="1" x14ac:dyDescent="0.2">
      <c r="A238" s="300"/>
      <c r="B238" s="230"/>
      <c r="C238" s="233"/>
      <c r="D238" s="162" t="s">
        <v>26</v>
      </c>
      <c r="E238" s="173">
        <v>0</v>
      </c>
      <c r="F238" s="172">
        <v>0</v>
      </c>
      <c r="G238" s="233"/>
      <c r="H238" s="226"/>
      <c r="I238" s="317"/>
      <c r="J238" s="317"/>
      <c r="K238" s="310"/>
      <c r="L238" s="128">
        <v>0</v>
      </c>
      <c r="M238" s="138"/>
    </row>
    <row r="239" spans="1:13" s="6" customFormat="1" ht="97.5" customHeight="1" x14ac:dyDescent="0.2">
      <c r="A239" s="301"/>
      <c r="B239" s="291"/>
      <c r="C239" s="233"/>
      <c r="D239" s="30" t="s">
        <v>42</v>
      </c>
      <c r="E239" s="49">
        <v>0</v>
      </c>
      <c r="F239" s="49">
        <v>0</v>
      </c>
      <c r="G239" s="244"/>
      <c r="H239" s="227"/>
      <c r="I239" s="283"/>
      <c r="J239" s="283"/>
      <c r="K239" s="311"/>
      <c r="L239" s="128">
        <v>0</v>
      </c>
      <c r="M239" s="138"/>
    </row>
    <row r="240" spans="1:13" s="6" customFormat="1" ht="20.25" hidden="1" customHeight="1" x14ac:dyDescent="0.2">
      <c r="A240" s="299" t="s">
        <v>153</v>
      </c>
      <c r="B240" s="228" t="s">
        <v>85</v>
      </c>
      <c r="C240" s="234" t="s">
        <v>13</v>
      </c>
      <c r="D240" s="30" t="s">
        <v>14</v>
      </c>
      <c r="E240" s="49">
        <f>E241+E245</f>
        <v>0</v>
      </c>
      <c r="F240" s="49">
        <f>F241+F245</f>
        <v>0</v>
      </c>
      <c r="G240" s="150"/>
      <c r="H240" s="225" t="s">
        <v>131</v>
      </c>
      <c r="I240" s="282" t="s">
        <v>48</v>
      </c>
      <c r="J240" s="282">
        <v>0</v>
      </c>
      <c r="K240" s="309"/>
      <c r="L240" s="128">
        <f>L241+L245</f>
        <v>0</v>
      </c>
      <c r="M240" s="138"/>
    </row>
    <row r="241" spans="1:13" s="6" customFormat="1" ht="20.25" hidden="1" customHeight="1" x14ac:dyDescent="0.2">
      <c r="A241" s="300"/>
      <c r="B241" s="230"/>
      <c r="C241" s="233"/>
      <c r="D241" s="162" t="s">
        <v>17</v>
      </c>
      <c r="E241" s="49">
        <f>E242+E243+E244</f>
        <v>0</v>
      </c>
      <c r="F241" s="49">
        <f>F242+F243+F244</f>
        <v>0</v>
      </c>
      <c r="G241" s="150"/>
      <c r="H241" s="226"/>
      <c r="I241" s="317"/>
      <c r="J241" s="317"/>
      <c r="K241" s="310"/>
      <c r="L241" s="128">
        <f>L242+L243+L244</f>
        <v>0</v>
      </c>
      <c r="M241" s="138"/>
    </row>
    <row r="242" spans="1:13" s="6" customFormat="1" ht="20.25" hidden="1" customHeight="1" x14ac:dyDescent="0.2">
      <c r="A242" s="300"/>
      <c r="B242" s="230"/>
      <c r="C242" s="233"/>
      <c r="D242" s="30" t="s">
        <v>20</v>
      </c>
      <c r="E242" s="172">
        <v>0</v>
      </c>
      <c r="F242" s="49">
        <v>0</v>
      </c>
      <c r="G242" s="150"/>
      <c r="H242" s="226"/>
      <c r="I242" s="317"/>
      <c r="J242" s="317"/>
      <c r="K242" s="310"/>
      <c r="L242" s="128">
        <v>0</v>
      </c>
      <c r="M242" s="138"/>
    </row>
    <row r="243" spans="1:13" s="6" customFormat="1" ht="20.25" hidden="1" customHeight="1" x14ac:dyDescent="0.2">
      <c r="A243" s="300"/>
      <c r="B243" s="230"/>
      <c r="C243" s="233"/>
      <c r="D243" s="30" t="s">
        <v>23</v>
      </c>
      <c r="E243" s="49">
        <v>0</v>
      </c>
      <c r="F243" s="49">
        <v>0</v>
      </c>
      <c r="G243" s="150"/>
      <c r="H243" s="226"/>
      <c r="I243" s="317"/>
      <c r="J243" s="317"/>
      <c r="K243" s="310"/>
      <c r="L243" s="128">
        <v>0</v>
      </c>
      <c r="M243" s="138"/>
    </row>
    <row r="244" spans="1:13" s="6" customFormat="1" ht="20.25" hidden="1" customHeight="1" x14ac:dyDescent="0.2">
      <c r="A244" s="300"/>
      <c r="B244" s="230"/>
      <c r="C244" s="233"/>
      <c r="D244" s="162" t="s">
        <v>26</v>
      </c>
      <c r="E244" s="173">
        <v>0</v>
      </c>
      <c r="F244" s="172">
        <v>0</v>
      </c>
      <c r="G244" s="150"/>
      <c r="H244" s="226"/>
      <c r="I244" s="317"/>
      <c r="J244" s="317"/>
      <c r="K244" s="310"/>
      <c r="L244" s="128">
        <v>0</v>
      </c>
      <c r="M244" s="138"/>
    </row>
    <row r="245" spans="1:13" s="6" customFormat="1" ht="20.25" hidden="1" customHeight="1" x14ac:dyDescent="0.2">
      <c r="A245" s="301"/>
      <c r="B245" s="291"/>
      <c r="C245" s="233"/>
      <c r="D245" s="30" t="s">
        <v>42</v>
      </c>
      <c r="E245" s="49">
        <v>0</v>
      </c>
      <c r="F245" s="49">
        <v>0</v>
      </c>
      <c r="G245" s="151"/>
      <c r="H245" s="227"/>
      <c r="I245" s="283"/>
      <c r="J245" s="283"/>
      <c r="K245" s="311"/>
      <c r="L245" s="128">
        <v>0</v>
      </c>
      <c r="M245" s="138"/>
    </row>
    <row r="246" spans="1:13" s="6" customFormat="1" x14ac:dyDescent="0.2">
      <c r="A246" s="234" t="s">
        <v>154</v>
      </c>
      <c r="B246" s="228" t="s">
        <v>155</v>
      </c>
      <c r="C246" s="234" t="s">
        <v>13</v>
      </c>
      <c r="D246" s="30" t="s">
        <v>14</v>
      </c>
      <c r="E246" s="49">
        <f>E247+E253</f>
        <v>349309000</v>
      </c>
      <c r="F246" s="49">
        <f>F247+F253</f>
        <v>104558957.91000001</v>
      </c>
      <c r="G246" s="150"/>
      <c r="H246" s="225"/>
      <c r="I246" s="282"/>
      <c r="J246" s="282"/>
      <c r="K246" s="309"/>
      <c r="L246" s="128">
        <f>L247+L253</f>
        <v>349309000</v>
      </c>
      <c r="M246" s="138"/>
    </row>
    <row r="247" spans="1:13" s="6" customFormat="1" ht="20.25" customHeight="1" x14ac:dyDescent="0.2">
      <c r="A247" s="233"/>
      <c r="B247" s="248"/>
      <c r="C247" s="233"/>
      <c r="D247" s="162" t="s">
        <v>17</v>
      </c>
      <c r="E247" s="49">
        <f>E249+E251+E252</f>
        <v>349309000</v>
      </c>
      <c r="F247" s="49">
        <f>F249+F251+F252</f>
        <v>104558957.91000001</v>
      </c>
      <c r="G247" s="150"/>
      <c r="H247" s="226"/>
      <c r="I247" s="317"/>
      <c r="J247" s="317"/>
      <c r="K247" s="310"/>
      <c r="L247" s="128">
        <f>L249+L251+L252</f>
        <v>349309000</v>
      </c>
      <c r="M247" s="138"/>
    </row>
    <row r="248" spans="1:13" s="6" customFormat="1" ht="20.25" customHeight="1" x14ac:dyDescent="0.2">
      <c r="A248" s="233"/>
      <c r="B248" s="248"/>
      <c r="C248" s="233"/>
      <c r="D248" s="162" t="s">
        <v>512</v>
      </c>
      <c r="E248" s="172">
        <v>15957250</v>
      </c>
      <c r="F248" s="172"/>
      <c r="G248" s="150"/>
      <c r="H248" s="226"/>
      <c r="I248" s="317"/>
      <c r="J248" s="317"/>
      <c r="K248" s="310"/>
      <c r="L248" s="128">
        <v>15957250</v>
      </c>
      <c r="M248" s="138"/>
    </row>
    <row r="249" spans="1:13" s="6" customFormat="1" ht="20.25" customHeight="1" x14ac:dyDescent="0.2">
      <c r="A249" s="233"/>
      <c r="B249" s="248"/>
      <c r="C249" s="233"/>
      <c r="D249" s="30" t="s">
        <v>20</v>
      </c>
      <c r="E249" s="172">
        <f>E257</f>
        <v>20000000</v>
      </c>
      <c r="F249" s="172">
        <f>F257</f>
        <v>5986616.6699999999</v>
      </c>
      <c r="G249" s="150"/>
      <c r="H249" s="226"/>
      <c r="I249" s="317"/>
      <c r="J249" s="317"/>
      <c r="K249" s="310"/>
      <c r="L249" s="128">
        <f>L257</f>
        <v>20000000</v>
      </c>
      <c r="M249" s="138"/>
    </row>
    <row r="250" spans="1:13" s="6" customFormat="1" ht="20.25" customHeight="1" x14ac:dyDescent="0.2">
      <c r="A250" s="233"/>
      <c r="B250" s="248"/>
      <c r="C250" s="233"/>
      <c r="D250" s="30" t="s">
        <v>512</v>
      </c>
      <c r="E250" s="172">
        <v>15957250</v>
      </c>
      <c r="F250" s="172"/>
      <c r="G250" s="150"/>
      <c r="H250" s="226"/>
      <c r="I250" s="317"/>
      <c r="J250" s="317"/>
      <c r="K250" s="310"/>
      <c r="L250" s="128">
        <v>15957250</v>
      </c>
      <c r="M250" s="138"/>
    </row>
    <row r="251" spans="1:13" s="6" customFormat="1" x14ac:dyDescent="0.2">
      <c r="A251" s="233"/>
      <c r="B251" s="248"/>
      <c r="C251" s="233"/>
      <c r="D251" s="30" t="s">
        <v>23</v>
      </c>
      <c r="E251" s="49">
        <f t="shared" ref="E251:F253" si="2">E259</f>
        <v>329309000</v>
      </c>
      <c r="F251" s="49">
        <f t="shared" si="2"/>
        <v>98572341.24000001</v>
      </c>
      <c r="G251" s="150"/>
      <c r="H251" s="226"/>
      <c r="I251" s="317"/>
      <c r="J251" s="317"/>
      <c r="K251" s="310"/>
      <c r="L251" s="128">
        <f>L259</f>
        <v>329309000</v>
      </c>
      <c r="M251" s="138"/>
    </row>
    <row r="252" spans="1:13" s="6" customFormat="1" ht="20.25" customHeight="1" x14ac:dyDescent="0.2">
      <c r="A252" s="233"/>
      <c r="B252" s="248"/>
      <c r="C252" s="233"/>
      <c r="D252" s="162" t="s">
        <v>26</v>
      </c>
      <c r="E252" s="173">
        <f t="shared" si="2"/>
        <v>0</v>
      </c>
      <c r="F252" s="173">
        <f t="shared" si="2"/>
        <v>0</v>
      </c>
      <c r="G252" s="150"/>
      <c r="H252" s="226"/>
      <c r="I252" s="317"/>
      <c r="J252" s="317"/>
      <c r="K252" s="310"/>
      <c r="L252" s="128">
        <f>L260</f>
        <v>0</v>
      </c>
      <c r="M252" s="138"/>
    </row>
    <row r="253" spans="1:13" s="6" customFormat="1" ht="20.25" customHeight="1" x14ac:dyDescent="0.2">
      <c r="A253" s="244"/>
      <c r="B253" s="249"/>
      <c r="C253" s="233"/>
      <c r="D253" s="30" t="s">
        <v>42</v>
      </c>
      <c r="E253" s="49">
        <f t="shared" si="2"/>
        <v>0</v>
      </c>
      <c r="F253" s="49">
        <f t="shared" si="2"/>
        <v>0</v>
      </c>
      <c r="G253" s="151"/>
      <c r="H253" s="227"/>
      <c r="I253" s="283"/>
      <c r="J253" s="283"/>
      <c r="K253" s="311"/>
      <c r="L253" s="128">
        <f>L261</f>
        <v>0</v>
      </c>
      <c r="M253" s="138"/>
    </row>
    <row r="254" spans="1:13" s="6" customFormat="1" ht="63" x14ac:dyDescent="0.2">
      <c r="A254" s="299" t="s">
        <v>156</v>
      </c>
      <c r="B254" s="228" t="s">
        <v>157</v>
      </c>
      <c r="C254" s="234" t="s">
        <v>13</v>
      </c>
      <c r="D254" s="30" t="s">
        <v>14</v>
      </c>
      <c r="E254" s="49">
        <f>E255+E261</f>
        <v>349309000</v>
      </c>
      <c r="F254" s="49">
        <f>F255+F261</f>
        <v>104558957.91000001</v>
      </c>
      <c r="G254" s="234" t="s">
        <v>158</v>
      </c>
      <c r="H254" s="34" t="s">
        <v>159</v>
      </c>
      <c r="I254" s="175" t="s">
        <v>160</v>
      </c>
      <c r="J254" s="175">
        <v>55.93</v>
      </c>
      <c r="K254" s="180">
        <v>66.489999999999995</v>
      </c>
      <c r="L254" s="130">
        <f>L255+L261</f>
        <v>349309000</v>
      </c>
      <c r="M254" s="138"/>
    </row>
    <row r="255" spans="1:13" s="6" customFormat="1" ht="117" customHeight="1" x14ac:dyDescent="0.2">
      <c r="A255" s="300"/>
      <c r="B255" s="230"/>
      <c r="C255" s="233"/>
      <c r="D255" s="162" t="s">
        <v>17</v>
      </c>
      <c r="E255" s="49">
        <f>E257+E259+E260</f>
        <v>349309000</v>
      </c>
      <c r="F255" s="49">
        <f>F257+F259+F260</f>
        <v>104558957.91000001</v>
      </c>
      <c r="G255" s="233"/>
      <c r="H255" s="225" t="s">
        <v>161</v>
      </c>
      <c r="I255" s="282" t="s">
        <v>48</v>
      </c>
      <c r="J255" s="282">
        <v>64</v>
      </c>
      <c r="K255" s="309">
        <v>24.2</v>
      </c>
      <c r="L255" s="129">
        <f>L257+L259+L260</f>
        <v>349309000</v>
      </c>
      <c r="M255" s="138"/>
    </row>
    <row r="256" spans="1:13" s="6" customFormat="1" ht="27.75" customHeight="1" x14ac:dyDescent="0.2">
      <c r="A256" s="300"/>
      <c r="B256" s="230"/>
      <c r="C256" s="233"/>
      <c r="D256" s="162" t="s">
        <v>512</v>
      </c>
      <c r="E256" s="172">
        <v>15957250</v>
      </c>
      <c r="F256" s="49"/>
      <c r="G256" s="150"/>
      <c r="H256" s="227"/>
      <c r="I256" s="283"/>
      <c r="J256" s="283"/>
      <c r="K256" s="311"/>
      <c r="L256" s="129">
        <v>15957250</v>
      </c>
      <c r="M256" s="138"/>
    </row>
    <row r="257" spans="1:13" s="6" customFormat="1" ht="84" x14ac:dyDescent="0.2">
      <c r="A257" s="300"/>
      <c r="B257" s="230"/>
      <c r="C257" s="233"/>
      <c r="D257" s="30" t="s">
        <v>20</v>
      </c>
      <c r="E257" s="172">
        <v>20000000</v>
      </c>
      <c r="F257" s="49">
        <f>146451.13+5840165.54</f>
        <v>5986616.6699999999</v>
      </c>
      <c r="G257" s="150"/>
      <c r="H257" s="34" t="s">
        <v>162</v>
      </c>
      <c r="I257" s="175" t="s">
        <v>48</v>
      </c>
      <c r="J257" s="175">
        <v>22</v>
      </c>
      <c r="K257" s="180">
        <v>0</v>
      </c>
      <c r="L257" s="130">
        <v>20000000</v>
      </c>
      <c r="M257" s="138"/>
    </row>
    <row r="258" spans="1:13" s="6" customFormat="1" ht="14.25" customHeight="1" x14ac:dyDescent="0.2">
      <c r="A258" s="300"/>
      <c r="B258" s="230"/>
      <c r="C258" s="233"/>
      <c r="D258" s="30" t="s">
        <v>512</v>
      </c>
      <c r="E258" s="172">
        <v>15957250</v>
      </c>
      <c r="F258" s="49"/>
      <c r="G258" s="150"/>
      <c r="H258" s="148"/>
      <c r="I258" s="145"/>
      <c r="J258" s="145"/>
      <c r="K258" s="168"/>
      <c r="L258" s="107">
        <v>15957250</v>
      </c>
      <c r="M258" s="138"/>
    </row>
    <row r="259" spans="1:13" s="6" customFormat="1" ht="20.25" customHeight="1" x14ac:dyDescent="0.2">
      <c r="A259" s="300"/>
      <c r="B259" s="230"/>
      <c r="C259" s="233"/>
      <c r="D259" s="30" t="s">
        <v>23</v>
      </c>
      <c r="E259" s="49">
        <v>329309000</v>
      </c>
      <c r="F259" s="49">
        <f>2411383.87+96160957.37</f>
        <v>98572341.24000001</v>
      </c>
      <c r="G259" s="150"/>
      <c r="H259" s="225" t="s">
        <v>163</v>
      </c>
      <c r="I259" s="282" t="s">
        <v>48</v>
      </c>
      <c r="J259" s="282">
        <v>66</v>
      </c>
      <c r="K259" s="318">
        <v>49.64</v>
      </c>
      <c r="L259" s="298">
        <v>329309000</v>
      </c>
      <c r="M259" s="138"/>
    </row>
    <row r="260" spans="1:13" s="6" customFormat="1" ht="39" customHeight="1" x14ac:dyDescent="0.2">
      <c r="A260" s="300"/>
      <c r="B260" s="230"/>
      <c r="C260" s="233"/>
      <c r="D260" s="162" t="s">
        <v>26</v>
      </c>
      <c r="E260" s="173">
        <v>0</v>
      </c>
      <c r="F260" s="172">
        <v>0</v>
      </c>
      <c r="G260" s="150"/>
      <c r="H260" s="226"/>
      <c r="I260" s="317"/>
      <c r="J260" s="317"/>
      <c r="K260" s="319"/>
      <c r="L260" s="298">
        <v>0</v>
      </c>
      <c r="M260" s="138"/>
    </row>
    <row r="261" spans="1:13" s="6" customFormat="1" ht="24.75" customHeight="1" x14ac:dyDescent="0.2">
      <c r="A261" s="301"/>
      <c r="B261" s="291"/>
      <c r="C261" s="233"/>
      <c r="D261" s="30" t="s">
        <v>42</v>
      </c>
      <c r="E261" s="49">
        <v>0</v>
      </c>
      <c r="F261" s="49">
        <v>0</v>
      </c>
      <c r="G261" s="151"/>
      <c r="H261" s="227"/>
      <c r="I261" s="283"/>
      <c r="J261" s="283"/>
      <c r="K261" s="320"/>
      <c r="L261" s="298">
        <v>0</v>
      </c>
      <c r="M261" s="138"/>
    </row>
    <row r="262" spans="1:13" s="6" customFormat="1" ht="19.5" customHeight="1" x14ac:dyDescent="0.2">
      <c r="A262" s="67" t="s">
        <v>466</v>
      </c>
      <c r="B262" s="222" t="s">
        <v>467</v>
      </c>
      <c r="C262" s="234" t="s">
        <v>13</v>
      </c>
      <c r="D262" s="30" t="s">
        <v>14</v>
      </c>
      <c r="E262" s="49">
        <f>E263+E267</f>
        <v>15000000</v>
      </c>
      <c r="F262" s="49">
        <f>F263+F267</f>
        <v>0</v>
      </c>
      <c r="G262" s="150"/>
      <c r="H262" s="225"/>
      <c r="I262" s="167"/>
      <c r="J262" s="167"/>
      <c r="K262" s="123"/>
      <c r="L262" s="108">
        <f>L263+L267</f>
        <v>15000000</v>
      </c>
      <c r="M262" s="138"/>
    </row>
    <row r="263" spans="1:13" s="6" customFormat="1" ht="38.25" customHeight="1" x14ac:dyDescent="0.2">
      <c r="A263" s="63"/>
      <c r="B263" s="223"/>
      <c r="C263" s="233"/>
      <c r="D263" s="162" t="s">
        <v>17</v>
      </c>
      <c r="E263" s="49">
        <f>E264+E265+E266</f>
        <v>15000000</v>
      </c>
      <c r="F263" s="49">
        <f>F264+F265+F266</f>
        <v>0</v>
      </c>
      <c r="G263" s="150"/>
      <c r="H263" s="226"/>
      <c r="I263" s="167"/>
      <c r="J263" s="221">
        <v>1</v>
      </c>
      <c r="K263" s="123"/>
      <c r="L263" s="108">
        <f>L264+L265+L266</f>
        <v>15000000</v>
      </c>
      <c r="M263" s="138"/>
    </row>
    <row r="264" spans="1:13" s="6" customFormat="1" ht="38.25" customHeight="1" x14ac:dyDescent="0.2">
      <c r="A264" s="63"/>
      <c r="B264" s="223"/>
      <c r="C264" s="233"/>
      <c r="D264" s="30" t="s">
        <v>20</v>
      </c>
      <c r="E264" s="172">
        <f t="shared" ref="E264:F267" si="3">E270</f>
        <v>15000000</v>
      </c>
      <c r="F264" s="172">
        <f t="shared" si="3"/>
        <v>0</v>
      </c>
      <c r="G264" s="150"/>
      <c r="H264" s="147"/>
      <c r="I264" s="167"/>
      <c r="J264" s="167"/>
      <c r="K264" s="123"/>
      <c r="L264" s="108">
        <f>L270</f>
        <v>15000000</v>
      </c>
      <c r="M264" s="138"/>
    </row>
    <row r="265" spans="1:13" s="6" customFormat="1" ht="38.25" customHeight="1" x14ac:dyDescent="0.2">
      <c r="A265" s="63"/>
      <c r="B265" s="223"/>
      <c r="C265" s="233"/>
      <c r="D265" s="30" t="s">
        <v>23</v>
      </c>
      <c r="E265" s="49">
        <f t="shared" si="3"/>
        <v>0</v>
      </c>
      <c r="F265" s="49">
        <f t="shared" si="3"/>
        <v>0</v>
      </c>
      <c r="G265" s="150"/>
      <c r="H265" s="147"/>
      <c r="I265" s="167"/>
      <c r="J265" s="167"/>
      <c r="K265" s="123"/>
      <c r="L265" s="108">
        <f>L271</f>
        <v>0</v>
      </c>
      <c r="M265" s="138"/>
    </row>
    <row r="266" spans="1:13" s="6" customFormat="1" ht="38.25" customHeight="1" x14ac:dyDescent="0.2">
      <c r="A266" s="63"/>
      <c r="B266" s="223"/>
      <c r="C266" s="233"/>
      <c r="D266" s="162" t="s">
        <v>26</v>
      </c>
      <c r="E266" s="173">
        <f t="shared" si="3"/>
        <v>0</v>
      </c>
      <c r="F266" s="173">
        <f t="shared" si="3"/>
        <v>0</v>
      </c>
      <c r="G266" s="150"/>
      <c r="H266" s="147"/>
      <c r="I266" s="167"/>
      <c r="J266" s="167"/>
      <c r="K266" s="123"/>
      <c r="L266" s="108">
        <f>L272</f>
        <v>0</v>
      </c>
      <c r="M266" s="138"/>
    </row>
    <row r="267" spans="1:13" s="6" customFormat="1" ht="38.25" customHeight="1" x14ac:dyDescent="0.2">
      <c r="A267" s="63"/>
      <c r="B267" s="224"/>
      <c r="C267" s="244"/>
      <c r="D267" s="158" t="s">
        <v>42</v>
      </c>
      <c r="E267" s="172">
        <f t="shared" si="3"/>
        <v>0</v>
      </c>
      <c r="F267" s="172">
        <f t="shared" si="3"/>
        <v>0</v>
      </c>
      <c r="G267" s="150"/>
      <c r="H267" s="147"/>
      <c r="I267" s="167"/>
      <c r="J267" s="167"/>
      <c r="K267" s="123"/>
      <c r="L267" s="108">
        <f>L273</f>
        <v>0</v>
      </c>
      <c r="M267" s="138"/>
    </row>
    <row r="268" spans="1:13" s="6" customFormat="1" ht="27" customHeight="1" x14ac:dyDescent="0.2">
      <c r="A268" s="40" t="s">
        <v>468</v>
      </c>
      <c r="B268" s="222" t="s">
        <v>469</v>
      </c>
      <c r="C268" s="234" t="s">
        <v>13</v>
      </c>
      <c r="D268" s="30" t="s">
        <v>14</v>
      </c>
      <c r="E268" s="49">
        <f>E269+E273</f>
        <v>15000000</v>
      </c>
      <c r="F268" s="49">
        <f>F269+F273</f>
        <v>0</v>
      </c>
      <c r="G268" s="149"/>
      <c r="H268" s="225" t="s">
        <v>525</v>
      </c>
      <c r="I268" s="145" t="s">
        <v>252</v>
      </c>
      <c r="J268" s="145">
        <v>1</v>
      </c>
      <c r="K268" s="178">
        <v>0</v>
      </c>
      <c r="L268" s="108">
        <f>L269+L273</f>
        <v>15000000</v>
      </c>
      <c r="M268" s="138"/>
    </row>
    <row r="269" spans="1:13" s="6" customFormat="1" ht="26.25" customHeight="1" x14ac:dyDescent="0.2">
      <c r="A269" s="63"/>
      <c r="B269" s="223"/>
      <c r="C269" s="233"/>
      <c r="D269" s="162" t="s">
        <v>17</v>
      </c>
      <c r="E269" s="49">
        <f>E270+E271+E272</f>
        <v>15000000</v>
      </c>
      <c r="F269" s="49">
        <f>F270+F271+F272</f>
        <v>0</v>
      </c>
      <c r="G269" s="150"/>
      <c r="H269" s="226"/>
      <c r="I269" s="167"/>
      <c r="J269" s="167"/>
      <c r="K269" s="123"/>
      <c r="L269" s="108">
        <f>L270+L271+L272</f>
        <v>15000000</v>
      </c>
      <c r="M269" s="138"/>
    </row>
    <row r="270" spans="1:13" s="6" customFormat="1" ht="24" customHeight="1" x14ac:dyDescent="0.2">
      <c r="A270" s="63"/>
      <c r="B270" s="223"/>
      <c r="C270" s="233"/>
      <c r="D270" s="30" t="s">
        <v>20</v>
      </c>
      <c r="E270" s="172">
        <v>15000000</v>
      </c>
      <c r="F270" s="49">
        <v>0</v>
      </c>
      <c r="G270" s="150"/>
      <c r="H270" s="147"/>
      <c r="I270" s="167"/>
      <c r="J270" s="167"/>
      <c r="K270" s="123"/>
      <c r="L270" s="108">
        <v>15000000</v>
      </c>
      <c r="M270" s="138"/>
    </row>
    <row r="271" spans="1:13" s="6" customFormat="1" ht="22.5" customHeight="1" x14ac:dyDescent="0.2">
      <c r="A271" s="63"/>
      <c r="B271" s="223"/>
      <c r="C271" s="233"/>
      <c r="D271" s="30" t="s">
        <v>23</v>
      </c>
      <c r="E271" s="49">
        <v>0</v>
      </c>
      <c r="F271" s="49">
        <v>0</v>
      </c>
      <c r="G271" s="150"/>
      <c r="H271" s="147"/>
      <c r="I271" s="167"/>
      <c r="J271" s="167"/>
      <c r="K271" s="123"/>
      <c r="L271" s="108">
        <v>0</v>
      </c>
      <c r="M271" s="138"/>
    </row>
    <row r="272" spans="1:13" s="6" customFormat="1" ht="25.5" customHeight="1" x14ac:dyDescent="0.2">
      <c r="A272" s="63"/>
      <c r="B272" s="223"/>
      <c r="C272" s="233"/>
      <c r="D272" s="162" t="s">
        <v>26</v>
      </c>
      <c r="E272" s="173">
        <v>0</v>
      </c>
      <c r="F272" s="172">
        <v>0</v>
      </c>
      <c r="G272" s="150"/>
      <c r="H272" s="147"/>
      <c r="I272" s="167"/>
      <c r="J272" s="167"/>
      <c r="K272" s="123"/>
      <c r="L272" s="108">
        <v>0</v>
      </c>
      <c r="M272" s="138"/>
    </row>
    <row r="273" spans="1:14" s="6" customFormat="1" ht="17.25" customHeight="1" x14ac:dyDescent="0.2">
      <c r="A273" s="63"/>
      <c r="B273" s="224"/>
      <c r="C273" s="244"/>
      <c r="D273" s="158" t="s">
        <v>42</v>
      </c>
      <c r="E273" s="172">
        <v>0</v>
      </c>
      <c r="F273" s="172">
        <v>0</v>
      </c>
      <c r="G273" s="150"/>
      <c r="H273" s="147"/>
      <c r="I273" s="167"/>
      <c r="J273" s="167"/>
      <c r="K273" s="123"/>
      <c r="L273" s="108">
        <v>0</v>
      </c>
      <c r="M273" s="138"/>
    </row>
    <row r="274" spans="1:14" s="5" customFormat="1" ht="15" customHeight="1" x14ac:dyDescent="0.2">
      <c r="A274" s="263" t="s">
        <v>164</v>
      </c>
      <c r="B274" s="266" t="s">
        <v>165</v>
      </c>
      <c r="C274" s="266"/>
      <c r="D274" s="43" t="s">
        <v>14</v>
      </c>
      <c r="E274" s="44">
        <f>E275+E279</f>
        <v>637431885.07999992</v>
      </c>
      <c r="F274" s="44">
        <f>F275+F279</f>
        <v>335354547.88</v>
      </c>
      <c r="G274" s="269"/>
      <c r="H274" s="45"/>
      <c r="I274" s="112"/>
      <c r="J274" s="112"/>
      <c r="K274" s="109"/>
      <c r="L274" s="106">
        <f>L275+L279</f>
        <v>637431885.07999992</v>
      </c>
      <c r="M274" s="4"/>
      <c r="N274" s="144">
        <f>F280+F322+F334+F358+F388</f>
        <v>335354547.88</v>
      </c>
    </row>
    <row r="275" spans="1:14" s="5" customFormat="1" ht="21.75" customHeight="1" x14ac:dyDescent="0.2">
      <c r="A275" s="264"/>
      <c r="B275" s="267"/>
      <c r="C275" s="267"/>
      <c r="D275" s="46" t="s">
        <v>17</v>
      </c>
      <c r="E275" s="44">
        <f>E276+E277+E278</f>
        <v>637431885.07999992</v>
      </c>
      <c r="F275" s="44">
        <f>F276+F277+F278</f>
        <v>335354547.88</v>
      </c>
      <c r="G275" s="321"/>
      <c r="H275" s="47"/>
      <c r="I275" s="113"/>
      <c r="J275" s="113"/>
      <c r="K275" s="102"/>
      <c r="L275" s="106">
        <f>L276+L277+L278</f>
        <v>637431885.07999992</v>
      </c>
      <c r="M275" s="4"/>
    </row>
    <row r="276" spans="1:14" s="5" customFormat="1" ht="14.25" customHeight="1" x14ac:dyDescent="0.2">
      <c r="A276" s="264"/>
      <c r="B276" s="267"/>
      <c r="C276" s="267"/>
      <c r="D276" s="46" t="s">
        <v>20</v>
      </c>
      <c r="E276" s="44">
        <f t="shared" ref="E276:F279" si="4">E282+E324+E336+E360+E378+E390</f>
        <v>262565485.07999998</v>
      </c>
      <c r="F276" s="44">
        <f t="shared" si="4"/>
        <v>111006399.69999999</v>
      </c>
      <c r="G276" s="321"/>
      <c r="H276" s="47"/>
      <c r="I276" s="113"/>
      <c r="J276" s="113"/>
      <c r="K276" s="102"/>
      <c r="L276" s="106">
        <f>L282+L324+L336+L360+L378+L390</f>
        <v>262565485.07999998</v>
      </c>
      <c r="M276" s="4"/>
    </row>
    <row r="277" spans="1:14" s="5" customFormat="1" ht="15" customHeight="1" x14ac:dyDescent="0.2">
      <c r="A277" s="264"/>
      <c r="B277" s="267"/>
      <c r="C277" s="267"/>
      <c r="D277" s="43" t="s">
        <v>23</v>
      </c>
      <c r="E277" s="44">
        <f t="shared" si="4"/>
        <v>374866400</v>
      </c>
      <c r="F277" s="44">
        <f t="shared" si="4"/>
        <v>224348148.18000001</v>
      </c>
      <c r="G277" s="321"/>
      <c r="H277" s="47"/>
      <c r="I277" s="113"/>
      <c r="J277" s="113"/>
      <c r="K277" s="102"/>
      <c r="L277" s="106">
        <f>L283+L325+L337+L361+L379+L391</f>
        <v>374866400</v>
      </c>
      <c r="M277" s="4"/>
    </row>
    <row r="278" spans="1:14" s="5" customFormat="1" ht="21" x14ac:dyDescent="0.2">
      <c r="A278" s="264"/>
      <c r="B278" s="267"/>
      <c r="C278" s="267"/>
      <c r="D278" s="46" t="s">
        <v>26</v>
      </c>
      <c r="E278" s="44">
        <f t="shared" si="4"/>
        <v>0</v>
      </c>
      <c r="F278" s="44">
        <f t="shared" si="4"/>
        <v>0</v>
      </c>
      <c r="G278" s="321"/>
      <c r="H278" s="47"/>
      <c r="I278" s="113"/>
      <c r="J278" s="113"/>
      <c r="K278" s="102"/>
      <c r="L278" s="106">
        <f>L284+L326+L338+L362+L380+L392</f>
        <v>0</v>
      </c>
      <c r="M278" s="4"/>
    </row>
    <row r="279" spans="1:14" s="5" customFormat="1" ht="15" customHeight="1" x14ac:dyDescent="0.2">
      <c r="A279" s="265"/>
      <c r="B279" s="268"/>
      <c r="C279" s="268"/>
      <c r="D279" s="43" t="s">
        <v>42</v>
      </c>
      <c r="E279" s="44">
        <f t="shared" si="4"/>
        <v>0</v>
      </c>
      <c r="F279" s="44">
        <f t="shared" si="4"/>
        <v>0</v>
      </c>
      <c r="G279" s="322"/>
      <c r="H279" s="48"/>
      <c r="I279" s="114"/>
      <c r="J279" s="114"/>
      <c r="K279" s="103"/>
      <c r="L279" s="106">
        <f>L285+L327+L339+L363+L381+L393</f>
        <v>0</v>
      </c>
      <c r="M279" s="4"/>
    </row>
    <row r="280" spans="1:14" s="4" customFormat="1" x14ac:dyDescent="0.2">
      <c r="A280" s="287" t="s">
        <v>166</v>
      </c>
      <c r="B280" s="290" t="s">
        <v>167</v>
      </c>
      <c r="C280" s="290"/>
      <c r="D280" s="23" t="s">
        <v>14</v>
      </c>
      <c r="E280" s="49">
        <f>E281+E285</f>
        <v>227123548.25999999</v>
      </c>
      <c r="F280" s="49">
        <f>F281+F285</f>
        <v>99564901.959999993</v>
      </c>
      <c r="G280" s="278"/>
      <c r="H280" s="278"/>
      <c r="I280" s="278"/>
      <c r="J280" s="278"/>
      <c r="K280" s="284"/>
      <c r="L280" s="127">
        <f>L281+L285</f>
        <v>227123548.25999999</v>
      </c>
    </row>
    <row r="281" spans="1:14" s="4" customFormat="1" ht="21" x14ac:dyDescent="0.2">
      <c r="A281" s="288"/>
      <c r="B281" s="230"/>
      <c r="C281" s="259"/>
      <c r="D281" s="23" t="s">
        <v>17</v>
      </c>
      <c r="E281" s="49">
        <f>E282+E283+E284</f>
        <v>227123548.25999999</v>
      </c>
      <c r="F281" s="49">
        <f>F282+F283+F284</f>
        <v>99564901.959999993</v>
      </c>
      <c r="G281" s="324"/>
      <c r="H281" s="253"/>
      <c r="I281" s="248"/>
      <c r="J281" s="248"/>
      <c r="K281" s="285"/>
      <c r="L281" s="131">
        <f>L282+L283+L284</f>
        <v>227123548.25999999</v>
      </c>
    </row>
    <row r="282" spans="1:14" s="4" customFormat="1" x14ac:dyDescent="0.2">
      <c r="A282" s="288"/>
      <c r="B282" s="230"/>
      <c r="C282" s="259"/>
      <c r="D282" s="23" t="s">
        <v>20</v>
      </c>
      <c r="E282" s="49">
        <f>E288+E294+E318</f>
        <v>227123548.25999999</v>
      </c>
      <c r="F282" s="49">
        <f>F288+F294+F318</f>
        <v>99564901.959999993</v>
      </c>
      <c r="G282" s="324"/>
      <c r="H282" s="253"/>
      <c r="I282" s="248"/>
      <c r="J282" s="248"/>
      <c r="K282" s="285"/>
      <c r="L282" s="131">
        <f>L288+L294+L318</f>
        <v>227123548.25999999</v>
      </c>
    </row>
    <row r="283" spans="1:14" s="4" customFormat="1" x14ac:dyDescent="0.2">
      <c r="A283" s="288"/>
      <c r="B283" s="230"/>
      <c r="C283" s="259"/>
      <c r="D283" s="30" t="s">
        <v>23</v>
      </c>
      <c r="E283" s="49">
        <f t="shared" ref="E283:F285" si="5">E289+E295+E319</f>
        <v>0</v>
      </c>
      <c r="F283" s="49">
        <f t="shared" si="5"/>
        <v>0</v>
      </c>
      <c r="G283" s="324"/>
      <c r="H283" s="292"/>
      <c r="I283" s="248"/>
      <c r="J283" s="248"/>
      <c r="K283" s="285"/>
      <c r="L283" s="131">
        <f>L289+L295+L319</f>
        <v>0</v>
      </c>
    </row>
    <row r="284" spans="1:14" ht="21" x14ac:dyDescent="0.2">
      <c r="A284" s="288"/>
      <c r="B284" s="230"/>
      <c r="C284" s="259"/>
      <c r="D284" s="23" t="s">
        <v>26</v>
      </c>
      <c r="E284" s="49">
        <f t="shared" si="5"/>
        <v>0</v>
      </c>
      <c r="F284" s="49">
        <f t="shared" si="5"/>
        <v>0</v>
      </c>
      <c r="G284" s="324"/>
      <c r="H284" s="248"/>
      <c r="I284" s="248"/>
      <c r="J284" s="248"/>
      <c r="K284" s="285"/>
      <c r="L284" s="131">
        <f>L290+L296+L320</f>
        <v>0</v>
      </c>
    </row>
    <row r="285" spans="1:14" ht="18" customHeight="1" x14ac:dyDescent="0.2">
      <c r="A285" s="289"/>
      <c r="B285" s="230"/>
      <c r="C285" s="323"/>
      <c r="D285" s="30" t="s">
        <v>42</v>
      </c>
      <c r="E285" s="49">
        <f t="shared" si="5"/>
        <v>0</v>
      </c>
      <c r="F285" s="49">
        <f t="shared" si="5"/>
        <v>0</v>
      </c>
      <c r="G285" s="325"/>
      <c r="H285" s="248"/>
      <c r="I285" s="248"/>
      <c r="J285" s="248"/>
      <c r="K285" s="286"/>
      <c r="L285" s="131">
        <f>L291+L297+L321</f>
        <v>0</v>
      </c>
    </row>
    <row r="286" spans="1:14" ht="44.25" hidden="1" customHeight="1" x14ac:dyDescent="0.2">
      <c r="A286" s="228" t="s">
        <v>168</v>
      </c>
      <c r="B286" s="228" t="s">
        <v>169</v>
      </c>
      <c r="C286" s="228" t="s">
        <v>13</v>
      </c>
      <c r="D286" s="23" t="s">
        <v>14</v>
      </c>
      <c r="E286" s="49">
        <f>E287+E291</f>
        <v>0</v>
      </c>
      <c r="F286" s="49">
        <f>F287+F291</f>
        <v>0</v>
      </c>
      <c r="G286" s="234"/>
      <c r="H286" s="225" t="s">
        <v>170</v>
      </c>
      <c r="I286" s="234" t="s">
        <v>48</v>
      </c>
      <c r="J286" s="234">
        <v>0</v>
      </c>
      <c r="K286" s="241"/>
      <c r="L286" s="298">
        <f>L287+L291</f>
        <v>0</v>
      </c>
    </row>
    <row r="287" spans="1:14" ht="46.5" hidden="1" customHeight="1" x14ac:dyDescent="0.2">
      <c r="A287" s="304"/>
      <c r="B287" s="230"/>
      <c r="C287" s="229"/>
      <c r="D287" s="23" t="s">
        <v>17</v>
      </c>
      <c r="E287" s="49">
        <f>E288+E289+E290</f>
        <v>0</v>
      </c>
      <c r="F287" s="49">
        <f>F288+F289+F290</f>
        <v>0</v>
      </c>
      <c r="G287" s="233"/>
      <c r="H287" s="238"/>
      <c r="I287" s="246"/>
      <c r="J287" s="246"/>
      <c r="K287" s="247"/>
      <c r="L287" s="298">
        <f>L288+L289+L290</f>
        <v>0</v>
      </c>
    </row>
    <row r="288" spans="1:14" ht="33.75" hidden="1" customHeight="1" x14ac:dyDescent="0.2">
      <c r="A288" s="304"/>
      <c r="B288" s="230"/>
      <c r="C288" s="229"/>
      <c r="D288" s="53" t="s">
        <v>20</v>
      </c>
      <c r="E288" s="172">
        <v>0</v>
      </c>
      <c r="F288" s="49">
        <v>0</v>
      </c>
      <c r="G288" s="233"/>
      <c r="H288" s="239"/>
      <c r="I288" s="240"/>
      <c r="J288" s="240"/>
      <c r="K288" s="242"/>
      <c r="L288" s="298">
        <v>0</v>
      </c>
    </row>
    <row r="289" spans="1:12" ht="32.25" hidden="1" customHeight="1" x14ac:dyDescent="0.2">
      <c r="A289" s="304"/>
      <c r="B289" s="230"/>
      <c r="C289" s="229"/>
      <c r="D289" s="30" t="s">
        <v>23</v>
      </c>
      <c r="E289" s="49">
        <v>0</v>
      </c>
      <c r="F289" s="49">
        <v>0</v>
      </c>
      <c r="G289" s="233"/>
      <c r="H289" s="226" t="s">
        <v>171</v>
      </c>
      <c r="I289" s="234" t="s">
        <v>48</v>
      </c>
      <c r="J289" s="234">
        <v>0</v>
      </c>
      <c r="K289" s="241"/>
      <c r="L289" s="298">
        <v>0</v>
      </c>
    </row>
    <row r="290" spans="1:12" ht="46.5" hidden="1" customHeight="1" x14ac:dyDescent="0.2">
      <c r="A290" s="304"/>
      <c r="B290" s="230"/>
      <c r="C290" s="229"/>
      <c r="D290" s="23" t="s">
        <v>26</v>
      </c>
      <c r="E290" s="173">
        <v>0</v>
      </c>
      <c r="F290" s="172">
        <v>0</v>
      </c>
      <c r="G290" s="233"/>
      <c r="H290" s="227"/>
      <c r="I290" s="244"/>
      <c r="J290" s="244"/>
      <c r="K290" s="245"/>
      <c r="L290" s="298">
        <v>0</v>
      </c>
    </row>
    <row r="291" spans="1:12" ht="78.75" hidden="1" customHeight="1" x14ac:dyDescent="0.2">
      <c r="A291" s="305"/>
      <c r="B291" s="230"/>
      <c r="C291" s="229"/>
      <c r="D291" s="30" t="s">
        <v>42</v>
      </c>
      <c r="E291" s="24">
        <v>0</v>
      </c>
      <c r="F291" s="24">
        <v>0</v>
      </c>
      <c r="G291" s="244"/>
      <c r="H291" s="153" t="s">
        <v>172</v>
      </c>
      <c r="I291" s="151" t="s">
        <v>48</v>
      </c>
      <c r="J291" s="151">
        <v>0</v>
      </c>
      <c r="K291" s="157"/>
      <c r="L291" s="108">
        <v>0</v>
      </c>
    </row>
    <row r="292" spans="1:12" ht="21" customHeight="1" x14ac:dyDescent="0.2">
      <c r="A292" s="229" t="s">
        <v>168</v>
      </c>
      <c r="B292" s="228" t="s">
        <v>174</v>
      </c>
      <c r="C292" s="228" t="s">
        <v>13</v>
      </c>
      <c r="D292" s="23" t="s">
        <v>14</v>
      </c>
      <c r="E292" s="49">
        <f>E293+E297</f>
        <v>203667016.75999999</v>
      </c>
      <c r="F292" s="49">
        <f>F293+F297</f>
        <v>99564901.959999993</v>
      </c>
      <c r="G292" s="234"/>
      <c r="H292" s="146" t="s">
        <v>175</v>
      </c>
      <c r="I292" s="149" t="s">
        <v>176</v>
      </c>
      <c r="J292" s="149">
        <v>641898</v>
      </c>
      <c r="K292" s="155">
        <v>238922</v>
      </c>
      <c r="L292" s="129">
        <f>L293+L297</f>
        <v>203667016.75999999</v>
      </c>
    </row>
    <row r="293" spans="1:12" ht="21" x14ac:dyDescent="0.2">
      <c r="A293" s="304"/>
      <c r="B293" s="230"/>
      <c r="C293" s="229"/>
      <c r="D293" s="23" t="s">
        <v>17</v>
      </c>
      <c r="E293" s="49">
        <f>E294+E295+E296</f>
        <v>203667016.75999999</v>
      </c>
      <c r="F293" s="49">
        <f>F294+F295+F296</f>
        <v>99564901.959999993</v>
      </c>
      <c r="G293" s="233"/>
      <c r="H293" s="31" t="s">
        <v>177</v>
      </c>
      <c r="I293" s="149" t="s">
        <v>176</v>
      </c>
      <c r="J293" s="32">
        <v>249595</v>
      </c>
      <c r="K293" s="179">
        <v>106558</v>
      </c>
      <c r="L293" s="129">
        <f>L294+L295+L296</f>
        <v>203667016.75999999</v>
      </c>
    </row>
    <row r="294" spans="1:12" ht="20.25" customHeight="1" x14ac:dyDescent="0.2">
      <c r="A294" s="304"/>
      <c r="B294" s="230"/>
      <c r="C294" s="229"/>
      <c r="D294" s="53" t="s">
        <v>20</v>
      </c>
      <c r="E294" s="172">
        <v>203667016.75999999</v>
      </c>
      <c r="F294" s="49">
        <v>99564901.959999993</v>
      </c>
      <c r="G294" s="233"/>
      <c r="H294" s="31" t="s">
        <v>178</v>
      </c>
      <c r="I294" s="149" t="s">
        <v>176</v>
      </c>
      <c r="J294" s="32">
        <v>190981</v>
      </c>
      <c r="K294" s="179">
        <v>64258</v>
      </c>
      <c r="L294" s="129">
        <v>203667016.75999999</v>
      </c>
    </row>
    <row r="295" spans="1:12" ht="19.5" customHeight="1" x14ac:dyDescent="0.2">
      <c r="A295" s="304"/>
      <c r="B295" s="230"/>
      <c r="C295" s="229"/>
      <c r="D295" s="30" t="s">
        <v>23</v>
      </c>
      <c r="E295" s="49">
        <v>0</v>
      </c>
      <c r="F295" s="49">
        <v>0</v>
      </c>
      <c r="G295" s="233"/>
      <c r="H295" s="147" t="s">
        <v>179</v>
      </c>
      <c r="I295" s="149" t="s">
        <v>176</v>
      </c>
      <c r="J295" s="150">
        <v>101400</v>
      </c>
      <c r="K295" s="156">
        <v>27567</v>
      </c>
      <c r="L295" s="129">
        <v>0</v>
      </c>
    </row>
    <row r="296" spans="1:12" ht="21" customHeight="1" x14ac:dyDescent="0.2">
      <c r="A296" s="304"/>
      <c r="B296" s="230"/>
      <c r="C296" s="229"/>
      <c r="D296" s="23" t="s">
        <v>26</v>
      </c>
      <c r="E296" s="173">
        <v>0</v>
      </c>
      <c r="F296" s="172">
        <v>0</v>
      </c>
      <c r="G296" s="233"/>
      <c r="H296" s="31" t="s">
        <v>180</v>
      </c>
      <c r="I296" s="149" t="s">
        <v>176</v>
      </c>
      <c r="J296" s="149">
        <v>98955</v>
      </c>
      <c r="K296" s="155">
        <v>40055</v>
      </c>
      <c r="L296" s="129">
        <v>0</v>
      </c>
    </row>
    <row r="297" spans="1:12" ht="22.5" customHeight="1" x14ac:dyDescent="0.2">
      <c r="A297" s="304"/>
      <c r="B297" s="230"/>
      <c r="C297" s="229"/>
      <c r="D297" s="53" t="s">
        <v>42</v>
      </c>
      <c r="E297" s="169">
        <v>0</v>
      </c>
      <c r="F297" s="169">
        <v>0</v>
      </c>
      <c r="G297" s="233"/>
      <c r="H297" s="153" t="s">
        <v>181</v>
      </c>
      <c r="I297" s="149" t="s">
        <v>176</v>
      </c>
      <c r="J297" s="32">
        <v>967</v>
      </c>
      <c r="K297" s="179">
        <v>484</v>
      </c>
      <c r="L297" s="129">
        <v>0</v>
      </c>
    </row>
    <row r="298" spans="1:12" ht="28.5" customHeight="1" x14ac:dyDescent="0.2">
      <c r="A298" s="304"/>
      <c r="B298" s="230"/>
      <c r="C298" s="229"/>
      <c r="D298" s="41"/>
      <c r="E298" s="170"/>
      <c r="F298" s="170"/>
      <c r="G298" s="233"/>
      <c r="H298" s="31" t="s">
        <v>182</v>
      </c>
      <c r="I298" s="149" t="s">
        <v>176</v>
      </c>
      <c r="J298" s="32">
        <v>233610</v>
      </c>
      <c r="K298" s="179">
        <v>85540</v>
      </c>
      <c r="L298" s="108"/>
    </row>
    <row r="299" spans="1:12" ht="30.75" customHeight="1" x14ac:dyDescent="0.2">
      <c r="A299" s="304"/>
      <c r="B299" s="230"/>
      <c r="C299" s="229"/>
      <c r="D299" s="41"/>
      <c r="E299" s="170"/>
      <c r="F299" s="170"/>
      <c r="G299" s="233"/>
      <c r="H299" s="147" t="s">
        <v>183</v>
      </c>
      <c r="I299" s="149" t="s">
        <v>176</v>
      </c>
      <c r="J299" s="32">
        <v>70000</v>
      </c>
      <c r="K299" s="155">
        <v>32589</v>
      </c>
      <c r="L299" s="108"/>
    </row>
    <row r="300" spans="1:12" ht="30.75" customHeight="1" x14ac:dyDescent="0.2">
      <c r="A300" s="304"/>
      <c r="B300" s="230"/>
      <c r="C300" s="229"/>
      <c r="D300" s="41"/>
      <c r="E300" s="170"/>
      <c r="F300" s="170"/>
      <c r="G300" s="233"/>
      <c r="H300" s="31" t="s">
        <v>184</v>
      </c>
      <c r="I300" s="149" t="s">
        <v>176</v>
      </c>
      <c r="J300" s="32">
        <v>82107</v>
      </c>
      <c r="K300" s="155">
        <v>27631</v>
      </c>
      <c r="L300" s="108"/>
    </row>
    <row r="301" spans="1:12" ht="27.75" customHeight="1" x14ac:dyDescent="0.2">
      <c r="A301" s="304"/>
      <c r="B301" s="230"/>
      <c r="C301" s="229"/>
      <c r="D301" s="41"/>
      <c r="E301" s="170"/>
      <c r="F301" s="170"/>
      <c r="G301" s="233"/>
      <c r="H301" s="31" t="s">
        <v>185</v>
      </c>
      <c r="I301" s="149" t="s">
        <v>176</v>
      </c>
      <c r="J301" s="32">
        <v>53000</v>
      </c>
      <c r="K301" s="155">
        <v>13650</v>
      </c>
      <c r="L301" s="108"/>
    </row>
    <row r="302" spans="1:12" ht="28.5" customHeight="1" x14ac:dyDescent="0.2">
      <c r="A302" s="304"/>
      <c r="B302" s="230"/>
      <c r="C302" s="229"/>
      <c r="D302" s="41"/>
      <c r="E302" s="170"/>
      <c r="F302" s="170"/>
      <c r="G302" s="233"/>
      <c r="H302" s="153" t="s">
        <v>186</v>
      </c>
      <c r="I302" s="32" t="s">
        <v>176</v>
      </c>
      <c r="J302" s="32">
        <v>27536</v>
      </c>
      <c r="K302" s="179">
        <v>11186</v>
      </c>
      <c r="L302" s="108"/>
    </row>
    <row r="303" spans="1:12" ht="29.25" customHeight="1" x14ac:dyDescent="0.2">
      <c r="A303" s="304"/>
      <c r="B303" s="230"/>
      <c r="C303" s="229"/>
      <c r="D303" s="41"/>
      <c r="E303" s="170"/>
      <c r="F303" s="170"/>
      <c r="G303" s="233"/>
      <c r="H303" s="147" t="s">
        <v>187</v>
      </c>
      <c r="I303" s="149" t="s">
        <v>176</v>
      </c>
      <c r="J303" s="32">
        <v>967</v>
      </c>
      <c r="K303" s="179">
        <v>484</v>
      </c>
      <c r="L303" s="108"/>
    </row>
    <row r="304" spans="1:12" ht="24" customHeight="1" x14ac:dyDescent="0.2">
      <c r="A304" s="304"/>
      <c r="B304" s="230"/>
      <c r="C304" s="229"/>
      <c r="D304" s="41"/>
      <c r="E304" s="170"/>
      <c r="F304" s="170"/>
      <c r="G304" s="233"/>
      <c r="H304" s="31" t="s">
        <v>188</v>
      </c>
      <c r="I304" s="149" t="s">
        <v>176</v>
      </c>
      <c r="J304" s="32">
        <v>408288</v>
      </c>
      <c r="K304" s="179">
        <v>153382</v>
      </c>
      <c r="L304" s="108"/>
    </row>
    <row r="305" spans="1:12" ht="30.75" customHeight="1" x14ac:dyDescent="0.2">
      <c r="A305" s="304"/>
      <c r="B305" s="230"/>
      <c r="C305" s="229"/>
      <c r="D305" s="41"/>
      <c r="E305" s="170"/>
      <c r="F305" s="170"/>
      <c r="G305" s="233"/>
      <c r="H305" s="31" t="s">
        <v>189</v>
      </c>
      <c r="I305" s="149" t="s">
        <v>176</v>
      </c>
      <c r="J305" s="32">
        <v>179595</v>
      </c>
      <c r="K305" s="179">
        <v>73969</v>
      </c>
      <c r="L305" s="108"/>
    </row>
    <row r="306" spans="1:12" ht="30" customHeight="1" x14ac:dyDescent="0.2">
      <c r="A306" s="304"/>
      <c r="B306" s="230"/>
      <c r="C306" s="229"/>
      <c r="D306" s="41"/>
      <c r="E306" s="170"/>
      <c r="F306" s="170"/>
      <c r="G306" s="233"/>
      <c r="H306" s="31" t="s">
        <v>190</v>
      </c>
      <c r="I306" s="149" t="s">
        <v>176</v>
      </c>
      <c r="J306" s="32">
        <v>108874</v>
      </c>
      <c r="K306" s="157">
        <v>36627</v>
      </c>
      <c r="L306" s="108"/>
    </row>
    <row r="307" spans="1:12" ht="22.5" customHeight="1" x14ac:dyDescent="0.2">
      <c r="A307" s="304"/>
      <c r="B307" s="230"/>
      <c r="C307" s="229"/>
      <c r="D307" s="41"/>
      <c r="E307" s="170"/>
      <c r="F307" s="170"/>
      <c r="G307" s="233"/>
      <c r="H307" s="31" t="s">
        <v>191</v>
      </c>
      <c r="I307" s="149" t="s">
        <v>176</v>
      </c>
      <c r="J307" s="32">
        <v>48400</v>
      </c>
      <c r="K307" s="157">
        <v>13917</v>
      </c>
      <c r="L307" s="108"/>
    </row>
    <row r="308" spans="1:12" ht="28.5" customHeight="1" x14ac:dyDescent="0.2">
      <c r="A308" s="304"/>
      <c r="B308" s="230"/>
      <c r="C308" s="229"/>
      <c r="D308" s="41"/>
      <c r="E308" s="170"/>
      <c r="F308" s="170"/>
      <c r="G308" s="233"/>
      <c r="H308" s="31" t="s">
        <v>192</v>
      </c>
      <c r="I308" s="149" t="s">
        <v>176</v>
      </c>
      <c r="J308" s="32">
        <v>71419</v>
      </c>
      <c r="K308" s="156">
        <v>28869</v>
      </c>
      <c r="L308" s="108"/>
    </row>
    <row r="309" spans="1:12" ht="29.25" customHeight="1" x14ac:dyDescent="0.2">
      <c r="A309" s="304"/>
      <c r="B309" s="230"/>
      <c r="C309" s="229"/>
      <c r="D309" s="41"/>
      <c r="E309" s="170"/>
      <c r="F309" s="170"/>
      <c r="G309" s="233"/>
      <c r="H309" s="31" t="s">
        <v>193</v>
      </c>
      <c r="I309" s="149" t="s">
        <v>176</v>
      </c>
      <c r="J309" s="32">
        <v>145858</v>
      </c>
      <c r="K309" s="179">
        <v>56149</v>
      </c>
      <c r="L309" s="108"/>
    </row>
    <row r="310" spans="1:12" ht="23.25" customHeight="1" x14ac:dyDescent="0.2">
      <c r="A310" s="304"/>
      <c r="B310" s="230"/>
      <c r="C310" s="229"/>
      <c r="D310" s="41"/>
      <c r="E310" s="170"/>
      <c r="F310" s="170"/>
      <c r="G310" s="233"/>
      <c r="H310" s="31" t="s">
        <v>194</v>
      </c>
      <c r="I310" s="149" t="s">
        <v>176</v>
      </c>
      <c r="J310" s="32">
        <v>85521</v>
      </c>
      <c r="K310" s="157">
        <v>35222</v>
      </c>
      <c r="L310" s="108"/>
    </row>
    <row r="311" spans="1:12" ht="21.75" customHeight="1" x14ac:dyDescent="0.2">
      <c r="A311" s="304"/>
      <c r="B311" s="230"/>
      <c r="C311" s="229"/>
      <c r="D311" s="41"/>
      <c r="E311" s="170"/>
      <c r="F311" s="170"/>
      <c r="G311" s="233"/>
      <c r="H311" s="31" t="s">
        <v>195</v>
      </c>
      <c r="I311" s="149" t="s">
        <v>176</v>
      </c>
      <c r="J311" s="32">
        <v>10887</v>
      </c>
      <c r="K311" s="156">
        <v>3663</v>
      </c>
      <c r="L311" s="108"/>
    </row>
    <row r="312" spans="1:12" ht="23.25" customHeight="1" x14ac:dyDescent="0.2">
      <c r="A312" s="304"/>
      <c r="B312" s="230"/>
      <c r="C312" s="229"/>
      <c r="D312" s="41"/>
      <c r="E312" s="170"/>
      <c r="F312" s="170"/>
      <c r="G312" s="233"/>
      <c r="H312" s="31" t="s">
        <v>196</v>
      </c>
      <c r="I312" s="149" t="s">
        <v>176</v>
      </c>
      <c r="J312" s="32">
        <v>23000</v>
      </c>
      <c r="K312" s="179">
        <v>6615</v>
      </c>
      <c r="L312" s="108"/>
    </row>
    <row r="313" spans="1:12" ht="22.5" customHeight="1" x14ac:dyDescent="0.2">
      <c r="A313" s="304"/>
      <c r="B313" s="230"/>
      <c r="C313" s="229"/>
      <c r="D313" s="41"/>
      <c r="E313" s="170"/>
      <c r="F313" s="170"/>
      <c r="G313" s="233"/>
      <c r="H313" s="31" t="s">
        <v>197</v>
      </c>
      <c r="I313" s="149" t="s">
        <v>176</v>
      </c>
      <c r="J313" s="32">
        <v>26450</v>
      </c>
      <c r="K313" s="179">
        <v>10649</v>
      </c>
      <c r="L313" s="108"/>
    </row>
    <row r="314" spans="1:12" ht="33" customHeight="1" x14ac:dyDescent="0.2">
      <c r="A314" s="304"/>
      <c r="B314" s="230"/>
      <c r="C314" s="229"/>
      <c r="D314" s="41"/>
      <c r="E314" s="173"/>
      <c r="F314" s="173"/>
      <c r="G314" s="233"/>
      <c r="H314" s="31" t="s">
        <v>198</v>
      </c>
      <c r="I314" s="149" t="s">
        <v>48</v>
      </c>
      <c r="J314" s="32">
        <v>100</v>
      </c>
      <c r="K314" s="156">
        <v>100</v>
      </c>
      <c r="L314" s="108"/>
    </row>
    <row r="315" spans="1:12" ht="30" customHeight="1" x14ac:dyDescent="0.2">
      <c r="A315" s="304"/>
      <c r="B315" s="230"/>
      <c r="C315" s="229"/>
      <c r="D315" s="23"/>
      <c r="E315" s="173"/>
      <c r="F315" s="174"/>
      <c r="G315" s="244"/>
      <c r="H315" s="146" t="s">
        <v>199</v>
      </c>
      <c r="I315" s="149" t="s">
        <v>48</v>
      </c>
      <c r="J315" s="150">
        <v>54</v>
      </c>
      <c r="K315" s="155">
        <v>53</v>
      </c>
      <c r="L315" s="108"/>
    </row>
    <row r="316" spans="1:12" ht="20.25" customHeight="1" x14ac:dyDescent="0.2">
      <c r="A316" s="228" t="s">
        <v>173</v>
      </c>
      <c r="B316" s="228" t="s">
        <v>200</v>
      </c>
      <c r="C316" s="228" t="s">
        <v>13</v>
      </c>
      <c r="D316" s="23" t="s">
        <v>14</v>
      </c>
      <c r="E316" s="49">
        <f>E317+E321</f>
        <v>23456531.5</v>
      </c>
      <c r="F316" s="49">
        <f>F317+F321</f>
        <v>0</v>
      </c>
      <c r="G316" s="234" t="s">
        <v>539</v>
      </c>
      <c r="H316" s="225" t="s">
        <v>201</v>
      </c>
      <c r="I316" s="234" t="s">
        <v>48</v>
      </c>
      <c r="J316" s="234">
        <v>95</v>
      </c>
      <c r="K316" s="241">
        <v>26.6</v>
      </c>
      <c r="L316" s="125">
        <f>L317+L321</f>
        <v>23456531.5</v>
      </c>
    </row>
    <row r="317" spans="1:12" ht="19.5" customHeight="1" x14ac:dyDescent="0.2">
      <c r="A317" s="304"/>
      <c r="B317" s="230"/>
      <c r="C317" s="229"/>
      <c r="D317" s="23" t="s">
        <v>17</v>
      </c>
      <c r="E317" s="49">
        <f>E318+E319+E320</f>
        <v>23456531.5</v>
      </c>
      <c r="F317" s="49">
        <f>F318+F319+F320</f>
        <v>0</v>
      </c>
      <c r="G317" s="233"/>
      <c r="H317" s="243"/>
      <c r="I317" s="246"/>
      <c r="J317" s="246"/>
      <c r="K317" s="247"/>
      <c r="L317" s="125">
        <f>L318+L319+L320</f>
        <v>23456531.5</v>
      </c>
    </row>
    <row r="318" spans="1:12" ht="14.25" customHeight="1" x14ac:dyDescent="0.2">
      <c r="A318" s="304"/>
      <c r="B318" s="230"/>
      <c r="C318" s="229"/>
      <c r="D318" s="53" t="s">
        <v>20</v>
      </c>
      <c r="E318" s="172">
        <v>23456531.5</v>
      </c>
      <c r="F318" s="49">
        <v>0</v>
      </c>
      <c r="G318" s="233"/>
      <c r="H318" s="243"/>
      <c r="I318" s="246"/>
      <c r="J318" s="246"/>
      <c r="K318" s="247"/>
      <c r="L318" s="125">
        <v>23456531.5</v>
      </c>
    </row>
    <row r="319" spans="1:12" ht="13.5" customHeight="1" x14ac:dyDescent="0.2">
      <c r="A319" s="304"/>
      <c r="B319" s="230"/>
      <c r="C319" s="229"/>
      <c r="D319" s="30" t="s">
        <v>23</v>
      </c>
      <c r="E319" s="49">
        <v>0</v>
      </c>
      <c r="F319" s="49">
        <v>0</v>
      </c>
      <c r="G319" s="233"/>
      <c r="H319" s="243"/>
      <c r="I319" s="246"/>
      <c r="J319" s="246"/>
      <c r="K319" s="247"/>
      <c r="L319" s="125">
        <v>0</v>
      </c>
    </row>
    <row r="320" spans="1:12" ht="21.75" customHeight="1" x14ac:dyDescent="0.2">
      <c r="A320" s="304"/>
      <c r="B320" s="230"/>
      <c r="C320" s="229"/>
      <c r="D320" s="23" t="s">
        <v>26</v>
      </c>
      <c r="E320" s="173">
        <v>0</v>
      </c>
      <c r="F320" s="172">
        <v>0</v>
      </c>
      <c r="G320" s="233"/>
      <c r="H320" s="243"/>
      <c r="I320" s="246"/>
      <c r="J320" s="246"/>
      <c r="K320" s="247"/>
      <c r="L320" s="125">
        <v>0</v>
      </c>
    </row>
    <row r="321" spans="1:12" ht="25.5" customHeight="1" x14ac:dyDescent="0.2">
      <c r="A321" s="305"/>
      <c r="B321" s="230"/>
      <c r="C321" s="229"/>
      <c r="D321" s="30" t="s">
        <v>42</v>
      </c>
      <c r="E321" s="172">
        <v>0</v>
      </c>
      <c r="F321" s="172">
        <v>0</v>
      </c>
      <c r="G321" s="244"/>
      <c r="H321" s="250"/>
      <c r="I321" s="240"/>
      <c r="J321" s="240"/>
      <c r="K321" s="242"/>
      <c r="L321" s="125">
        <v>0</v>
      </c>
    </row>
    <row r="322" spans="1:12" s="4" customFormat="1" x14ac:dyDescent="0.2">
      <c r="A322" s="287" t="s">
        <v>202</v>
      </c>
      <c r="B322" s="290" t="s">
        <v>203</v>
      </c>
      <c r="C322" s="290"/>
      <c r="D322" s="23" t="s">
        <v>14</v>
      </c>
      <c r="E322" s="49">
        <f>E323+E327</f>
        <v>28736455</v>
      </c>
      <c r="F322" s="49">
        <f>F323+F327</f>
        <v>10654480</v>
      </c>
      <c r="G322" s="278"/>
      <c r="H322" s="278"/>
      <c r="I322" s="278"/>
      <c r="J322" s="278"/>
      <c r="K322" s="284"/>
      <c r="L322" s="127">
        <f>L323+L327</f>
        <v>28736455</v>
      </c>
    </row>
    <row r="323" spans="1:12" s="4" customFormat="1" ht="21" x14ac:dyDescent="0.2">
      <c r="A323" s="288"/>
      <c r="B323" s="230"/>
      <c r="C323" s="259"/>
      <c r="D323" s="23" t="s">
        <v>17</v>
      </c>
      <c r="E323" s="49">
        <f>E324+E325+E326</f>
        <v>28736455</v>
      </c>
      <c r="F323" s="49">
        <f>F324+F325+F326</f>
        <v>10654480</v>
      </c>
      <c r="G323" s="324"/>
      <c r="H323" s="253"/>
      <c r="I323" s="248"/>
      <c r="J323" s="248"/>
      <c r="K323" s="285"/>
      <c r="L323" s="131">
        <f>L324+L325+L326</f>
        <v>28736455</v>
      </c>
    </row>
    <row r="324" spans="1:12" s="4" customFormat="1" x14ac:dyDescent="0.2">
      <c r="A324" s="288"/>
      <c r="B324" s="230"/>
      <c r="C324" s="259"/>
      <c r="D324" s="23" t="s">
        <v>20</v>
      </c>
      <c r="E324" s="49">
        <f t="shared" ref="E324:F327" si="6">E330</f>
        <v>28736455</v>
      </c>
      <c r="F324" s="49">
        <f t="shared" si="6"/>
        <v>10654480</v>
      </c>
      <c r="G324" s="324"/>
      <c r="H324" s="253"/>
      <c r="I324" s="248"/>
      <c r="J324" s="248"/>
      <c r="K324" s="285"/>
      <c r="L324" s="131">
        <f>L330</f>
        <v>28736455</v>
      </c>
    </row>
    <row r="325" spans="1:12" s="4" customFormat="1" x14ac:dyDescent="0.2">
      <c r="A325" s="288"/>
      <c r="B325" s="230"/>
      <c r="C325" s="259"/>
      <c r="D325" s="30" t="s">
        <v>23</v>
      </c>
      <c r="E325" s="49">
        <f t="shared" si="6"/>
        <v>0</v>
      </c>
      <c r="F325" s="49">
        <f t="shared" si="6"/>
        <v>0</v>
      </c>
      <c r="G325" s="324"/>
      <c r="H325" s="292"/>
      <c r="I325" s="248"/>
      <c r="J325" s="248"/>
      <c r="K325" s="285"/>
      <c r="L325" s="131">
        <f>L331</f>
        <v>0</v>
      </c>
    </row>
    <row r="326" spans="1:12" ht="21" x14ac:dyDescent="0.2">
      <c r="A326" s="288"/>
      <c r="B326" s="230"/>
      <c r="C326" s="259"/>
      <c r="D326" s="23" t="s">
        <v>26</v>
      </c>
      <c r="E326" s="49">
        <f t="shared" si="6"/>
        <v>0</v>
      </c>
      <c r="F326" s="49">
        <f t="shared" si="6"/>
        <v>0</v>
      </c>
      <c r="G326" s="324"/>
      <c r="H326" s="248"/>
      <c r="I326" s="248"/>
      <c r="J326" s="248"/>
      <c r="K326" s="285"/>
      <c r="L326" s="131">
        <f>L332</f>
        <v>0</v>
      </c>
    </row>
    <row r="327" spans="1:12" ht="18" customHeight="1" x14ac:dyDescent="0.2">
      <c r="A327" s="289"/>
      <c r="B327" s="230"/>
      <c r="C327" s="323"/>
      <c r="D327" s="30" t="s">
        <v>42</v>
      </c>
      <c r="E327" s="49">
        <f t="shared" si="6"/>
        <v>0</v>
      </c>
      <c r="F327" s="49">
        <f t="shared" si="6"/>
        <v>0</v>
      </c>
      <c r="G327" s="325"/>
      <c r="H327" s="248"/>
      <c r="I327" s="248"/>
      <c r="J327" s="248"/>
      <c r="K327" s="286"/>
      <c r="L327" s="131">
        <f>L333</f>
        <v>0</v>
      </c>
    </row>
    <row r="328" spans="1:12" ht="30" customHeight="1" x14ac:dyDescent="0.2">
      <c r="A328" s="228" t="s">
        <v>204</v>
      </c>
      <c r="B328" s="228" t="s">
        <v>205</v>
      </c>
      <c r="C328" s="228" t="s">
        <v>13</v>
      </c>
      <c r="D328" s="23" t="s">
        <v>14</v>
      </c>
      <c r="E328" s="49">
        <f>E329+E333</f>
        <v>28736455</v>
      </c>
      <c r="F328" s="49">
        <f>F329+F333</f>
        <v>10654480</v>
      </c>
      <c r="G328" s="234"/>
      <c r="H328" s="225" t="s">
        <v>206</v>
      </c>
      <c r="I328" s="234" t="s">
        <v>207</v>
      </c>
      <c r="J328" s="234">
        <v>27080</v>
      </c>
      <c r="K328" s="241">
        <v>12600</v>
      </c>
      <c r="L328" s="127">
        <f>L329+L333</f>
        <v>28736455</v>
      </c>
    </row>
    <row r="329" spans="1:12" ht="29.25" customHeight="1" x14ac:dyDescent="0.2">
      <c r="A329" s="304"/>
      <c r="B329" s="230"/>
      <c r="C329" s="229"/>
      <c r="D329" s="23" t="s">
        <v>17</v>
      </c>
      <c r="E329" s="49">
        <f>E330+E331+E332</f>
        <v>28736455</v>
      </c>
      <c r="F329" s="49">
        <f>F330+F331+F332</f>
        <v>10654480</v>
      </c>
      <c r="G329" s="233"/>
      <c r="H329" s="243"/>
      <c r="I329" s="246"/>
      <c r="J329" s="246"/>
      <c r="K329" s="247"/>
      <c r="L329" s="127">
        <f>L330+L331+L332</f>
        <v>28736455</v>
      </c>
    </row>
    <row r="330" spans="1:12" ht="31.5" customHeight="1" x14ac:dyDescent="0.2">
      <c r="A330" s="304"/>
      <c r="B330" s="230"/>
      <c r="C330" s="229"/>
      <c r="D330" s="53" t="s">
        <v>20</v>
      </c>
      <c r="E330" s="172">
        <v>28736455</v>
      </c>
      <c r="F330" s="49">
        <v>10654480</v>
      </c>
      <c r="G330" s="233"/>
      <c r="H330" s="243"/>
      <c r="I330" s="246"/>
      <c r="J330" s="246"/>
      <c r="K330" s="247"/>
      <c r="L330" s="127">
        <v>28736455</v>
      </c>
    </row>
    <row r="331" spans="1:12" ht="29.25" customHeight="1" x14ac:dyDescent="0.2">
      <c r="A331" s="304"/>
      <c r="B331" s="230"/>
      <c r="C331" s="229"/>
      <c r="D331" s="30" t="s">
        <v>23</v>
      </c>
      <c r="E331" s="49">
        <v>0</v>
      </c>
      <c r="F331" s="49">
        <v>0</v>
      </c>
      <c r="G331" s="233"/>
      <c r="H331" s="243"/>
      <c r="I331" s="246"/>
      <c r="J331" s="246"/>
      <c r="K331" s="247"/>
      <c r="L331" s="127">
        <v>0</v>
      </c>
    </row>
    <row r="332" spans="1:12" ht="25.5" customHeight="1" x14ac:dyDescent="0.2">
      <c r="A332" s="304"/>
      <c r="B332" s="230"/>
      <c r="C332" s="229"/>
      <c r="D332" s="23" t="s">
        <v>26</v>
      </c>
      <c r="E332" s="173">
        <v>0</v>
      </c>
      <c r="F332" s="172">
        <v>0</v>
      </c>
      <c r="G332" s="233"/>
      <c r="H332" s="243"/>
      <c r="I332" s="246"/>
      <c r="J332" s="246"/>
      <c r="K332" s="247"/>
      <c r="L332" s="127">
        <v>0</v>
      </c>
    </row>
    <row r="333" spans="1:12" ht="27.75" customHeight="1" x14ac:dyDescent="0.2">
      <c r="A333" s="305"/>
      <c r="B333" s="230"/>
      <c r="C333" s="229"/>
      <c r="D333" s="30" t="s">
        <v>42</v>
      </c>
      <c r="E333" s="172">
        <v>0</v>
      </c>
      <c r="F333" s="172">
        <v>0</v>
      </c>
      <c r="G333" s="244"/>
      <c r="H333" s="250"/>
      <c r="I333" s="240"/>
      <c r="J333" s="240"/>
      <c r="K333" s="242"/>
      <c r="L333" s="127">
        <v>0</v>
      </c>
    </row>
    <row r="334" spans="1:12" s="4" customFormat="1" x14ac:dyDescent="0.2">
      <c r="A334" s="287" t="s">
        <v>208</v>
      </c>
      <c r="B334" s="290" t="s">
        <v>209</v>
      </c>
      <c r="C334" s="290"/>
      <c r="D334" s="23" t="s">
        <v>14</v>
      </c>
      <c r="E334" s="49">
        <f>E335+E339</f>
        <v>263986000</v>
      </c>
      <c r="F334" s="49">
        <f>F335+F339</f>
        <v>176508561.13</v>
      </c>
      <c r="G334" s="278"/>
      <c r="H334" s="278"/>
      <c r="I334" s="278"/>
      <c r="J334" s="278"/>
      <c r="K334" s="284"/>
      <c r="L334" s="127">
        <f>L335+L339</f>
        <v>263986000</v>
      </c>
    </row>
    <row r="335" spans="1:12" s="4" customFormat="1" ht="21" x14ac:dyDescent="0.2">
      <c r="A335" s="288"/>
      <c r="B335" s="230"/>
      <c r="C335" s="259"/>
      <c r="D335" s="23" t="s">
        <v>17</v>
      </c>
      <c r="E335" s="49">
        <f>E336+E337+E338</f>
        <v>263986000</v>
      </c>
      <c r="F335" s="49">
        <f>F336+F337+F338</f>
        <v>176508561.13</v>
      </c>
      <c r="G335" s="324"/>
      <c r="H335" s="253"/>
      <c r="I335" s="248"/>
      <c r="J335" s="248"/>
      <c r="K335" s="285"/>
      <c r="L335" s="131">
        <f>L336+L337+L338</f>
        <v>263986000</v>
      </c>
    </row>
    <row r="336" spans="1:12" s="4" customFormat="1" x14ac:dyDescent="0.2">
      <c r="A336" s="288"/>
      <c r="B336" s="230"/>
      <c r="C336" s="259"/>
      <c r="D336" s="23" t="s">
        <v>20</v>
      </c>
      <c r="E336" s="49">
        <f t="shared" ref="E336:F339" si="7">E342+E354+E348</f>
        <v>0</v>
      </c>
      <c r="F336" s="49">
        <f t="shared" si="7"/>
        <v>0</v>
      </c>
      <c r="G336" s="324"/>
      <c r="H336" s="253"/>
      <c r="I336" s="248"/>
      <c r="J336" s="248"/>
      <c r="K336" s="285"/>
      <c r="L336" s="131">
        <f>L342+L354+L348</f>
        <v>0</v>
      </c>
    </row>
    <row r="337" spans="1:12" s="4" customFormat="1" x14ac:dyDescent="0.2">
      <c r="A337" s="288"/>
      <c r="B337" s="230"/>
      <c r="C337" s="259"/>
      <c r="D337" s="30" t="s">
        <v>23</v>
      </c>
      <c r="E337" s="49">
        <f t="shared" si="7"/>
        <v>263986000</v>
      </c>
      <c r="F337" s="49">
        <f t="shared" si="7"/>
        <v>176508561.13</v>
      </c>
      <c r="G337" s="324"/>
      <c r="H337" s="292"/>
      <c r="I337" s="248"/>
      <c r="J337" s="248"/>
      <c r="K337" s="285"/>
      <c r="L337" s="131">
        <f>L343+L355+L349</f>
        <v>263986000</v>
      </c>
    </row>
    <row r="338" spans="1:12" ht="21" x14ac:dyDescent="0.2">
      <c r="A338" s="288"/>
      <c r="B338" s="230"/>
      <c r="C338" s="259"/>
      <c r="D338" s="23" t="s">
        <v>26</v>
      </c>
      <c r="E338" s="49">
        <f t="shared" si="7"/>
        <v>0</v>
      </c>
      <c r="F338" s="49">
        <f t="shared" si="7"/>
        <v>0</v>
      </c>
      <c r="G338" s="324"/>
      <c r="H338" s="248"/>
      <c r="I338" s="248"/>
      <c r="J338" s="248"/>
      <c r="K338" s="285"/>
      <c r="L338" s="131">
        <f>L344+L356+L350</f>
        <v>0</v>
      </c>
    </row>
    <row r="339" spans="1:12" ht="18" customHeight="1" x14ac:dyDescent="0.2">
      <c r="A339" s="289"/>
      <c r="B339" s="230"/>
      <c r="C339" s="323"/>
      <c r="D339" s="30" t="s">
        <v>42</v>
      </c>
      <c r="E339" s="49">
        <f t="shared" si="7"/>
        <v>0</v>
      </c>
      <c r="F339" s="49">
        <f t="shared" si="7"/>
        <v>0</v>
      </c>
      <c r="G339" s="325"/>
      <c r="H339" s="248"/>
      <c r="I339" s="248"/>
      <c r="J339" s="248"/>
      <c r="K339" s="286"/>
      <c r="L339" s="131">
        <f>L345+L357+L351</f>
        <v>0</v>
      </c>
    </row>
    <row r="340" spans="1:12" ht="20.25" customHeight="1" x14ac:dyDescent="0.2">
      <c r="A340" s="228" t="s">
        <v>210</v>
      </c>
      <c r="B340" s="228" t="s">
        <v>211</v>
      </c>
      <c r="C340" s="228" t="s">
        <v>13</v>
      </c>
      <c r="D340" s="23" t="s">
        <v>14</v>
      </c>
      <c r="E340" s="49">
        <f>E341+E345</f>
        <v>69026300</v>
      </c>
      <c r="F340" s="49">
        <f>F341+F345</f>
        <v>57989130.890000001</v>
      </c>
      <c r="G340" s="234"/>
      <c r="H340" s="225" t="s">
        <v>212</v>
      </c>
      <c r="I340" s="234" t="s">
        <v>25</v>
      </c>
      <c r="J340" s="234">
        <v>15931</v>
      </c>
      <c r="K340" s="241">
        <v>17881</v>
      </c>
      <c r="L340" s="127">
        <f>L341+L345</f>
        <v>69026300</v>
      </c>
    </row>
    <row r="341" spans="1:12" ht="19.5" customHeight="1" x14ac:dyDescent="0.2">
      <c r="A341" s="304"/>
      <c r="B341" s="230"/>
      <c r="C341" s="229"/>
      <c r="D341" s="23" t="s">
        <v>17</v>
      </c>
      <c r="E341" s="49">
        <f>E342+E343+E344</f>
        <v>69026300</v>
      </c>
      <c r="F341" s="49">
        <f>F342+F343+F344</f>
        <v>57989130.890000001</v>
      </c>
      <c r="G341" s="233"/>
      <c r="H341" s="243"/>
      <c r="I341" s="246"/>
      <c r="J341" s="246"/>
      <c r="K341" s="247"/>
      <c r="L341" s="127">
        <f>L342+L343+L344</f>
        <v>69026300</v>
      </c>
    </row>
    <row r="342" spans="1:12" ht="14.25" customHeight="1" x14ac:dyDescent="0.2">
      <c r="A342" s="304"/>
      <c r="B342" s="230"/>
      <c r="C342" s="229"/>
      <c r="D342" s="53" t="s">
        <v>20</v>
      </c>
      <c r="E342" s="172">
        <v>0</v>
      </c>
      <c r="F342" s="49"/>
      <c r="G342" s="233"/>
      <c r="H342" s="243"/>
      <c r="I342" s="246"/>
      <c r="J342" s="246"/>
      <c r="K342" s="247"/>
      <c r="L342" s="127">
        <v>0</v>
      </c>
    </row>
    <row r="343" spans="1:12" ht="13.5" customHeight="1" x14ac:dyDescent="0.2">
      <c r="A343" s="304"/>
      <c r="B343" s="230"/>
      <c r="C343" s="229"/>
      <c r="D343" s="30" t="s">
        <v>23</v>
      </c>
      <c r="E343" s="49">
        <v>69026300</v>
      </c>
      <c r="F343" s="49">
        <v>57989130.890000001</v>
      </c>
      <c r="G343" s="233"/>
      <c r="H343" s="243"/>
      <c r="I343" s="246"/>
      <c r="J343" s="246"/>
      <c r="K343" s="247"/>
      <c r="L343" s="127">
        <v>69026300</v>
      </c>
    </row>
    <row r="344" spans="1:12" ht="21.75" customHeight="1" x14ac:dyDescent="0.2">
      <c r="A344" s="304"/>
      <c r="B344" s="230"/>
      <c r="C344" s="229"/>
      <c r="D344" s="23" t="s">
        <v>26</v>
      </c>
      <c r="E344" s="173">
        <v>0</v>
      </c>
      <c r="F344" s="172">
        <v>0</v>
      </c>
      <c r="G344" s="233"/>
      <c r="H344" s="243"/>
      <c r="I344" s="246"/>
      <c r="J344" s="246"/>
      <c r="K344" s="247"/>
      <c r="L344" s="127">
        <v>0</v>
      </c>
    </row>
    <row r="345" spans="1:12" ht="66" customHeight="1" x14ac:dyDescent="0.2">
      <c r="A345" s="305"/>
      <c r="B345" s="230"/>
      <c r="C345" s="229"/>
      <c r="D345" s="30" t="s">
        <v>42</v>
      </c>
      <c r="E345" s="169">
        <v>0</v>
      </c>
      <c r="F345" s="169">
        <v>0</v>
      </c>
      <c r="G345" s="244"/>
      <c r="H345" s="250"/>
      <c r="I345" s="240"/>
      <c r="J345" s="240"/>
      <c r="K345" s="242"/>
      <c r="L345" s="127">
        <v>0</v>
      </c>
    </row>
    <row r="346" spans="1:12" ht="19.5" customHeight="1" x14ac:dyDescent="0.2">
      <c r="A346" s="228" t="s">
        <v>213</v>
      </c>
      <c r="B346" s="228" t="s">
        <v>214</v>
      </c>
      <c r="C346" s="228" t="s">
        <v>13</v>
      </c>
      <c r="D346" s="23" t="s">
        <v>14</v>
      </c>
      <c r="E346" s="49">
        <f>E347+E351</f>
        <v>191993000</v>
      </c>
      <c r="F346" s="49">
        <f>F347+F351</f>
        <v>117283305.23999999</v>
      </c>
      <c r="G346" s="234"/>
      <c r="H346" s="225" t="s">
        <v>215</v>
      </c>
      <c r="I346" s="234" t="s">
        <v>25</v>
      </c>
      <c r="J346" s="234">
        <v>15931</v>
      </c>
      <c r="K346" s="241">
        <v>17881</v>
      </c>
      <c r="L346" s="127">
        <f>L347+L351</f>
        <v>191993000</v>
      </c>
    </row>
    <row r="347" spans="1:12" ht="29.25" customHeight="1" x14ac:dyDescent="0.2">
      <c r="A347" s="304"/>
      <c r="B347" s="230"/>
      <c r="C347" s="229"/>
      <c r="D347" s="23" t="s">
        <v>17</v>
      </c>
      <c r="E347" s="49">
        <f>E348+E349+E350</f>
        <v>191993000</v>
      </c>
      <c r="F347" s="49">
        <f>F348+F349+F350</f>
        <v>117283305.23999999</v>
      </c>
      <c r="G347" s="233"/>
      <c r="H347" s="243"/>
      <c r="I347" s="246"/>
      <c r="J347" s="233"/>
      <c r="K347" s="236"/>
      <c r="L347" s="127">
        <f>L348+L349+L350</f>
        <v>191993000</v>
      </c>
    </row>
    <row r="348" spans="1:12" ht="32.25" customHeight="1" x14ac:dyDescent="0.2">
      <c r="A348" s="304"/>
      <c r="B348" s="230"/>
      <c r="C348" s="229"/>
      <c r="D348" s="53" t="s">
        <v>20</v>
      </c>
      <c r="E348" s="172">
        <v>0</v>
      </c>
      <c r="F348" s="49">
        <v>0</v>
      </c>
      <c r="G348" s="233"/>
      <c r="H348" s="243"/>
      <c r="I348" s="246"/>
      <c r="J348" s="233"/>
      <c r="K348" s="236"/>
      <c r="L348" s="127">
        <v>0</v>
      </c>
    </row>
    <row r="349" spans="1:12" ht="22.5" customHeight="1" x14ac:dyDescent="0.2">
      <c r="A349" s="304"/>
      <c r="B349" s="230"/>
      <c r="C349" s="229"/>
      <c r="D349" s="30" t="s">
        <v>23</v>
      </c>
      <c r="E349" s="49">
        <v>191993000</v>
      </c>
      <c r="F349" s="49">
        <v>117283305.23999999</v>
      </c>
      <c r="G349" s="233"/>
      <c r="H349" s="243"/>
      <c r="I349" s="246"/>
      <c r="J349" s="233"/>
      <c r="K349" s="236"/>
      <c r="L349" s="127">
        <v>191993000</v>
      </c>
    </row>
    <row r="350" spans="1:12" ht="27.75" customHeight="1" x14ac:dyDescent="0.2">
      <c r="A350" s="304"/>
      <c r="B350" s="230"/>
      <c r="C350" s="229"/>
      <c r="D350" s="23" t="s">
        <v>26</v>
      </c>
      <c r="E350" s="173">
        <v>0</v>
      </c>
      <c r="F350" s="172">
        <v>0</v>
      </c>
      <c r="G350" s="233"/>
      <c r="H350" s="243"/>
      <c r="I350" s="246"/>
      <c r="J350" s="233"/>
      <c r="K350" s="236"/>
      <c r="L350" s="127">
        <v>0</v>
      </c>
    </row>
    <row r="351" spans="1:12" ht="33.75" customHeight="1" x14ac:dyDescent="0.2">
      <c r="A351" s="305"/>
      <c r="B351" s="230"/>
      <c r="C351" s="229"/>
      <c r="D351" s="30" t="s">
        <v>42</v>
      </c>
      <c r="E351" s="169">
        <v>0</v>
      </c>
      <c r="F351" s="169">
        <v>0</v>
      </c>
      <c r="G351" s="244"/>
      <c r="H351" s="250"/>
      <c r="I351" s="240"/>
      <c r="J351" s="244"/>
      <c r="K351" s="245"/>
      <c r="L351" s="127">
        <v>0</v>
      </c>
    </row>
    <row r="352" spans="1:12" ht="12.75" customHeight="1" x14ac:dyDescent="0.2">
      <c r="A352" s="228" t="s">
        <v>216</v>
      </c>
      <c r="B352" s="228" t="s">
        <v>217</v>
      </c>
      <c r="C352" s="228" t="s">
        <v>13</v>
      </c>
      <c r="D352" s="23" t="s">
        <v>14</v>
      </c>
      <c r="E352" s="49">
        <f>E353+E357</f>
        <v>2966700</v>
      </c>
      <c r="F352" s="49">
        <f>F353+F357</f>
        <v>1236125</v>
      </c>
      <c r="G352" s="234"/>
      <c r="H352" s="225" t="s">
        <v>218</v>
      </c>
      <c r="I352" s="234" t="s">
        <v>48</v>
      </c>
      <c r="J352" s="234">
        <v>1</v>
      </c>
      <c r="K352" s="241">
        <v>0</v>
      </c>
      <c r="L352" s="125">
        <f>L353+L357</f>
        <v>2966700</v>
      </c>
    </row>
    <row r="353" spans="1:12" ht="21" x14ac:dyDescent="0.2">
      <c r="A353" s="304"/>
      <c r="B353" s="230"/>
      <c r="C353" s="229"/>
      <c r="D353" s="23" t="s">
        <v>17</v>
      </c>
      <c r="E353" s="49">
        <f>E354+E355+E356</f>
        <v>2966700</v>
      </c>
      <c r="F353" s="49">
        <f>F354+F355+F356</f>
        <v>1236125</v>
      </c>
      <c r="G353" s="233"/>
      <c r="H353" s="243"/>
      <c r="I353" s="246"/>
      <c r="J353" s="246"/>
      <c r="K353" s="247"/>
      <c r="L353" s="108">
        <f>L354+L355+L356</f>
        <v>2966700</v>
      </c>
    </row>
    <row r="354" spans="1:12" ht="51.75" customHeight="1" x14ac:dyDescent="0.2">
      <c r="A354" s="304"/>
      <c r="B354" s="230"/>
      <c r="C354" s="229"/>
      <c r="D354" s="53" t="s">
        <v>20</v>
      </c>
      <c r="E354" s="172">
        <v>0</v>
      </c>
      <c r="F354" s="49">
        <v>0</v>
      </c>
      <c r="G354" s="233"/>
      <c r="H354" s="243"/>
      <c r="I354" s="246"/>
      <c r="J354" s="246"/>
      <c r="K354" s="247"/>
      <c r="L354" s="108">
        <v>0</v>
      </c>
    </row>
    <row r="355" spans="1:12" ht="40.5" customHeight="1" x14ac:dyDescent="0.2">
      <c r="A355" s="304"/>
      <c r="B355" s="230"/>
      <c r="C355" s="229"/>
      <c r="D355" s="30" t="s">
        <v>23</v>
      </c>
      <c r="E355" s="49">
        <v>2966700</v>
      </c>
      <c r="F355" s="49">
        <v>1236125</v>
      </c>
      <c r="G355" s="233"/>
      <c r="H355" s="243"/>
      <c r="I355" s="246"/>
      <c r="J355" s="246"/>
      <c r="K355" s="247"/>
      <c r="L355" s="108">
        <v>2966700</v>
      </c>
    </row>
    <row r="356" spans="1:12" ht="48.75" customHeight="1" x14ac:dyDescent="0.2">
      <c r="A356" s="304"/>
      <c r="B356" s="230"/>
      <c r="C356" s="229"/>
      <c r="D356" s="23" t="s">
        <v>26</v>
      </c>
      <c r="E356" s="173">
        <v>0</v>
      </c>
      <c r="F356" s="172">
        <v>0</v>
      </c>
      <c r="G356" s="233"/>
      <c r="H356" s="243"/>
      <c r="I356" s="246"/>
      <c r="J356" s="246"/>
      <c r="K356" s="247"/>
      <c r="L356" s="108">
        <v>0</v>
      </c>
    </row>
    <row r="357" spans="1:12" ht="42" customHeight="1" x14ac:dyDescent="0.2">
      <c r="A357" s="305"/>
      <c r="B357" s="230"/>
      <c r="C357" s="229"/>
      <c r="D357" s="30" t="s">
        <v>42</v>
      </c>
      <c r="E357" s="169">
        <v>0</v>
      </c>
      <c r="F357" s="169">
        <v>0</v>
      </c>
      <c r="G357" s="244"/>
      <c r="H357" s="250"/>
      <c r="I357" s="240"/>
      <c r="J357" s="240"/>
      <c r="K357" s="242"/>
      <c r="L357" s="108">
        <v>0</v>
      </c>
    </row>
    <row r="358" spans="1:12" x14ac:dyDescent="0.2">
      <c r="A358" s="228" t="s">
        <v>219</v>
      </c>
      <c r="B358" s="228" t="s">
        <v>220</v>
      </c>
      <c r="C358" s="228" t="s">
        <v>13</v>
      </c>
      <c r="D358" s="23" t="s">
        <v>14</v>
      </c>
      <c r="E358" s="49">
        <f>E359+E363</f>
        <v>358600</v>
      </c>
      <c r="F358" s="49">
        <f>F359+F363</f>
        <v>358600</v>
      </c>
      <c r="G358" s="234"/>
      <c r="H358" s="225"/>
      <c r="I358" s="234"/>
      <c r="J358" s="234"/>
      <c r="K358" s="241"/>
      <c r="L358" s="108">
        <f>L359+L363</f>
        <v>358600</v>
      </c>
    </row>
    <row r="359" spans="1:12" ht="21" x14ac:dyDescent="0.2">
      <c r="A359" s="304"/>
      <c r="B359" s="230"/>
      <c r="C359" s="229"/>
      <c r="D359" s="23" t="s">
        <v>17</v>
      </c>
      <c r="E359" s="49">
        <f>E360+E361+E362</f>
        <v>358600</v>
      </c>
      <c r="F359" s="49">
        <f>F360+F361+F362</f>
        <v>358600</v>
      </c>
      <c r="G359" s="233"/>
      <c r="H359" s="243"/>
      <c r="I359" s="246"/>
      <c r="J359" s="246"/>
      <c r="K359" s="247"/>
      <c r="L359" s="108">
        <f>L360+L361+L362</f>
        <v>358600</v>
      </c>
    </row>
    <row r="360" spans="1:12" x14ac:dyDescent="0.2">
      <c r="A360" s="304"/>
      <c r="B360" s="230"/>
      <c r="C360" s="229"/>
      <c r="D360" s="53" t="s">
        <v>20</v>
      </c>
      <c r="E360" s="172">
        <f>E366+E378</f>
        <v>0</v>
      </c>
      <c r="F360" s="172">
        <f>F366+F378</f>
        <v>0</v>
      </c>
      <c r="G360" s="233"/>
      <c r="H360" s="243"/>
      <c r="I360" s="246"/>
      <c r="J360" s="246"/>
      <c r="K360" s="247"/>
      <c r="L360" s="108">
        <f>L366+L378</f>
        <v>0</v>
      </c>
    </row>
    <row r="361" spans="1:12" x14ac:dyDescent="0.2">
      <c r="A361" s="304"/>
      <c r="B361" s="230"/>
      <c r="C361" s="229"/>
      <c r="D361" s="30" t="s">
        <v>23</v>
      </c>
      <c r="E361" s="49">
        <f>E367+E373</f>
        <v>358600</v>
      </c>
      <c r="F361" s="49">
        <f>F367+F373</f>
        <v>358600</v>
      </c>
      <c r="G361" s="233"/>
      <c r="H361" s="243"/>
      <c r="I361" s="246"/>
      <c r="J361" s="246"/>
      <c r="K361" s="247"/>
      <c r="L361" s="108">
        <f>L367+L373</f>
        <v>358600</v>
      </c>
    </row>
    <row r="362" spans="1:12" ht="21" x14ac:dyDescent="0.2">
      <c r="A362" s="304"/>
      <c r="B362" s="230"/>
      <c r="C362" s="229"/>
      <c r="D362" s="23" t="s">
        <v>26</v>
      </c>
      <c r="E362" s="173">
        <f>E368+E380</f>
        <v>0</v>
      </c>
      <c r="F362" s="173">
        <f>F368+F380</f>
        <v>0</v>
      </c>
      <c r="G362" s="233"/>
      <c r="H362" s="243"/>
      <c r="I362" s="246"/>
      <c r="J362" s="246"/>
      <c r="K362" s="247"/>
      <c r="L362" s="108">
        <f>L368+L380</f>
        <v>0</v>
      </c>
    </row>
    <row r="363" spans="1:12" x14ac:dyDescent="0.2">
      <c r="A363" s="305"/>
      <c r="B363" s="230"/>
      <c r="C363" s="229"/>
      <c r="D363" s="30" t="s">
        <v>42</v>
      </c>
      <c r="E363" s="169">
        <f>E369+E381</f>
        <v>0</v>
      </c>
      <c r="F363" s="169">
        <f>F369+F381</f>
        <v>0</v>
      </c>
      <c r="G363" s="244"/>
      <c r="H363" s="250"/>
      <c r="I363" s="240"/>
      <c r="J363" s="240"/>
      <c r="K363" s="242"/>
      <c r="L363" s="108">
        <f>L369+L381</f>
        <v>0</v>
      </c>
    </row>
    <row r="364" spans="1:12" ht="68.25" customHeight="1" x14ac:dyDescent="0.2">
      <c r="A364" s="222" t="s">
        <v>221</v>
      </c>
      <c r="B364" s="228" t="s">
        <v>222</v>
      </c>
      <c r="C364" s="228" t="s">
        <v>13</v>
      </c>
      <c r="D364" s="23" t="s">
        <v>14</v>
      </c>
      <c r="E364" s="49">
        <f>E365+E369</f>
        <v>358600</v>
      </c>
      <c r="F364" s="49">
        <f>F365+F369</f>
        <v>358600</v>
      </c>
      <c r="G364" s="234"/>
      <c r="H364" s="148" t="s">
        <v>223</v>
      </c>
      <c r="I364" s="149" t="s">
        <v>48</v>
      </c>
      <c r="J364" s="149" t="s">
        <v>224</v>
      </c>
      <c r="K364" s="155">
        <v>0</v>
      </c>
      <c r="L364" s="108">
        <f>L365+L369</f>
        <v>358600</v>
      </c>
    </row>
    <row r="365" spans="1:12" ht="42" customHeight="1" x14ac:dyDescent="0.2">
      <c r="A365" s="223"/>
      <c r="B365" s="230"/>
      <c r="C365" s="229"/>
      <c r="D365" s="23" t="s">
        <v>17</v>
      </c>
      <c r="E365" s="49">
        <f>E366+E367+E368</f>
        <v>358600</v>
      </c>
      <c r="F365" s="49">
        <f>F366+F367+F368</f>
        <v>358600</v>
      </c>
      <c r="G365" s="233"/>
      <c r="H365" s="148" t="s">
        <v>225</v>
      </c>
      <c r="I365" s="149" t="s">
        <v>48</v>
      </c>
      <c r="J365" s="149">
        <v>35.1</v>
      </c>
      <c r="K365" s="155">
        <v>6</v>
      </c>
      <c r="L365" s="108">
        <f>L366+L367+L368</f>
        <v>358600</v>
      </c>
    </row>
    <row r="366" spans="1:12" x14ac:dyDescent="0.2">
      <c r="A366" s="223"/>
      <c r="B366" s="230"/>
      <c r="C366" s="229"/>
      <c r="D366" s="53" t="s">
        <v>20</v>
      </c>
      <c r="E366" s="172">
        <v>0</v>
      </c>
      <c r="F366" s="49">
        <v>0</v>
      </c>
      <c r="G366" s="233"/>
      <c r="H366" s="225" t="s">
        <v>226</v>
      </c>
      <c r="I366" s="234" t="s">
        <v>227</v>
      </c>
      <c r="J366" s="234">
        <v>52.8</v>
      </c>
      <c r="K366" s="241">
        <v>14.3</v>
      </c>
      <c r="L366" s="108">
        <v>0</v>
      </c>
    </row>
    <row r="367" spans="1:12" x14ac:dyDescent="0.2">
      <c r="A367" s="223"/>
      <c r="B367" s="230"/>
      <c r="C367" s="229"/>
      <c r="D367" s="30" t="s">
        <v>23</v>
      </c>
      <c r="E367" s="49">
        <v>358600</v>
      </c>
      <c r="F367" s="49">
        <v>358600</v>
      </c>
      <c r="G367" s="233"/>
      <c r="H367" s="226"/>
      <c r="I367" s="233"/>
      <c r="J367" s="233"/>
      <c r="K367" s="236"/>
      <c r="L367" s="108">
        <v>358600</v>
      </c>
    </row>
    <row r="368" spans="1:12" ht="21" x14ac:dyDescent="0.2">
      <c r="A368" s="223"/>
      <c r="B368" s="230"/>
      <c r="C368" s="229"/>
      <c r="D368" s="23" t="s">
        <v>26</v>
      </c>
      <c r="E368" s="173">
        <v>0</v>
      </c>
      <c r="F368" s="172">
        <v>0</v>
      </c>
      <c r="G368" s="233"/>
      <c r="H368" s="226"/>
      <c r="I368" s="233"/>
      <c r="J368" s="233"/>
      <c r="K368" s="236"/>
      <c r="L368" s="108">
        <v>0</v>
      </c>
    </row>
    <row r="369" spans="1:12" x14ac:dyDescent="0.2">
      <c r="A369" s="224"/>
      <c r="B369" s="230"/>
      <c r="C369" s="229"/>
      <c r="D369" s="30" t="s">
        <v>42</v>
      </c>
      <c r="E369" s="169">
        <v>0</v>
      </c>
      <c r="F369" s="169">
        <v>0</v>
      </c>
      <c r="G369" s="244"/>
      <c r="H369" s="227"/>
      <c r="I369" s="244"/>
      <c r="J369" s="244"/>
      <c r="K369" s="245"/>
      <c r="L369" s="108">
        <v>0</v>
      </c>
    </row>
    <row r="370" spans="1:12" ht="19.5" customHeight="1" x14ac:dyDescent="0.2">
      <c r="A370" s="111" t="s">
        <v>228</v>
      </c>
      <c r="B370" s="222" t="s">
        <v>472</v>
      </c>
      <c r="C370" s="39" t="s">
        <v>13</v>
      </c>
      <c r="D370" s="23" t="s">
        <v>14</v>
      </c>
      <c r="E370" s="169">
        <f>E371</f>
        <v>0</v>
      </c>
      <c r="F370" s="169">
        <f>F371</f>
        <v>0</v>
      </c>
      <c r="G370" s="150"/>
      <c r="H370" s="225" t="s">
        <v>473</v>
      </c>
      <c r="I370" s="150" t="s">
        <v>48</v>
      </c>
      <c r="J370" s="150">
        <v>58.9</v>
      </c>
      <c r="K370" s="156">
        <v>77.900000000000006</v>
      </c>
      <c r="L370" s="129">
        <f>L371</f>
        <v>0</v>
      </c>
    </row>
    <row r="371" spans="1:12" ht="21" x14ac:dyDescent="0.2">
      <c r="A371" s="63"/>
      <c r="B371" s="223"/>
      <c r="C371" s="58"/>
      <c r="D371" s="23" t="s">
        <v>17</v>
      </c>
      <c r="E371" s="169">
        <f>E372+E373+E374+E375</f>
        <v>0</v>
      </c>
      <c r="F371" s="169">
        <f>F372+F373+F374+F375</f>
        <v>0</v>
      </c>
      <c r="G371" s="150"/>
      <c r="H371" s="226"/>
      <c r="I371" s="150"/>
      <c r="J371" s="150"/>
      <c r="K371" s="156"/>
      <c r="L371" s="129">
        <f>L372+L373+L374+L375</f>
        <v>0</v>
      </c>
    </row>
    <row r="372" spans="1:12" x14ac:dyDescent="0.2">
      <c r="A372" s="63"/>
      <c r="B372" s="223"/>
      <c r="C372" s="58"/>
      <c r="D372" s="53" t="s">
        <v>20</v>
      </c>
      <c r="E372" s="169">
        <v>0</v>
      </c>
      <c r="F372" s="169">
        <v>0</v>
      </c>
      <c r="G372" s="150"/>
      <c r="H372" s="226"/>
      <c r="I372" s="150"/>
      <c r="J372" s="150"/>
      <c r="K372" s="156"/>
      <c r="L372" s="129">
        <v>0</v>
      </c>
    </row>
    <row r="373" spans="1:12" x14ac:dyDescent="0.2">
      <c r="A373" s="63"/>
      <c r="B373" s="223"/>
      <c r="C373" s="58"/>
      <c r="D373" s="30" t="s">
        <v>23</v>
      </c>
      <c r="E373" s="169">
        <v>0</v>
      </c>
      <c r="F373" s="169">
        <v>0</v>
      </c>
      <c r="G373" s="150"/>
      <c r="H373" s="226"/>
      <c r="I373" s="150"/>
      <c r="J373" s="150"/>
      <c r="K373" s="156"/>
      <c r="L373" s="129">
        <v>0</v>
      </c>
    </row>
    <row r="374" spans="1:12" ht="21" x14ac:dyDescent="0.2">
      <c r="A374" s="63"/>
      <c r="B374" s="223"/>
      <c r="C374" s="58"/>
      <c r="D374" s="23" t="s">
        <v>26</v>
      </c>
      <c r="E374" s="169">
        <v>0</v>
      </c>
      <c r="F374" s="169">
        <v>0</v>
      </c>
      <c r="G374" s="150"/>
      <c r="H374" s="226"/>
      <c r="I374" s="150"/>
      <c r="J374" s="150"/>
      <c r="K374" s="156"/>
      <c r="L374" s="129">
        <v>0</v>
      </c>
    </row>
    <row r="375" spans="1:12" ht="27.75" customHeight="1" x14ac:dyDescent="0.2">
      <c r="A375" s="63"/>
      <c r="B375" s="224"/>
      <c r="C375" s="58"/>
      <c r="D375" s="30" t="s">
        <v>42</v>
      </c>
      <c r="E375" s="169">
        <v>0</v>
      </c>
      <c r="F375" s="169">
        <v>0</v>
      </c>
      <c r="G375" s="150"/>
      <c r="H375" s="227"/>
      <c r="I375" s="150"/>
      <c r="J375" s="150"/>
      <c r="K375" s="156"/>
      <c r="L375" s="129">
        <v>0</v>
      </c>
    </row>
    <row r="376" spans="1:12" ht="21.75" customHeight="1" x14ac:dyDescent="0.2">
      <c r="A376" s="222" t="s">
        <v>474</v>
      </c>
      <c r="B376" s="228" t="s">
        <v>229</v>
      </c>
      <c r="C376" s="228" t="s">
        <v>13</v>
      </c>
      <c r="D376" s="23" t="s">
        <v>14</v>
      </c>
      <c r="E376" s="49">
        <f>E377+E381</f>
        <v>0</v>
      </c>
      <c r="F376" s="49">
        <f>F377+F381</f>
        <v>0</v>
      </c>
      <c r="G376" s="234"/>
      <c r="H376" s="234"/>
      <c r="I376" s="234"/>
      <c r="J376" s="234"/>
      <c r="K376" s="241"/>
      <c r="L376" s="326">
        <f>L377+L381</f>
        <v>0</v>
      </c>
    </row>
    <row r="377" spans="1:12" ht="21" x14ac:dyDescent="0.2">
      <c r="A377" s="223"/>
      <c r="B377" s="230"/>
      <c r="C377" s="229"/>
      <c r="D377" s="23" t="s">
        <v>17</v>
      </c>
      <c r="E377" s="49">
        <f>E378+E379+E380</f>
        <v>0</v>
      </c>
      <c r="F377" s="49">
        <f>F378+F379+F380</f>
        <v>0</v>
      </c>
      <c r="G377" s="233"/>
      <c r="H377" s="233"/>
      <c r="I377" s="233"/>
      <c r="J377" s="233"/>
      <c r="K377" s="236"/>
      <c r="L377" s="326">
        <f>L378+L379+L380</f>
        <v>0</v>
      </c>
    </row>
    <row r="378" spans="1:12" x14ac:dyDescent="0.2">
      <c r="A378" s="223"/>
      <c r="B378" s="230"/>
      <c r="C378" s="229"/>
      <c r="D378" s="53" t="s">
        <v>20</v>
      </c>
      <c r="E378" s="172">
        <f t="shared" ref="E378:F381" si="8">E384</f>
        <v>0</v>
      </c>
      <c r="F378" s="172">
        <f t="shared" si="8"/>
        <v>0</v>
      </c>
      <c r="G378" s="233"/>
      <c r="H378" s="233"/>
      <c r="I378" s="233"/>
      <c r="J378" s="233"/>
      <c r="K378" s="236"/>
      <c r="L378" s="326">
        <f>L384</f>
        <v>0</v>
      </c>
    </row>
    <row r="379" spans="1:12" x14ac:dyDescent="0.2">
      <c r="A379" s="223"/>
      <c r="B379" s="230"/>
      <c r="C379" s="229"/>
      <c r="D379" s="30" t="s">
        <v>23</v>
      </c>
      <c r="E379" s="49">
        <f t="shared" si="8"/>
        <v>0</v>
      </c>
      <c r="F379" s="49">
        <f t="shared" si="8"/>
        <v>0</v>
      </c>
      <c r="G379" s="233"/>
      <c r="H379" s="233"/>
      <c r="I379" s="233"/>
      <c r="J379" s="233"/>
      <c r="K379" s="236"/>
      <c r="L379" s="326">
        <f>L385</f>
        <v>0</v>
      </c>
    </row>
    <row r="380" spans="1:12" ht="21" x14ac:dyDescent="0.2">
      <c r="A380" s="223"/>
      <c r="B380" s="230"/>
      <c r="C380" s="229"/>
      <c r="D380" s="23" t="s">
        <v>26</v>
      </c>
      <c r="E380" s="173">
        <f t="shared" si="8"/>
        <v>0</v>
      </c>
      <c r="F380" s="173">
        <f t="shared" si="8"/>
        <v>0</v>
      </c>
      <c r="G380" s="233"/>
      <c r="H380" s="233"/>
      <c r="I380" s="233"/>
      <c r="J380" s="233"/>
      <c r="K380" s="236"/>
      <c r="L380" s="326">
        <f>L386</f>
        <v>0</v>
      </c>
    </row>
    <row r="381" spans="1:12" x14ac:dyDescent="0.2">
      <c r="A381" s="224"/>
      <c r="B381" s="230"/>
      <c r="C381" s="229"/>
      <c r="D381" s="30" t="s">
        <v>42</v>
      </c>
      <c r="E381" s="169">
        <f t="shared" si="8"/>
        <v>0</v>
      </c>
      <c r="F381" s="169">
        <f t="shared" si="8"/>
        <v>0</v>
      </c>
      <c r="G381" s="244"/>
      <c r="H381" s="244"/>
      <c r="I381" s="244"/>
      <c r="J381" s="244"/>
      <c r="K381" s="245"/>
      <c r="L381" s="326">
        <f>L387</f>
        <v>0</v>
      </c>
    </row>
    <row r="382" spans="1:12" ht="28.5" customHeight="1" x14ac:dyDescent="0.2">
      <c r="A382" s="222" t="s">
        <v>470</v>
      </c>
      <c r="B382" s="228" t="s">
        <v>230</v>
      </c>
      <c r="C382" s="228" t="s">
        <v>13</v>
      </c>
      <c r="D382" s="23" t="s">
        <v>14</v>
      </c>
      <c r="E382" s="49">
        <f>E383+E387</f>
        <v>0</v>
      </c>
      <c r="F382" s="49">
        <f>F383+F387</f>
        <v>0</v>
      </c>
      <c r="G382" s="150"/>
      <c r="H382" s="148" t="s">
        <v>231</v>
      </c>
      <c r="I382" s="149" t="s">
        <v>232</v>
      </c>
      <c r="J382" s="149">
        <v>248.8</v>
      </c>
      <c r="K382" s="155">
        <v>245.7</v>
      </c>
      <c r="L382" s="129">
        <f>L383+L387</f>
        <v>0</v>
      </c>
    </row>
    <row r="383" spans="1:12" ht="30.75" customHeight="1" x14ac:dyDescent="0.2">
      <c r="A383" s="223"/>
      <c r="B383" s="230"/>
      <c r="C383" s="229"/>
      <c r="D383" s="23" t="s">
        <v>17</v>
      </c>
      <c r="E383" s="49">
        <f>E384+E385+E386</f>
        <v>0</v>
      </c>
      <c r="F383" s="49">
        <f>F384+F385+F386</f>
        <v>0</v>
      </c>
      <c r="G383" s="150"/>
      <c r="H383" s="225" t="s">
        <v>233</v>
      </c>
      <c r="I383" s="234" t="s">
        <v>232</v>
      </c>
      <c r="J383" s="234">
        <v>756.2</v>
      </c>
      <c r="K383" s="241">
        <v>772.4</v>
      </c>
      <c r="L383" s="326">
        <f>L384+L385+L386</f>
        <v>0</v>
      </c>
    </row>
    <row r="384" spans="1:12" ht="23.25" customHeight="1" x14ac:dyDescent="0.2">
      <c r="A384" s="223"/>
      <c r="B384" s="230"/>
      <c r="C384" s="229"/>
      <c r="D384" s="53" t="s">
        <v>20</v>
      </c>
      <c r="E384" s="172">
        <v>0</v>
      </c>
      <c r="F384" s="49">
        <v>0</v>
      </c>
      <c r="G384" s="150"/>
      <c r="H384" s="226"/>
      <c r="I384" s="233"/>
      <c r="J384" s="233"/>
      <c r="K384" s="236"/>
      <c r="L384" s="326">
        <v>0</v>
      </c>
    </row>
    <row r="385" spans="1:12" ht="27.75" customHeight="1" x14ac:dyDescent="0.2">
      <c r="A385" s="223"/>
      <c r="B385" s="230"/>
      <c r="C385" s="229"/>
      <c r="D385" s="30" t="s">
        <v>23</v>
      </c>
      <c r="E385" s="49">
        <v>0</v>
      </c>
      <c r="F385" s="49">
        <v>0</v>
      </c>
      <c r="G385" s="150"/>
      <c r="H385" s="226"/>
      <c r="I385" s="233"/>
      <c r="J385" s="233"/>
      <c r="K385" s="236"/>
      <c r="L385" s="326">
        <v>0</v>
      </c>
    </row>
    <row r="386" spans="1:12" ht="30.75" customHeight="1" x14ac:dyDescent="0.2">
      <c r="A386" s="223"/>
      <c r="B386" s="230"/>
      <c r="C386" s="229"/>
      <c r="D386" s="23" t="s">
        <v>26</v>
      </c>
      <c r="E386" s="173">
        <v>0</v>
      </c>
      <c r="F386" s="172">
        <v>0</v>
      </c>
      <c r="G386" s="150"/>
      <c r="H386" s="226"/>
      <c r="I386" s="233"/>
      <c r="J386" s="233"/>
      <c r="K386" s="236"/>
      <c r="L386" s="326">
        <v>0</v>
      </c>
    </row>
    <row r="387" spans="1:12" ht="35.25" customHeight="1" x14ac:dyDescent="0.2">
      <c r="A387" s="224"/>
      <c r="B387" s="230"/>
      <c r="C387" s="229"/>
      <c r="D387" s="53" t="s">
        <v>42</v>
      </c>
      <c r="E387" s="169">
        <v>0</v>
      </c>
      <c r="F387" s="169">
        <v>0</v>
      </c>
      <c r="G387" s="150"/>
      <c r="H387" s="227"/>
      <c r="I387" s="244"/>
      <c r="J387" s="244"/>
      <c r="K387" s="245"/>
      <c r="L387" s="326">
        <v>0</v>
      </c>
    </row>
    <row r="388" spans="1:12" ht="18" customHeight="1" x14ac:dyDescent="0.2">
      <c r="A388" s="63" t="s">
        <v>475</v>
      </c>
      <c r="B388" s="222" t="s">
        <v>91</v>
      </c>
      <c r="C388" s="225" t="s">
        <v>13</v>
      </c>
      <c r="D388" s="30" t="s">
        <v>14</v>
      </c>
      <c r="E388" s="169">
        <f>E389</f>
        <v>117227281.81999999</v>
      </c>
      <c r="F388" s="169">
        <f>F389</f>
        <v>48268004.789999999</v>
      </c>
      <c r="G388" s="149"/>
      <c r="H388" s="147"/>
      <c r="I388" s="150"/>
      <c r="J388" s="150"/>
      <c r="K388" s="156"/>
      <c r="L388" s="108">
        <f>L389</f>
        <v>117227281.81999999</v>
      </c>
    </row>
    <row r="389" spans="1:12" ht="20.25" customHeight="1" x14ac:dyDescent="0.2">
      <c r="A389" s="63"/>
      <c r="B389" s="223"/>
      <c r="C389" s="226"/>
      <c r="D389" s="23" t="s">
        <v>17</v>
      </c>
      <c r="E389" s="169">
        <f>E390+E391+E392+E393</f>
        <v>117227281.81999999</v>
      </c>
      <c r="F389" s="169">
        <f>F390+F391+F392+F393</f>
        <v>48268004.789999999</v>
      </c>
      <c r="G389" s="150"/>
      <c r="H389" s="147"/>
      <c r="I389" s="150"/>
      <c r="J389" s="150"/>
      <c r="K389" s="156"/>
      <c r="L389" s="108">
        <f>L390+L391+L392+L393</f>
        <v>117227281.81999999</v>
      </c>
    </row>
    <row r="390" spans="1:12" ht="18" customHeight="1" x14ac:dyDescent="0.2">
      <c r="A390" s="63"/>
      <c r="B390" s="61"/>
      <c r="C390" s="58"/>
      <c r="D390" s="53" t="s">
        <v>20</v>
      </c>
      <c r="E390" s="169">
        <f>E396+E402</f>
        <v>6705481.8200000003</v>
      </c>
      <c r="F390" s="169">
        <f>F396+F402</f>
        <v>787017.74</v>
      </c>
      <c r="G390" s="150"/>
      <c r="H390" s="147"/>
      <c r="I390" s="150"/>
      <c r="J390" s="150"/>
      <c r="K390" s="156"/>
      <c r="L390" s="108">
        <f>L396+L402</f>
        <v>6705481.8200000003</v>
      </c>
    </row>
    <row r="391" spans="1:12" ht="15" customHeight="1" x14ac:dyDescent="0.2">
      <c r="A391" s="63"/>
      <c r="B391" s="61"/>
      <c r="C391" s="58"/>
      <c r="D391" s="30" t="s">
        <v>23</v>
      </c>
      <c r="E391" s="169">
        <f>E397+E403</f>
        <v>110521800</v>
      </c>
      <c r="F391" s="169">
        <f>F397+F403</f>
        <v>47480987.049999997</v>
      </c>
      <c r="G391" s="150"/>
      <c r="H391" s="147"/>
      <c r="I391" s="150"/>
      <c r="J391" s="150"/>
      <c r="K391" s="156"/>
      <c r="L391" s="108">
        <f>L397+L403</f>
        <v>110521800</v>
      </c>
    </row>
    <row r="392" spans="1:12" ht="21.75" customHeight="1" x14ac:dyDescent="0.2">
      <c r="A392" s="63"/>
      <c r="B392" s="61"/>
      <c r="C392" s="58"/>
      <c r="D392" s="23" t="s">
        <v>26</v>
      </c>
      <c r="E392" s="169">
        <f>E398</f>
        <v>0</v>
      </c>
      <c r="F392" s="169">
        <f>F398</f>
        <v>0</v>
      </c>
      <c r="G392" s="150"/>
      <c r="H392" s="147"/>
      <c r="I392" s="150"/>
      <c r="J392" s="150"/>
      <c r="K392" s="156"/>
      <c r="L392" s="108">
        <f>L398</f>
        <v>0</v>
      </c>
    </row>
    <row r="393" spans="1:12" ht="15.75" customHeight="1" x14ac:dyDescent="0.2">
      <c r="A393" s="63"/>
      <c r="B393" s="61"/>
      <c r="C393" s="58"/>
      <c r="D393" s="53" t="s">
        <v>42</v>
      </c>
      <c r="E393" s="169">
        <f>E399</f>
        <v>0</v>
      </c>
      <c r="F393" s="169">
        <f>F399</f>
        <v>0</v>
      </c>
      <c r="G393" s="150"/>
      <c r="H393" s="147"/>
      <c r="I393" s="150"/>
      <c r="J393" s="150"/>
      <c r="K393" s="156"/>
      <c r="L393" s="108">
        <f>L399</f>
        <v>0</v>
      </c>
    </row>
    <row r="394" spans="1:12" ht="17.25" customHeight="1" x14ac:dyDescent="0.2">
      <c r="A394" s="40" t="s">
        <v>476</v>
      </c>
      <c r="B394" s="222" t="s">
        <v>471</v>
      </c>
      <c r="C394" s="225" t="s">
        <v>13</v>
      </c>
      <c r="D394" s="30" t="s">
        <v>14</v>
      </c>
      <c r="E394" s="169">
        <f>E395</f>
        <v>111638181.81999999</v>
      </c>
      <c r="F394" s="169">
        <f>F395</f>
        <v>47960592.979999997</v>
      </c>
      <c r="G394" s="149"/>
      <c r="H394" s="225" t="s">
        <v>504</v>
      </c>
      <c r="I394" s="149" t="s">
        <v>477</v>
      </c>
      <c r="J394" s="149">
        <v>387122</v>
      </c>
      <c r="K394" s="155">
        <v>1132</v>
      </c>
      <c r="L394" s="108">
        <f>L395</f>
        <v>111638181.81999999</v>
      </c>
    </row>
    <row r="395" spans="1:12" ht="22.5" customHeight="1" x14ac:dyDescent="0.2">
      <c r="A395" s="63"/>
      <c r="B395" s="223"/>
      <c r="C395" s="226"/>
      <c r="D395" s="23" t="s">
        <v>17</v>
      </c>
      <c r="E395" s="169">
        <f>E396+E397+E398+E399</f>
        <v>111638181.81999999</v>
      </c>
      <c r="F395" s="169">
        <f>F396+F397+F398+F399</f>
        <v>47960592.979999997</v>
      </c>
      <c r="G395" s="150"/>
      <c r="H395" s="226"/>
      <c r="I395" s="150"/>
      <c r="J395" s="150"/>
      <c r="K395" s="156"/>
      <c r="L395" s="108">
        <f>L396+L397+L398+L399</f>
        <v>111638181.81999999</v>
      </c>
    </row>
    <row r="396" spans="1:12" ht="15" customHeight="1" x14ac:dyDescent="0.2">
      <c r="A396" s="63"/>
      <c r="B396" s="223"/>
      <c r="C396" s="58"/>
      <c r="D396" s="53" t="s">
        <v>20</v>
      </c>
      <c r="E396" s="169">
        <v>1116381.82</v>
      </c>
      <c r="F396" s="169">
        <v>479605.93</v>
      </c>
      <c r="G396" s="150"/>
      <c r="H396" s="226"/>
      <c r="I396" s="150"/>
      <c r="J396" s="150"/>
      <c r="K396" s="156"/>
      <c r="L396" s="108">
        <v>1116381.82</v>
      </c>
    </row>
    <row r="397" spans="1:12" ht="16.5" customHeight="1" x14ac:dyDescent="0.2">
      <c r="A397" s="63"/>
      <c r="B397" s="223"/>
      <c r="C397" s="58"/>
      <c r="D397" s="30" t="s">
        <v>23</v>
      </c>
      <c r="E397" s="169">
        <v>110521800</v>
      </c>
      <c r="F397" s="169">
        <v>47480987.049999997</v>
      </c>
      <c r="G397" s="150"/>
      <c r="H397" s="226"/>
      <c r="I397" s="150"/>
      <c r="J397" s="150"/>
      <c r="K397" s="156"/>
      <c r="L397" s="108">
        <v>110521800</v>
      </c>
    </row>
    <row r="398" spans="1:12" ht="22.5" customHeight="1" x14ac:dyDescent="0.2">
      <c r="A398" s="63"/>
      <c r="B398" s="223"/>
      <c r="C398" s="58"/>
      <c r="D398" s="23" t="s">
        <v>26</v>
      </c>
      <c r="E398" s="169">
        <v>0</v>
      </c>
      <c r="F398" s="169">
        <v>0</v>
      </c>
      <c r="G398" s="150"/>
      <c r="H398" s="226"/>
      <c r="I398" s="150"/>
      <c r="J398" s="150"/>
      <c r="K398" s="156"/>
      <c r="L398" s="108">
        <v>0</v>
      </c>
    </row>
    <row r="399" spans="1:12" ht="17.25" customHeight="1" x14ac:dyDescent="0.2">
      <c r="A399" s="63"/>
      <c r="B399" s="224"/>
      <c r="C399" s="58"/>
      <c r="D399" s="53" t="s">
        <v>42</v>
      </c>
      <c r="E399" s="169">
        <v>0</v>
      </c>
      <c r="F399" s="169">
        <v>0</v>
      </c>
      <c r="G399" s="150"/>
      <c r="H399" s="227"/>
      <c r="I399" s="150"/>
      <c r="J399" s="150"/>
      <c r="K399" s="156"/>
      <c r="L399" s="108">
        <v>0</v>
      </c>
    </row>
    <row r="400" spans="1:12" ht="21" customHeight="1" x14ac:dyDescent="0.2">
      <c r="A400" s="55" t="s">
        <v>502</v>
      </c>
      <c r="B400" s="222" t="s">
        <v>503</v>
      </c>
      <c r="C400" s="51" t="s">
        <v>13</v>
      </c>
      <c r="D400" s="53" t="s">
        <v>14</v>
      </c>
      <c r="E400" s="169">
        <f>E401</f>
        <v>5589100</v>
      </c>
      <c r="F400" s="169">
        <f>F401</f>
        <v>307411.81</v>
      </c>
      <c r="G400" s="149"/>
      <c r="H400" s="225" t="s">
        <v>505</v>
      </c>
      <c r="I400" s="149" t="s">
        <v>506</v>
      </c>
      <c r="J400" s="149">
        <v>70</v>
      </c>
      <c r="K400" s="155">
        <v>23.5</v>
      </c>
      <c r="L400" s="108">
        <f>L401</f>
        <v>5589100</v>
      </c>
    </row>
    <row r="401" spans="1:14" ht="19.5" customHeight="1" x14ac:dyDescent="0.2">
      <c r="A401" s="63"/>
      <c r="B401" s="223"/>
      <c r="C401" s="58"/>
      <c r="D401" s="53" t="s">
        <v>17</v>
      </c>
      <c r="E401" s="169">
        <f>E402+E403</f>
        <v>5589100</v>
      </c>
      <c r="F401" s="169">
        <f>F402+F403</f>
        <v>307411.81</v>
      </c>
      <c r="G401" s="150"/>
      <c r="H401" s="226"/>
      <c r="I401" s="150"/>
      <c r="J401" s="150"/>
      <c r="K401" s="156"/>
      <c r="L401" s="108">
        <f>L402+L403</f>
        <v>5589100</v>
      </c>
    </row>
    <row r="402" spans="1:14" ht="21.75" customHeight="1" x14ac:dyDescent="0.2">
      <c r="A402" s="63"/>
      <c r="B402" s="223"/>
      <c r="C402" s="58"/>
      <c r="D402" s="53" t="s">
        <v>20</v>
      </c>
      <c r="E402" s="169">
        <v>5589100</v>
      </c>
      <c r="F402" s="169">
        <v>307411.81</v>
      </c>
      <c r="G402" s="150"/>
      <c r="H402" s="226"/>
      <c r="I402" s="150"/>
      <c r="J402" s="150"/>
      <c r="K402" s="156"/>
      <c r="L402" s="108">
        <v>5589100</v>
      </c>
    </row>
    <row r="403" spans="1:14" ht="18" customHeight="1" x14ac:dyDescent="0.2">
      <c r="A403" s="63"/>
      <c r="B403" s="223"/>
      <c r="C403" s="58"/>
      <c r="D403" s="53" t="s">
        <v>23</v>
      </c>
      <c r="E403" s="169">
        <v>0</v>
      </c>
      <c r="F403" s="169">
        <v>0</v>
      </c>
      <c r="G403" s="150"/>
      <c r="H403" s="226"/>
      <c r="I403" s="150"/>
      <c r="J403" s="150"/>
      <c r="K403" s="156"/>
      <c r="L403" s="108">
        <v>0</v>
      </c>
    </row>
    <row r="404" spans="1:14" ht="19.5" customHeight="1" x14ac:dyDescent="0.2">
      <c r="A404" s="63"/>
      <c r="B404" s="223"/>
      <c r="C404" s="58"/>
      <c r="D404" s="53" t="s">
        <v>26</v>
      </c>
      <c r="E404" s="169">
        <v>0</v>
      </c>
      <c r="F404" s="169">
        <v>0</v>
      </c>
      <c r="G404" s="150"/>
      <c r="H404" s="226"/>
      <c r="I404" s="150"/>
      <c r="J404" s="150"/>
      <c r="K404" s="156"/>
      <c r="L404" s="108">
        <v>0</v>
      </c>
    </row>
    <row r="405" spans="1:14" ht="16.5" customHeight="1" x14ac:dyDescent="0.2">
      <c r="A405" s="63"/>
      <c r="B405" s="224"/>
      <c r="C405" s="58"/>
      <c r="D405" s="53" t="s">
        <v>42</v>
      </c>
      <c r="E405" s="169">
        <v>0</v>
      </c>
      <c r="F405" s="169">
        <v>0</v>
      </c>
      <c r="G405" s="150"/>
      <c r="H405" s="147"/>
      <c r="I405" s="150"/>
      <c r="J405" s="150"/>
      <c r="K405" s="156"/>
      <c r="L405" s="108">
        <v>0</v>
      </c>
    </row>
    <row r="406" spans="1:14" s="5" customFormat="1" ht="13.5" customHeight="1" x14ac:dyDescent="0.2">
      <c r="A406" s="327" t="s">
        <v>234</v>
      </c>
      <c r="B406" s="266" t="s">
        <v>235</v>
      </c>
      <c r="C406" s="266"/>
      <c r="D406" s="43" t="s">
        <v>14</v>
      </c>
      <c r="E406" s="68">
        <f>E407+E411</f>
        <v>1321397568.76</v>
      </c>
      <c r="F406" s="68">
        <f>F407+F411</f>
        <v>633284385.05000007</v>
      </c>
      <c r="G406" s="269"/>
      <c r="H406" s="269"/>
      <c r="I406" s="269"/>
      <c r="J406" s="269"/>
      <c r="K406" s="334"/>
      <c r="L406" s="106">
        <f>L407+L411</f>
        <v>1321397568.76</v>
      </c>
      <c r="M406" s="4"/>
      <c r="N406" s="144">
        <f>F412+F461+F479+F503+F527+F539</f>
        <v>633284385.05000007</v>
      </c>
    </row>
    <row r="407" spans="1:14" s="5" customFormat="1" ht="19.5" customHeight="1" x14ac:dyDescent="0.2">
      <c r="A407" s="328"/>
      <c r="B407" s="330"/>
      <c r="C407" s="267"/>
      <c r="D407" s="46" t="s">
        <v>17</v>
      </c>
      <c r="E407" s="68">
        <f>E408+E409+E410</f>
        <v>1321397568.76</v>
      </c>
      <c r="F407" s="68">
        <f>F408+F409+F410</f>
        <v>633284385.05000007</v>
      </c>
      <c r="G407" s="332"/>
      <c r="H407" s="332"/>
      <c r="I407" s="332"/>
      <c r="J407" s="332"/>
      <c r="K407" s="335"/>
      <c r="L407" s="106">
        <f>L408+L409+L410</f>
        <v>1321397568.76</v>
      </c>
      <c r="M407" s="4"/>
    </row>
    <row r="408" spans="1:14" s="5" customFormat="1" x14ac:dyDescent="0.2">
      <c r="A408" s="328"/>
      <c r="B408" s="330"/>
      <c r="C408" s="267"/>
      <c r="D408" s="46" t="s">
        <v>20</v>
      </c>
      <c r="E408" s="68">
        <f t="shared" ref="E408:F411" si="9">E414+E463+E481+E505+E529+E541+E553</f>
        <v>1250542268.76</v>
      </c>
      <c r="F408" s="68">
        <f t="shared" si="9"/>
        <v>624223861.70000005</v>
      </c>
      <c r="G408" s="332"/>
      <c r="H408" s="332"/>
      <c r="I408" s="332"/>
      <c r="J408" s="332"/>
      <c r="K408" s="335"/>
      <c r="L408" s="106">
        <f>L414+L463+L481+L505+L529+L541+L553</f>
        <v>1250542268.76</v>
      </c>
      <c r="M408" s="4"/>
    </row>
    <row r="409" spans="1:14" s="5" customFormat="1" ht="14.25" customHeight="1" x14ac:dyDescent="0.2">
      <c r="A409" s="328"/>
      <c r="B409" s="330"/>
      <c r="C409" s="267"/>
      <c r="D409" s="43" t="s">
        <v>23</v>
      </c>
      <c r="E409" s="68">
        <f t="shared" si="9"/>
        <v>70855300</v>
      </c>
      <c r="F409" s="68">
        <f t="shared" si="9"/>
        <v>9060523.3499999996</v>
      </c>
      <c r="G409" s="332"/>
      <c r="H409" s="332"/>
      <c r="I409" s="332"/>
      <c r="J409" s="332"/>
      <c r="K409" s="335"/>
      <c r="L409" s="106">
        <f>L415+L464+L482+L506+L530+L542+L554</f>
        <v>70855300</v>
      </c>
      <c r="M409" s="4"/>
    </row>
    <row r="410" spans="1:14" s="5" customFormat="1" ht="24" customHeight="1" x14ac:dyDescent="0.2">
      <c r="A410" s="328"/>
      <c r="B410" s="330"/>
      <c r="C410" s="267"/>
      <c r="D410" s="46" t="s">
        <v>26</v>
      </c>
      <c r="E410" s="68">
        <f t="shared" si="9"/>
        <v>0</v>
      </c>
      <c r="F410" s="68">
        <f t="shared" si="9"/>
        <v>0</v>
      </c>
      <c r="G410" s="332"/>
      <c r="H410" s="332"/>
      <c r="I410" s="332"/>
      <c r="J410" s="332"/>
      <c r="K410" s="335"/>
      <c r="L410" s="106">
        <f>L416+L465+L483+L507+L531+L543+L555</f>
        <v>0</v>
      </c>
      <c r="M410" s="4"/>
    </row>
    <row r="411" spans="1:14" s="5" customFormat="1" ht="23.25" customHeight="1" x14ac:dyDescent="0.2">
      <c r="A411" s="329"/>
      <c r="B411" s="331"/>
      <c r="C411" s="268"/>
      <c r="D411" s="43" t="s">
        <v>42</v>
      </c>
      <c r="E411" s="68">
        <f t="shared" si="9"/>
        <v>0</v>
      </c>
      <c r="F411" s="68">
        <f t="shared" si="9"/>
        <v>0</v>
      </c>
      <c r="G411" s="333"/>
      <c r="H411" s="333"/>
      <c r="I411" s="333"/>
      <c r="J411" s="333"/>
      <c r="K411" s="336"/>
      <c r="L411" s="106">
        <f>L417+L466+L484+L508+L532+L544+L556</f>
        <v>0</v>
      </c>
      <c r="M411" s="4"/>
    </row>
    <row r="412" spans="1:14" s="4" customFormat="1" ht="13.5" customHeight="1" x14ac:dyDescent="0.2">
      <c r="A412" s="337" t="s">
        <v>236</v>
      </c>
      <c r="B412" s="290" t="s">
        <v>237</v>
      </c>
      <c r="C412" s="290"/>
      <c r="D412" s="30" t="s">
        <v>14</v>
      </c>
      <c r="E412" s="69">
        <f>E413+E417</f>
        <v>1028064837</v>
      </c>
      <c r="F412" s="69">
        <f>F413+F417</f>
        <v>521747409.67000002</v>
      </c>
      <c r="G412" s="278"/>
      <c r="H412" s="160"/>
      <c r="I412" s="160"/>
      <c r="J412" s="160"/>
      <c r="K412" s="166"/>
      <c r="L412" s="129">
        <f>L413+L417</f>
        <v>1028064837</v>
      </c>
    </row>
    <row r="413" spans="1:14" s="4" customFormat="1" ht="18" customHeight="1" x14ac:dyDescent="0.2">
      <c r="A413" s="338"/>
      <c r="B413" s="302"/>
      <c r="C413" s="260"/>
      <c r="D413" s="23" t="s">
        <v>17</v>
      </c>
      <c r="E413" s="70">
        <f>E414+E415+E416</f>
        <v>1028064837</v>
      </c>
      <c r="F413" s="70">
        <f>F414+F415+F416</f>
        <v>521747409.67000002</v>
      </c>
      <c r="G413" s="253"/>
      <c r="H413" s="161"/>
      <c r="I413" s="161"/>
      <c r="J413" s="161"/>
      <c r="K413" s="121"/>
      <c r="L413" s="129">
        <f>L414+L415+L416</f>
        <v>1028064837</v>
      </c>
    </row>
    <row r="414" spans="1:14" s="4" customFormat="1" ht="11.25" customHeight="1" x14ac:dyDescent="0.2">
      <c r="A414" s="338"/>
      <c r="B414" s="302"/>
      <c r="C414" s="260"/>
      <c r="D414" s="23" t="s">
        <v>20</v>
      </c>
      <c r="E414" s="70">
        <f>E420+E426+E433+E439+E449+E455</f>
        <v>1010066437</v>
      </c>
      <c r="F414" s="70">
        <f>F420+F426+F433+F439+F449+F455</f>
        <v>512686886.31999999</v>
      </c>
      <c r="G414" s="253"/>
      <c r="H414" s="161"/>
      <c r="I414" s="161"/>
      <c r="J414" s="161"/>
      <c r="K414" s="121"/>
      <c r="L414" s="129">
        <f>L420+L426+L433+L439+L449+L455</f>
        <v>1010066437</v>
      </c>
    </row>
    <row r="415" spans="1:14" s="4" customFormat="1" ht="13.5" customHeight="1" x14ac:dyDescent="0.2">
      <c r="A415" s="338"/>
      <c r="B415" s="302"/>
      <c r="C415" s="260"/>
      <c r="D415" s="30" t="s">
        <v>23</v>
      </c>
      <c r="E415" s="70">
        <f t="shared" ref="E415:F417" si="10">E421+E427+E434+E440+E450+E456</f>
        <v>17998400</v>
      </c>
      <c r="F415" s="70">
        <f t="shared" si="10"/>
        <v>9060523.3499999996</v>
      </c>
      <c r="G415" s="253"/>
      <c r="H415" s="161"/>
      <c r="I415" s="161"/>
      <c r="J415" s="161"/>
      <c r="K415" s="121"/>
      <c r="L415" s="129">
        <f>L421+L427+L434+L440+L450+L456</f>
        <v>17998400</v>
      </c>
    </row>
    <row r="416" spans="1:14" s="4" customFormat="1" ht="22.5" customHeight="1" x14ac:dyDescent="0.2">
      <c r="A416" s="338"/>
      <c r="B416" s="302"/>
      <c r="C416" s="260"/>
      <c r="D416" s="23" t="s">
        <v>26</v>
      </c>
      <c r="E416" s="70">
        <f t="shared" si="10"/>
        <v>0</v>
      </c>
      <c r="F416" s="70">
        <f t="shared" si="10"/>
        <v>0</v>
      </c>
      <c r="G416" s="253"/>
      <c r="H416" s="161"/>
      <c r="I416" s="161"/>
      <c r="J416" s="161"/>
      <c r="K416" s="121"/>
      <c r="L416" s="129">
        <f>L422+L428+L435+L441+L451+L457</f>
        <v>0</v>
      </c>
    </row>
    <row r="417" spans="1:12" s="4" customFormat="1" ht="23.25" customHeight="1" x14ac:dyDescent="0.2">
      <c r="A417" s="338"/>
      <c r="B417" s="302"/>
      <c r="C417" s="260"/>
      <c r="D417" s="30" t="s">
        <v>42</v>
      </c>
      <c r="E417" s="70">
        <f t="shared" si="10"/>
        <v>0</v>
      </c>
      <c r="F417" s="70">
        <f t="shared" si="10"/>
        <v>0</v>
      </c>
      <c r="G417" s="253"/>
      <c r="H417" s="163"/>
      <c r="I417" s="163"/>
      <c r="J417" s="163"/>
      <c r="K417" s="122"/>
      <c r="L417" s="129">
        <f>L423+L429+L436+L442+L452+L458</f>
        <v>0</v>
      </c>
    </row>
    <row r="418" spans="1:12" ht="36.75" hidden="1" customHeight="1" x14ac:dyDescent="0.2">
      <c r="A418" s="228" t="s">
        <v>238</v>
      </c>
      <c r="B418" s="228" t="s">
        <v>169</v>
      </c>
      <c r="C418" s="228" t="s">
        <v>13</v>
      </c>
      <c r="D418" s="23" t="s">
        <v>14</v>
      </c>
      <c r="E418" s="49">
        <f>E419+E423</f>
        <v>0</v>
      </c>
      <c r="F418" s="49"/>
      <c r="G418" s="234"/>
      <c r="H418" s="225" t="s">
        <v>239</v>
      </c>
      <c r="I418" s="234" t="s">
        <v>48</v>
      </c>
      <c r="J418" s="234">
        <v>0</v>
      </c>
      <c r="K418" s="241"/>
      <c r="L418" s="108">
        <f>L419+L423</f>
        <v>0</v>
      </c>
    </row>
    <row r="419" spans="1:12" ht="32.25" hidden="1" customHeight="1" x14ac:dyDescent="0.2">
      <c r="A419" s="304"/>
      <c r="B419" s="230"/>
      <c r="C419" s="229"/>
      <c r="D419" s="23" t="s">
        <v>17</v>
      </c>
      <c r="E419" s="49">
        <f>E420+E421+E422</f>
        <v>0</v>
      </c>
      <c r="F419" s="49"/>
      <c r="G419" s="233"/>
      <c r="H419" s="238"/>
      <c r="I419" s="246"/>
      <c r="J419" s="246"/>
      <c r="K419" s="247"/>
      <c r="L419" s="108">
        <f>L420+L421+L422</f>
        <v>0</v>
      </c>
    </row>
    <row r="420" spans="1:12" ht="54.75" hidden="1" customHeight="1" x14ac:dyDescent="0.2">
      <c r="A420" s="304"/>
      <c r="B420" s="230"/>
      <c r="C420" s="229"/>
      <c r="D420" s="53" t="s">
        <v>20</v>
      </c>
      <c r="E420" s="169">
        <v>0</v>
      </c>
      <c r="F420" s="24"/>
      <c r="G420" s="233"/>
      <c r="H420" s="239"/>
      <c r="I420" s="240"/>
      <c r="J420" s="240"/>
      <c r="K420" s="242"/>
      <c r="L420" s="108">
        <v>0</v>
      </c>
    </row>
    <row r="421" spans="1:12" ht="42" hidden="1" customHeight="1" x14ac:dyDescent="0.2">
      <c r="A421" s="304"/>
      <c r="B421" s="230"/>
      <c r="C421" s="229"/>
      <c r="D421" s="30" t="s">
        <v>23</v>
      </c>
      <c r="E421" s="24">
        <v>0</v>
      </c>
      <c r="F421" s="24">
        <v>0</v>
      </c>
      <c r="G421" s="233"/>
      <c r="H421" s="226" t="s">
        <v>240</v>
      </c>
      <c r="I421" s="234" t="s">
        <v>48</v>
      </c>
      <c r="J421" s="234">
        <v>0</v>
      </c>
      <c r="K421" s="241"/>
      <c r="L421" s="108">
        <v>0</v>
      </c>
    </row>
    <row r="422" spans="1:12" ht="48.75" hidden="1" customHeight="1" x14ac:dyDescent="0.2">
      <c r="A422" s="304"/>
      <c r="B422" s="230"/>
      <c r="C422" s="229"/>
      <c r="D422" s="23" t="s">
        <v>26</v>
      </c>
      <c r="E422" s="170">
        <v>0</v>
      </c>
      <c r="F422" s="169">
        <v>0</v>
      </c>
      <c r="G422" s="233"/>
      <c r="H422" s="227"/>
      <c r="I422" s="244"/>
      <c r="J422" s="244"/>
      <c r="K422" s="245"/>
      <c r="L422" s="108">
        <v>0</v>
      </c>
    </row>
    <row r="423" spans="1:12" ht="89.25" hidden="1" customHeight="1" x14ac:dyDescent="0.2">
      <c r="A423" s="305"/>
      <c r="B423" s="230"/>
      <c r="C423" s="229"/>
      <c r="D423" s="30" t="s">
        <v>42</v>
      </c>
      <c r="E423" s="24">
        <v>0</v>
      </c>
      <c r="F423" s="24">
        <v>0</v>
      </c>
      <c r="G423" s="244"/>
      <c r="H423" s="153" t="s">
        <v>241</v>
      </c>
      <c r="I423" s="151" t="s">
        <v>48</v>
      </c>
      <c r="J423" s="151">
        <v>0</v>
      </c>
      <c r="K423" s="157"/>
      <c r="L423" s="108">
        <v>0</v>
      </c>
    </row>
    <row r="424" spans="1:12" ht="19.5" customHeight="1" x14ac:dyDescent="0.2">
      <c r="A424" s="229" t="s">
        <v>242</v>
      </c>
      <c r="B424" s="228" t="s">
        <v>243</v>
      </c>
      <c r="C424" s="228" t="s">
        <v>13</v>
      </c>
      <c r="D424" s="23" t="s">
        <v>14</v>
      </c>
      <c r="E424" s="49">
        <f>E425+E429</f>
        <v>881451001.35000002</v>
      </c>
      <c r="F424" s="49">
        <f>F425+F429</f>
        <v>434341185.75999999</v>
      </c>
      <c r="G424" s="234"/>
      <c r="H424" s="146" t="s">
        <v>244</v>
      </c>
      <c r="I424" s="149" t="s">
        <v>176</v>
      </c>
      <c r="J424" s="149">
        <v>13422</v>
      </c>
      <c r="K424" s="155">
        <v>5219</v>
      </c>
      <c r="L424" s="129">
        <f>L425+L429</f>
        <v>881451001.35000002</v>
      </c>
    </row>
    <row r="425" spans="1:12" ht="21.75" customHeight="1" x14ac:dyDescent="0.2">
      <c r="A425" s="304"/>
      <c r="B425" s="230"/>
      <c r="C425" s="229"/>
      <c r="D425" s="23" t="s">
        <v>17</v>
      </c>
      <c r="E425" s="49">
        <f>E426+E427+E428</f>
        <v>881451001.35000002</v>
      </c>
      <c r="F425" s="49">
        <f>F426+F427+F428</f>
        <v>434341185.75999999</v>
      </c>
      <c r="G425" s="233"/>
      <c r="H425" s="31" t="s">
        <v>245</v>
      </c>
      <c r="I425" s="149" t="s">
        <v>176</v>
      </c>
      <c r="J425" s="32">
        <v>4746</v>
      </c>
      <c r="K425" s="179">
        <v>1688</v>
      </c>
      <c r="L425" s="129">
        <f>L426+L427+L428</f>
        <v>881451001.35000002</v>
      </c>
    </row>
    <row r="426" spans="1:12" ht="21.75" customHeight="1" x14ac:dyDescent="0.2">
      <c r="A426" s="304"/>
      <c r="B426" s="230"/>
      <c r="C426" s="229"/>
      <c r="D426" s="53" t="s">
        <v>20</v>
      </c>
      <c r="E426" s="172">
        <v>881451001.35000002</v>
      </c>
      <c r="F426" s="70">
        <v>434341185.75999999</v>
      </c>
      <c r="G426" s="233"/>
      <c r="H426" s="31" t="s">
        <v>246</v>
      </c>
      <c r="I426" s="149" t="s">
        <v>176</v>
      </c>
      <c r="J426" s="32">
        <v>1706</v>
      </c>
      <c r="K426" s="156">
        <v>581</v>
      </c>
      <c r="L426" s="129">
        <v>881451001.35000002</v>
      </c>
    </row>
    <row r="427" spans="1:12" ht="30" customHeight="1" x14ac:dyDescent="0.2">
      <c r="A427" s="304"/>
      <c r="B427" s="230"/>
      <c r="C427" s="229"/>
      <c r="D427" s="30" t="s">
        <v>23</v>
      </c>
      <c r="E427" s="49">
        <v>0</v>
      </c>
      <c r="F427" s="49">
        <v>0</v>
      </c>
      <c r="G427" s="233"/>
      <c r="H427" s="147" t="s">
        <v>247</v>
      </c>
      <c r="I427" s="149" t="s">
        <v>176</v>
      </c>
      <c r="J427" s="150">
        <v>6135</v>
      </c>
      <c r="K427" s="179">
        <v>2532</v>
      </c>
      <c r="L427" s="129">
        <v>0</v>
      </c>
    </row>
    <row r="428" spans="1:12" ht="31.5" customHeight="1" x14ac:dyDescent="0.2">
      <c r="A428" s="304"/>
      <c r="B428" s="230"/>
      <c r="C428" s="229"/>
      <c r="D428" s="23" t="s">
        <v>26</v>
      </c>
      <c r="E428" s="173">
        <v>0</v>
      </c>
      <c r="F428" s="172">
        <v>0</v>
      </c>
      <c r="G428" s="233"/>
      <c r="H428" s="31" t="s">
        <v>248</v>
      </c>
      <c r="I428" s="149" t="s">
        <v>176</v>
      </c>
      <c r="J428" s="149">
        <v>835</v>
      </c>
      <c r="K428" s="156">
        <v>418</v>
      </c>
      <c r="L428" s="129">
        <v>0</v>
      </c>
    </row>
    <row r="429" spans="1:12" x14ac:dyDescent="0.2">
      <c r="A429" s="304"/>
      <c r="B429" s="230"/>
      <c r="C429" s="229"/>
      <c r="D429" s="53" t="s">
        <v>42</v>
      </c>
      <c r="E429" s="169">
        <v>0</v>
      </c>
      <c r="F429" s="169">
        <v>0</v>
      </c>
      <c r="G429" s="233"/>
      <c r="H429" s="225" t="s">
        <v>199</v>
      </c>
      <c r="I429" s="234" t="s">
        <v>48</v>
      </c>
      <c r="J429" s="234">
        <v>54</v>
      </c>
      <c r="K429" s="241">
        <v>54</v>
      </c>
      <c r="L429" s="129">
        <v>0</v>
      </c>
    </row>
    <row r="430" spans="1:12" ht="24.75" customHeight="1" x14ac:dyDescent="0.2">
      <c r="A430" s="304"/>
      <c r="B430" s="230"/>
      <c r="C430" s="229"/>
      <c r="D430" s="23"/>
      <c r="E430" s="174"/>
      <c r="F430" s="174"/>
      <c r="G430" s="233"/>
      <c r="H430" s="227"/>
      <c r="I430" s="244"/>
      <c r="J430" s="244"/>
      <c r="K430" s="245"/>
      <c r="L430" s="129"/>
    </row>
    <row r="431" spans="1:12" ht="15.75" customHeight="1" x14ac:dyDescent="0.2">
      <c r="A431" s="228" t="s">
        <v>249</v>
      </c>
      <c r="B431" s="228" t="s">
        <v>250</v>
      </c>
      <c r="C431" s="228" t="s">
        <v>13</v>
      </c>
      <c r="D431" s="23" t="s">
        <v>14</v>
      </c>
      <c r="E431" s="49">
        <f>E432+E436</f>
        <v>20030852.379999999</v>
      </c>
      <c r="F431" s="49">
        <f>F432+F436</f>
        <v>10044372.41</v>
      </c>
      <c r="G431" s="234"/>
      <c r="H431" s="225" t="s">
        <v>251</v>
      </c>
      <c r="I431" s="234" t="s">
        <v>252</v>
      </c>
      <c r="J431" s="234">
        <v>2799</v>
      </c>
      <c r="K431" s="241">
        <v>1985</v>
      </c>
      <c r="L431" s="129">
        <f>L432+L436</f>
        <v>20030852.379999999</v>
      </c>
    </row>
    <row r="432" spans="1:12" ht="23.25" customHeight="1" x14ac:dyDescent="0.2">
      <c r="A432" s="304"/>
      <c r="B432" s="230"/>
      <c r="C432" s="229"/>
      <c r="D432" s="23" t="s">
        <v>17</v>
      </c>
      <c r="E432" s="49">
        <f>E433+E434+E435</f>
        <v>20030852.379999999</v>
      </c>
      <c r="F432" s="173">
        <f>F433+F434+F435</f>
        <v>10044372.41</v>
      </c>
      <c r="G432" s="233"/>
      <c r="H432" s="238"/>
      <c r="I432" s="246"/>
      <c r="J432" s="246"/>
      <c r="K432" s="247"/>
      <c r="L432" s="129">
        <f>L433+L434+L435</f>
        <v>20030852.379999999</v>
      </c>
    </row>
    <row r="433" spans="1:12" ht="29.25" customHeight="1" x14ac:dyDescent="0.2">
      <c r="A433" s="304"/>
      <c r="B433" s="230"/>
      <c r="C433" s="229"/>
      <c r="D433" s="53" t="s">
        <v>20</v>
      </c>
      <c r="E433" s="172">
        <v>20030852.379999999</v>
      </c>
      <c r="F433" s="49">
        <v>10044372.41</v>
      </c>
      <c r="G433" s="233"/>
      <c r="H433" s="239"/>
      <c r="I433" s="240"/>
      <c r="J433" s="240"/>
      <c r="K433" s="242"/>
      <c r="L433" s="129">
        <v>20030852.379999999</v>
      </c>
    </row>
    <row r="434" spans="1:12" ht="27" customHeight="1" x14ac:dyDescent="0.2">
      <c r="A434" s="304"/>
      <c r="B434" s="230"/>
      <c r="C434" s="229"/>
      <c r="D434" s="30" t="s">
        <v>23</v>
      </c>
      <c r="E434" s="49">
        <v>0</v>
      </c>
      <c r="F434" s="49">
        <v>0</v>
      </c>
      <c r="G434" s="233"/>
      <c r="H434" s="225" t="s">
        <v>253</v>
      </c>
      <c r="I434" s="234" t="s">
        <v>48</v>
      </c>
      <c r="J434" s="234">
        <v>100</v>
      </c>
      <c r="K434" s="241">
        <v>100</v>
      </c>
      <c r="L434" s="129">
        <v>0</v>
      </c>
    </row>
    <row r="435" spans="1:12" ht="39.75" customHeight="1" x14ac:dyDescent="0.2">
      <c r="A435" s="304"/>
      <c r="B435" s="230"/>
      <c r="C435" s="229"/>
      <c r="D435" s="23" t="s">
        <v>26</v>
      </c>
      <c r="E435" s="173">
        <v>0</v>
      </c>
      <c r="F435" s="172">
        <v>0</v>
      </c>
      <c r="G435" s="233"/>
      <c r="H435" s="226"/>
      <c r="I435" s="233"/>
      <c r="J435" s="233"/>
      <c r="K435" s="236"/>
      <c r="L435" s="129">
        <v>0</v>
      </c>
    </row>
    <row r="436" spans="1:12" ht="29.25" customHeight="1" x14ac:dyDescent="0.2">
      <c r="A436" s="305"/>
      <c r="B436" s="230"/>
      <c r="C436" s="229"/>
      <c r="D436" s="30" t="s">
        <v>42</v>
      </c>
      <c r="E436" s="169">
        <v>0</v>
      </c>
      <c r="F436" s="169">
        <v>0</v>
      </c>
      <c r="G436" s="244"/>
      <c r="H436" s="227"/>
      <c r="I436" s="244"/>
      <c r="J436" s="244"/>
      <c r="K436" s="245"/>
      <c r="L436" s="108">
        <v>0</v>
      </c>
    </row>
    <row r="437" spans="1:12" ht="19.5" customHeight="1" x14ac:dyDescent="0.2">
      <c r="A437" s="228" t="s">
        <v>254</v>
      </c>
      <c r="B437" s="228" t="s">
        <v>255</v>
      </c>
      <c r="C437" s="228" t="s">
        <v>13</v>
      </c>
      <c r="D437" s="23" t="s">
        <v>14</v>
      </c>
      <c r="E437" s="49">
        <f>E438+E442</f>
        <v>32518321.899999999</v>
      </c>
      <c r="F437" s="49">
        <f>F438+F442</f>
        <v>16191073.4</v>
      </c>
      <c r="G437" s="234"/>
      <c r="H437" s="146" t="s">
        <v>256</v>
      </c>
      <c r="I437" s="149" t="s">
        <v>176</v>
      </c>
      <c r="J437" s="149">
        <f>J438+J439+J440</f>
        <v>4206</v>
      </c>
      <c r="K437" s="155">
        <v>1586</v>
      </c>
      <c r="L437" s="129">
        <f>L438+L442</f>
        <v>32518321.899999999</v>
      </c>
    </row>
    <row r="438" spans="1:12" ht="21.75" customHeight="1" x14ac:dyDescent="0.2">
      <c r="A438" s="304"/>
      <c r="B438" s="230"/>
      <c r="C438" s="229"/>
      <c r="D438" s="23" t="s">
        <v>17</v>
      </c>
      <c r="E438" s="49">
        <f>E439+E440+E441</f>
        <v>32518321.899999999</v>
      </c>
      <c r="F438" s="49">
        <f>F439+F440+F441</f>
        <v>16191073.4</v>
      </c>
      <c r="G438" s="233"/>
      <c r="H438" s="31" t="s">
        <v>257</v>
      </c>
      <c r="I438" s="149" t="s">
        <v>176</v>
      </c>
      <c r="J438" s="32">
        <v>2758</v>
      </c>
      <c r="K438" s="179">
        <v>977</v>
      </c>
      <c r="L438" s="129">
        <f>L439+L440+L441</f>
        <v>32518321.899999999</v>
      </c>
    </row>
    <row r="439" spans="1:12" ht="21.75" customHeight="1" x14ac:dyDescent="0.2">
      <c r="A439" s="304"/>
      <c r="B439" s="230"/>
      <c r="C439" s="229"/>
      <c r="D439" s="53" t="s">
        <v>20</v>
      </c>
      <c r="E439" s="172">
        <v>32518321.899999999</v>
      </c>
      <c r="F439" s="49">
        <v>16191073.4</v>
      </c>
      <c r="G439" s="233"/>
      <c r="H439" s="31" t="s">
        <v>258</v>
      </c>
      <c r="I439" s="149" t="s">
        <v>176</v>
      </c>
      <c r="J439" s="32">
        <v>568</v>
      </c>
      <c r="K439" s="156">
        <v>289</v>
      </c>
      <c r="L439" s="129">
        <v>32518321.899999999</v>
      </c>
    </row>
    <row r="440" spans="1:12" ht="22.5" customHeight="1" x14ac:dyDescent="0.2">
      <c r="A440" s="304"/>
      <c r="B440" s="230"/>
      <c r="C440" s="229"/>
      <c r="D440" s="30" t="s">
        <v>23</v>
      </c>
      <c r="E440" s="49">
        <v>0</v>
      </c>
      <c r="F440" s="49">
        <v>0</v>
      </c>
      <c r="G440" s="233"/>
      <c r="H440" s="147" t="s">
        <v>259</v>
      </c>
      <c r="I440" s="149" t="s">
        <v>176</v>
      </c>
      <c r="J440" s="150">
        <v>880</v>
      </c>
      <c r="K440" s="179">
        <v>220</v>
      </c>
      <c r="L440" s="129">
        <v>0</v>
      </c>
    </row>
    <row r="441" spans="1:12" ht="28.5" customHeight="1" x14ac:dyDescent="0.2">
      <c r="A441" s="304"/>
      <c r="B441" s="230"/>
      <c r="C441" s="229"/>
      <c r="D441" s="23" t="s">
        <v>26</v>
      </c>
      <c r="E441" s="173">
        <v>0</v>
      </c>
      <c r="F441" s="172">
        <v>0</v>
      </c>
      <c r="G441" s="233"/>
      <c r="H441" s="31" t="s">
        <v>198</v>
      </c>
      <c r="I441" s="149" t="s">
        <v>48</v>
      </c>
      <c r="J441" s="32">
        <v>100</v>
      </c>
      <c r="K441" s="179">
        <v>100</v>
      </c>
      <c r="L441" s="129">
        <v>0</v>
      </c>
    </row>
    <row r="442" spans="1:12" ht="30" customHeight="1" x14ac:dyDescent="0.2">
      <c r="A442" s="304"/>
      <c r="B442" s="230"/>
      <c r="C442" s="229"/>
      <c r="D442" s="53" t="s">
        <v>42</v>
      </c>
      <c r="E442" s="169">
        <v>0</v>
      </c>
      <c r="F442" s="169">
        <v>0</v>
      </c>
      <c r="G442" s="233"/>
      <c r="H442" s="146" t="s">
        <v>199</v>
      </c>
      <c r="I442" s="149" t="s">
        <v>48</v>
      </c>
      <c r="J442" s="32">
        <v>54</v>
      </c>
      <c r="K442" s="179">
        <v>54</v>
      </c>
      <c r="L442" s="129">
        <v>0</v>
      </c>
    </row>
    <row r="443" spans="1:12" ht="22.5" customHeight="1" x14ac:dyDescent="0.2">
      <c r="A443" s="71"/>
      <c r="B443" s="61"/>
      <c r="C443" s="58"/>
      <c r="D443" s="41"/>
      <c r="E443" s="170"/>
      <c r="F443" s="170"/>
      <c r="G443" s="150"/>
      <c r="H443" s="146" t="s">
        <v>260</v>
      </c>
      <c r="I443" s="149" t="s">
        <v>176</v>
      </c>
      <c r="J443" s="32">
        <v>157650</v>
      </c>
      <c r="K443" s="156">
        <v>46743</v>
      </c>
      <c r="L443" s="129"/>
    </row>
    <row r="444" spans="1:12" ht="21.75" customHeight="1" x14ac:dyDescent="0.2">
      <c r="A444" s="71"/>
      <c r="B444" s="61"/>
      <c r="C444" s="58"/>
      <c r="D444" s="41"/>
      <c r="E444" s="170"/>
      <c r="F444" s="170"/>
      <c r="G444" s="150"/>
      <c r="H444" s="146" t="s">
        <v>261</v>
      </c>
      <c r="I444" s="149" t="s">
        <v>176</v>
      </c>
      <c r="J444" s="32">
        <v>115876</v>
      </c>
      <c r="K444" s="155">
        <v>28158</v>
      </c>
      <c r="L444" s="129"/>
    </row>
    <row r="445" spans="1:12" ht="23.25" customHeight="1" x14ac:dyDescent="0.2">
      <c r="A445" s="71"/>
      <c r="B445" s="61"/>
      <c r="C445" s="58"/>
      <c r="D445" s="41"/>
      <c r="E445" s="170"/>
      <c r="F445" s="170"/>
      <c r="G445" s="150"/>
      <c r="H445" s="146" t="s">
        <v>262</v>
      </c>
      <c r="I445" s="149" t="s">
        <v>176</v>
      </c>
      <c r="J445" s="32">
        <v>32974</v>
      </c>
      <c r="K445" s="155">
        <v>16374</v>
      </c>
      <c r="L445" s="129"/>
    </row>
    <row r="446" spans="1:12" ht="30" customHeight="1" x14ac:dyDescent="0.2">
      <c r="A446" s="71"/>
      <c r="B446" s="61"/>
      <c r="C446" s="58"/>
      <c r="D446" s="23"/>
      <c r="E446" s="170"/>
      <c r="F446" s="170"/>
      <c r="G446" s="150"/>
      <c r="H446" s="146" t="s">
        <v>263</v>
      </c>
      <c r="I446" s="149" t="s">
        <v>176</v>
      </c>
      <c r="J446" s="150">
        <v>8800</v>
      </c>
      <c r="K446" s="155">
        <v>2211</v>
      </c>
      <c r="L446" s="129"/>
    </row>
    <row r="447" spans="1:12" ht="15.75" customHeight="1" x14ac:dyDescent="0.2">
      <c r="A447" s="228" t="s">
        <v>264</v>
      </c>
      <c r="B447" s="228" t="s">
        <v>265</v>
      </c>
      <c r="C447" s="228" t="s">
        <v>13</v>
      </c>
      <c r="D447" s="23" t="s">
        <v>14</v>
      </c>
      <c r="E447" s="49">
        <f>E448+E452</f>
        <v>9591371.3699999992</v>
      </c>
      <c r="F447" s="49">
        <f>F448+F452</f>
        <v>9591371.3699999992</v>
      </c>
      <c r="G447" s="234"/>
      <c r="H447" s="225" t="s">
        <v>266</v>
      </c>
      <c r="I447" s="234" t="s">
        <v>35</v>
      </c>
      <c r="J447" s="234">
        <v>3.1</v>
      </c>
      <c r="K447" s="241">
        <v>1.6</v>
      </c>
      <c r="L447" s="129">
        <f>L448+L452</f>
        <v>9591371.3699999992</v>
      </c>
    </row>
    <row r="448" spans="1:12" ht="23.25" customHeight="1" x14ac:dyDescent="0.2">
      <c r="A448" s="304"/>
      <c r="B448" s="230"/>
      <c r="C448" s="229"/>
      <c r="D448" s="23" t="s">
        <v>17</v>
      </c>
      <c r="E448" s="49">
        <f>E449+E450+E451</f>
        <v>9591371.3699999992</v>
      </c>
      <c r="F448" s="173">
        <f>F449+F450+F451</f>
        <v>9591371.3699999992</v>
      </c>
      <c r="G448" s="233"/>
      <c r="H448" s="226"/>
      <c r="I448" s="233"/>
      <c r="J448" s="233"/>
      <c r="K448" s="236"/>
      <c r="L448" s="129">
        <f>L449+L450+L451</f>
        <v>9591371.3699999992</v>
      </c>
    </row>
    <row r="449" spans="1:12" ht="16.5" customHeight="1" x14ac:dyDescent="0.2">
      <c r="A449" s="304"/>
      <c r="B449" s="230"/>
      <c r="C449" s="229"/>
      <c r="D449" s="53" t="s">
        <v>20</v>
      </c>
      <c r="E449" s="172">
        <v>9591371.3699999992</v>
      </c>
      <c r="F449" s="172">
        <v>9591371.3699999992</v>
      </c>
      <c r="G449" s="233"/>
      <c r="H449" s="226"/>
      <c r="I449" s="233"/>
      <c r="J449" s="233"/>
      <c r="K449" s="236"/>
      <c r="L449" s="129">
        <v>9591371.3699999992</v>
      </c>
    </row>
    <row r="450" spans="1:12" ht="14.25" customHeight="1" x14ac:dyDescent="0.2">
      <c r="A450" s="304"/>
      <c r="B450" s="230"/>
      <c r="C450" s="229"/>
      <c r="D450" s="30" t="s">
        <v>23</v>
      </c>
      <c r="E450" s="49">
        <v>0</v>
      </c>
      <c r="F450" s="49">
        <v>0</v>
      </c>
      <c r="G450" s="233"/>
      <c r="H450" s="226"/>
      <c r="I450" s="233"/>
      <c r="J450" s="233"/>
      <c r="K450" s="236"/>
      <c r="L450" s="129">
        <v>0</v>
      </c>
    </row>
    <row r="451" spans="1:12" ht="24.75" customHeight="1" x14ac:dyDescent="0.2">
      <c r="A451" s="304"/>
      <c r="B451" s="230"/>
      <c r="C451" s="229"/>
      <c r="D451" s="23" t="s">
        <v>26</v>
      </c>
      <c r="E451" s="173">
        <v>0</v>
      </c>
      <c r="F451" s="172">
        <v>0</v>
      </c>
      <c r="G451" s="233"/>
      <c r="H451" s="226"/>
      <c r="I451" s="233"/>
      <c r="J451" s="233"/>
      <c r="K451" s="236"/>
      <c r="L451" s="129">
        <v>0</v>
      </c>
    </row>
    <row r="452" spans="1:12" ht="20.25" customHeight="1" x14ac:dyDescent="0.2">
      <c r="A452" s="305"/>
      <c r="B452" s="230"/>
      <c r="C452" s="229"/>
      <c r="D452" s="30" t="s">
        <v>42</v>
      </c>
      <c r="E452" s="169">
        <v>0</v>
      </c>
      <c r="F452" s="169">
        <v>0</v>
      </c>
      <c r="G452" s="244"/>
      <c r="H452" s="227"/>
      <c r="I452" s="244"/>
      <c r="J452" s="244"/>
      <c r="K452" s="245"/>
      <c r="L452" s="129">
        <v>0</v>
      </c>
    </row>
    <row r="453" spans="1:12" ht="51" customHeight="1" x14ac:dyDescent="0.2">
      <c r="A453" s="228" t="s">
        <v>267</v>
      </c>
      <c r="B453" s="228" t="s">
        <v>268</v>
      </c>
      <c r="C453" s="228" t="s">
        <v>13</v>
      </c>
      <c r="D453" s="23" t="s">
        <v>14</v>
      </c>
      <c r="E453" s="49">
        <f>E454+E458</f>
        <v>84473290</v>
      </c>
      <c r="F453" s="49">
        <f>F454+F458</f>
        <v>51579406.730000004</v>
      </c>
      <c r="G453" s="234"/>
      <c r="H453" s="146" t="s">
        <v>269</v>
      </c>
      <c r="I453" s="149" t="s">
        <v>25</v>
      </c>
      <c r="J453" s="149">
        <v>260</v>
      </c>
      <c r="K453" s="155">
        <v>98</v>
      </c>
      <c r="L453" s="129">
        <f>L454+L458</f>
        <v>84473290</v>
      </c>
    </row>
    <row r="454" spans="1:12" ht="21.75" customHeight="1" x14ac:dyDescent="0.2">
      <c r="A454" s="304"/>
      <c r="B454" s="230"/>
      <c r="C454" s="229"/>
      <c r="D454" s="23" t="s">
        <v>17</v>
      </c>
      <c r="E454" s="49">
        <f>E455+E456+E457</f>
        <v>84473290</v>
      </c>
      <c r="F454" s="49">
        <f>F455+F456+F457</f>
        <v>51579406.730000004</v>
      </c>
      <c r="G454" s="233"/>
      <c r="H454" s="31" t="s">
        <v>270</v>
      </c>
      <c r="I454" s="149" t="s">
        <v>25</v>
      </c>
      <c r="J454" s="32">
        <v>27</v>
      </c>
      <c r="K454" s="179">
        <v>8</v>
      </c>
      <c r="L454" s="129">
        <f>L455+L456+L457</f>
        <v>84473290</v>
      </c>
    </row>
    <row r="455" spans="1:12" ht="21.75" customHeight="1" x14ac:dyDescent="0.2">
      <c r="A455" s="304"/>
      <c r="B455" s="230"/>
      <c r="C455" s="229"/>
      <c r="D455" s="53" t="s">
        <v>20</v>
      </c>
      <c r="E455" s="172">
        <v>66474890</v>
      </c>
      <c r="F455" s="49">
        <v>42518883.380000003</v>
      </c>
      <c r="G455" s="233"/>
      <c r="H455" s="31" t="s">
        <v>271</v>
      </c>
      <c r="I455" s="149" t="s">
        <v>25</v>
      </c>
      <c r="J455" s="32">
        <v>131</v>
      </c>
      <c r="K455" s="156">
        <v>39</v>
      </c>
      <c r="L455" s="129">
        <v>66474890</v>
      </c>
    </row>
    <row r="456" spans="1:12" ht="22.5" customHeight="1" x14ac:dyDescent="0.2">
      <c r="A456" s="304"/>
      <c r="B456" s="230"/>
      <c r="C456" s="229"/>
      <c r="D456" s="30" t="s">
        <v>23</v>
      </c>
      <c r="E456" s="49">
        <v>17998400</v>
      </c>
      <c r="F456" s="49">
        <v>9060523.3499999996</v>
      </c>
      <c r="G456" s="233"/>
      <c r="H456" s="34" t="s">
        <v>272</v>
      </c>
      <c r="I456" s="149" t="s">
        <v>25</v>
      </c>
      <c r="J456" s="150">
        <v>36</v>
      </c>
      <c r="K456" s="179">
        <v>11</v>
      </c>
      <c r="L456" s="129">
        <v>17998400</v>
      </c>
    </row>
    <row r="457" spans="1:12" ht="21.75" customHeight="1" x14ac:dyDescent="0.2">
      <c r="A457" s="304"/>
      <c r="B457" s="230"/>
      <c r="C457" s="229"/>
      <c r="D457" s="23" t="s">
        <v>26</v>
      </c>
      <c r="E457" s="173">
        <v>0</v>
      </c>
      <c r="F457" s="172">
        <v>0</v>
      </c>
      <c r="G457" s="233"/>
      <c r="H457" s="153" t="s">
        <v>273</v>
      </c>
      <c r="I457" s="149" t="s">
        <v>25</v>
      </c>
      <c r="J457" s="32">
        <v>18</v>
      </c>
      <c r="K457" s="179">
        <v>5</v>
      </c>
      <c r="L457" s="129">
        <v>0</v>
      </c>
    </row>
    <row r="458" spans="1:12" ht="21" customHeight="1" x14ac:dyDescent="0.2">
      <c r="A458" s="304"/>
      <c r="B458" s="230"/>
      <c r="C458" s="229"/>
      <c r="D458" s="53" t="s">
        <v>42</v>
      </c>
      <c r="E458" s="169">
        <v>0</v>
      </c>
      <c r="F458" s="169">
        <v>0</v>
      </c>
      <c r="G458" s="233"/>
      <c r="H458" s="31" t="s">
        <v>274</v>
      </c>
      <c r="I458" s="149" t="s">
        <v>25</v>
      </c>
      <c r="J458" s="32">
        <v>3</v>
      </c>
      <c r="K458" s="179">
        <v>3</v>
      </c>
      <c r="L458" s="129">
        <v>0</v>
      </c>
    </row>
    <row r="459" spans="1:12" ht="21" customHeight="1" x14ac:dyDescent="0.2">
      <c r="A459" s="71"/>
      <c r="B459" s="61"/>
      <c r="C459" s="58"/>
      <c r="D459" s="41"/>
      <c r="E459" s="170"/>
      <c r="F459" s="170"/>
      <c r="G459" s="150"/>
      <c r="H459" s="146" t="s">
        <v>486</v>
      </c>
      <c r="I459" s="149" t="s">
        <v>25</v>
      </c>
      <c r="J459" s="149">
        <v>3</v>
      </c>
      <c r="K459" s="155">
        <v>0</v>
      </c>
      <c r="L459" s="129"/>
    </row>
    <row r="460" spans="1:12" ht="17.25" customHeight="1" x14ac:dyDescent="0.2">
      <c r="A460" s="71"/>
      <c r="B460" s="61"/>
      <c r="C460" s="58"/>
      <c r="D460" s="23"/>
      <c r="E460" s="171"/>
      <c r="F460" s="171"/>
      <c r="G460" s="150"/>
      <c r="H460" s="146" t="s">
        <v>275</v>
      </c>
      <c r="I460" s="32" t="s">
        <v>25</v>
      </c>
      <c r="J460" s="149">
        <v>42</v>
      </c>
      <c r="K460" s="155">
        <v>32</v>
      </c>
      <c r="L460" s="129"/>
    </row>
    <row r="461" spans="1:12" s="4" customFormat="1" ht="13.5" customHeight="1" x14ac:dyDescent="0.2">
      <c r="A461" s="337" t="s">
        <v>276</v>
      </c>
      <c r="B461" s="290" t="s">
        <v>277</v>
      </c>
      <c r="C461" s="290"/>
      <c r="D461" s="30" t="s">
        <v>14</v>
      </c>
      <c r="E461" s="69">
        <f>E462+E466</f>
        <v>41868665.840000004</v>
      </c>
      <c r="F461" s="69">
        <f>F462+F466</f>
        <v>20377000</v>
      </c>
      <c r="G461" s="278"/>
      <c r="H461" s="160"/>
      <c r="I461" s="160"/>
      <c r="J461" s="160"/>
      <c r="K461" s="166"/>
      <c r="L461" s="129">
        <f>L462+L466</f>
        <v>41868665.840000004</v>
      </c>
    </row>
    <row r="462" spans="1:12" s="4" customFormat="1" ht="18" customHeight="1" x14ac:dyDescent="0.2">
      <c r="A462" s="338"/>
      <c r="B462" s="302"/>
      <c r="C462" s="260"/>
      <c r="D462" s="23" t="s">
        <v>17</v>
      </c>
      <c r="E462" s="70">
        <f>E463+E464+E465</f>
        <v>41868665.840000004</v>
      </c>
      <c r="F462" s="70">
        <f>F463+F464+F465</f>
        <v>20377000</v>
      </c>
      <c r="G462" s="253"/>
      <c r="H462" s="161"/>
      <c r="I462" s="161"/>
      <c r="J462" s="161"/>
      <c r="K462" s="121"/>
      <c r="L462" s="129">
        <f>L463+L464+L465</f>
        <v>41868665.840000004</v>
      </c>
    </row>
    <row r="463" spans="1:12" s="4" customFormat="1" ht="11.25" customHeight="1" x14ac:dyDescent="0.2">
      <c r="A463" s="338"/>
      <c r="B463" s="302"/>
      <c r="C463" s="260"/>
      <c r="D463" s="23" t="s">
        <v>20</v>
      </c>
      <c r="E463" s="70">
        <f t="shared" ref="E463:F466" si="11">E469+E475</f>
        <v>41868665.840000004</v>
      </c>
      <c r="F463" s="70">
        <f t="shared" si="11"/>
        <v>20377000</v>
      </c>
      <c r="G463" s="253"/>
      <c r="H463" s="161"/>
      <c r="I463" s="161"/>
      <c r="J463" s="161"/>
      <c r="K463" s="121"/>
      <c r="L463" s="129">
        <f>L469+L475</f>
        <v>41868665.840000004</v>
      </c>
    </row>
    <row r="464" spans="1:12" s="4" customFormat="1" ht="13.5" customHeight="1" x14ac:dyDescent="0.2">
      <c r="A464" s="338"/>
      <c r="B464" s="302"/>
      <c r="C464" s="260"/>
      <c r="D464" s="30" t="s">
        <v>23</v>
      </c>
      <c r="E464" s="70">
        <f t="shared" si="11"/>
        <v>0</v>
      </c>
      <c r="F464" s="70">
        <f t="shared" si="11"/>
        <v>0</v>
      </c>
      <c r="G464" s="253"/>
      <c r="H464" s="161"/>
      <c r="I464" s="161"/>
      <c r="J464" s="161"/>
      <c r="K464" s="121"/>
      <c r="L464" s="129">
        <f>L470+L476</f>
        <v>0</v>
      </c>
    </row>
    <row r="465" spans="1:12" s="4" customFormat="1" ht="22.5" customHeight="1" x14ac:dyDescent="0.2">
      <c r="A465" s="338"/>
      <c r="B465" s="302"/>
      <c r="C465" s="260"/>
      <c r="D465" s="23" t="s">
        <v>26</v>
      </c>
      <c r="E465" s="70">
        <f t="shared" si="11"/>
        <v>0</v>
      </c>
      <c r="F465" s="70">
        <f t="shared" si="11"/>
        <v>0</v>
      </c>
      <c r="G465" s="253"/>
      <c r="H465" s="161"/>
      <c r="I465" s="161"/>
      <c r="J465" s="161"/>
      <c r="K465" s="121"/>
      <c r="L465" s="129">
        <f>L471+L477</f>
        <v>0</v>
      </c>
    </row>
    <row r="466" spans="1:12" s="4" customFormat="1" ht="12.75" customHeight="1" x14ac:dyDescent="0.2">
      <c r="A466" s="338"/>
      <c r="B466" s="302"/>
      <c r="C466" s="339"/>
      <c r="D466" s="30" t="s">
        <v>42</v>
      </c>
      <c r="E466" s="70">
        <f t="shared" si="11"/>
        <v>0</v>
      </c>
      <c r="F466" s="70">
        <f t="shared" si="11"/>
        <v>0</v>
      </c>
      <c r="G466" s="253"/>
      <c r="H466" s="163"/>
      <c r="I466" s="163"/>
      <c r="J466" s="163"/>
      <c r="K466" s="122"/>
      <c r="L466" s="129">
        <f>L472+L478</f>
        <v>0</v>
      </c>
    </row>
    <row r="467" spans="1:12" ht="43.5" hidden="1" customHeight="1" x14ac:dyDescent="0.2">
      <c r="A467" s="228" t="s">
        <v>278</v>
      </c>
      <c r="B467" s="228" t="s">
        <v>169</v>
      </c>
      <c r="C467" s="228" t="s">
        <v>13</v>
      </c>
      <c r="D467" s="23" t="s">
        <v>14</v>
      </c>
      <c r="E467" s="49">
        <f>E468+E472</f>
        <v>0</v>
      </c>
      <c r="F467" s="49"/>
      <c r="G467" s="234"/>
      <c r="H467" s="225" t="s">
        <v>170</v>
      </c>
      <c r="I467" s="234" t="s">
        <v>48</v>
      </c>
      <c r="J467" s="234">
        <v>0</v>
      </c>
      <c r="K467" s="241"/>
      <c r="L467" s="108">
        <f>L468+L472</f>
        <v>0</v>
      </c>
    </row>
    <row r="468" spans="1:12" ht="37.5" hidden="1" customHeight="1" x14ac:dyDescent="0.2">
      <c r="A468" s="304"/>
      <c r="B468" s="230"/>
      <c r="C468" s="229"/>
      <c r="D468" s="23" t="s">
        <v>17</v>
      </c>
      <c r="E468" s="49">
        <f>E469+E470+E471</f>
        <v>0</v>
      </c>
      <c r="F468" s="49"/>
      <c r="G468" s="233"/>
      <c r="H468" s="238"/>
      <c r="I468" s="246"/>
      <c r="J468" s="246"/>
      <c r="K468" s="247"/>
      <c r="L468" s="108">
        <f>L469+L470+L471</f>
        <v>0</v>
      </c>
    </row>
    <row r="469" spans="1:12" ht="38.25" hidden="1" customHeight="1" x14ac:dyDescent="0.2">
      <c r="A469" s="304"/>
      <c r="B469" s="230"/>
      <c r="C469" s="229"/>
      <c r="D469" s="53" t="s">
        <v>20</v>
      </c>
      <c r="E469" s="49">
        <v>0</v>
      </c>
      <c r="F469" s="49"/>
      <c r="G469" s="340"/>
      <c r="H469" s="239"/>
      <c r="I469" s="240"/>
      <c r="J469" s="240"/>
      <c r="K469" s="242"/>
      <c r="L469" s="108">
        <v>0</v>
      </c>
    </row>
    <row r="470" spans="1:12" ht="42" hidden="1" customHeight="1" x14ac:dyDescent="0.2">
      <c r="A470" s="304"/>
      <c r="B470" s="230"/>
      <c r="C470" s="229"/>
      <c r="D470" s="30" t="s">
        <v>23</v>
      </c>
      <c r="E470" s="49">
        <v>0</v>
      </c>
      <c r="F470" s="174">
        <v>0</v>
      </c>
      <c r="G470" s="233"/>
      <c r="H470" s="226" t="s">
        <v>171</v>
      </c>
      <c r="I470" s="234" t="s">
        <v>48</v>
      </c>
      <c r="J470" s="234">
        <v>0</v>
      </c>
      <c r="K470" s="241"/>
      <c r="L470" s="108">
        <v>0</v>
      </c>
    </row>
    <row r="471" spans="1:12" ht="29.25" hidden="1" customHeight="1" x14ac:dyDescent="0.2">
      <c r="A471" s="304"/>
      <c r="B471" s="230"/>
      <c r="C471" s="229"/>
      <c r="D471" s="23" t="s">
        <v>26</v>
      </c>
      <c r="E471" s="173">
        <v>0</v>
      </c>
      <c r="F471" s="172">
        <v>0</v>
      </c>
      <c r="G471" s="233"/>
      <c r="H471" s="227"/>
      <c r="I471" s="244"/>
      <c r="J471" s="244"/>
      <c r="K471" s="245"/>
      <c r="L471" s="108">
        <v>0</v>
      </c>
    </row>
    <row r="472" spans="1:12" ht="75.75" hidden="1" customHeight="1" x14ac:dyDescent="0.2">
      <c r="A472" s="305"/>
      <c r="B472" s="230"/>
      <c r="C472" s="229"/>
      <c r="D472" s="30" t="s">
        <v>42</v>
      </c>
      <c r="E472" s="24">
        <v>0</v>
      </c>
      <c r="F472" s="24">
        <v>0</v>
      </c>
      <c r="G472" s="244"/>
      <c r="H472" s="153" t="s">
        <v>172</v>
      </c>
      <c r="I472" s="151" t="s">
        <v>48</v>
      </c>
      <c r="J472" s="151">
        <v>0</v>
      </c>
      <c r="K472" s="157"/>
      <c r="L472" s="108">
        <v>0</v>
      </c>
    </row>
    <row r="473" spans="1:12" ht="26.25" customHeight="1" x14ac:dyDescent="0.2">
      <c r="A473" s="228" t="s">
        <v>278</v>
      </c>
      <c r="B473" s="228" t="s">
        <v>279</v>
      </c>
      <c r="C473" s="228" t="s">
        <v>13</v>
      </c>
      <c r="D473" s="23" t="s">
        <v>14</v>
      </c>
      <c r="E473" s="49">
        <f>E474+E478</f>
        <v>41868665.840000004</v>
      </c>
      <c r="F473" s="49">
        <f>F474+F478</f>
        <v>20377000</v>
      </c>
      <c r="G473" s="234"/>
      <c r="H473" s="146" t="s">
        <v>280</v>
      </c>
      <c r="I473" s="149" t="s">
        <v>176</v>
      </c>
      <c r="J473" s="149">
        <v>35110</v>
      </c>
      <c r="K473" s="155">
        <v>16597</v>
      </c>
      <c r="L473" s="108">
        <f>L474+L478</f>
        <v>41868665.840000004</v>
      </c>
    </row>
    <row r="474" spans="1:12" ht="20.25" customHeight="1" x14ac:dyDescent="0.2">
      <c r="A474" s="304"/>
      <c r="B474" s="230"/>
      <c r="C474" s="229"/>
      <c r="D474" s="23" t="s">
        <v>17</v>
      </c>
      <c r="E474" s="49">
        <f>E475+E476+E477</f>
        <v>41868665.840000004</v>
      </c>
      <c r="F474" s="49">
        <f>F475+F476+F477</f>
        <v>20377000</v>
      </c>
      <c r="G474" s="233"/>
      <c r="H474" s="31" t="s">
        <v>281</v>
      </c>
      <c r="I474" s="149" t="s">
        <v>176</v>
      </c>
      <c r="J474" s="32">
        <v>2350</v>
      </c>
      <c r="K474" s="179">
        <v>971</v>
      </c>
      <c r="L474" s="108">
        <f>L475+L476+L477</f>
        <v>41868665.840000004</v>
      </c>
    </row>
    <row r="475" spans="1:12" ht="19.5" customHeight="1" x14ac:dyDescent="0.2">
      <c r="A475" s="304"/>
      <c r="B475" s="230"/>
      <c r="C475" s="229"/>
      <c r="D475" s="53" t="s">
        <v>20</v>
      </c>
      <c r="E475" s="172">
        <v>41868665.840000004</v>
      </c>
      <c r="F475" s="49">
        <v>20377000</v>
      </c>
      <c r="G475" s="233"/>
      <c r="H475" s="153" t="s">
        <v>282</v>
      </c>
      <c r="I475" s="149" t="s">
        <v>176</v>
      </c>
      <c r="J475" s="151">
        <v>32760</v>
      </c>
      <c r="K475" s="157">
        <v>15626</v>
      </c>
      <c r="L475" s="108">
        <v>41868665.840000004</v>
      </c>
    </row>
    <row r="476" spans="1:12" ht="23.25" customHeight="1" x14ac:dyDescent="0.2">
      <c r="A476" s="304"/>
      <c r="B476" s="230"/>
      <c r="C476" s="229"/>
      <c r="D476" s="30" t="s">
        <v>23</v>
      </c>
      <c r="E476" s="49">
        <v>0</v>
      </c>
      <c r="F476" s="49">
        <v>0</v>
      </c>
      <c r="G476" s="233"/>
      <c r="H476" s="72" t="s">
        <v>283</v>
      </c>
      <c r="I476" s="32" t="s">
        <v>176</v>
      </c>
      <c r="J476" s="183">
        <v>13650</v>
      </c>
      <c r="K476" s="184">
        <v>6511</v>
      </c>
      <c r="L476" s="108">
        <v>0</v>
      </c>
    </row>
    <row r="477" spans="1:12" ht="32.25" customHeight="1" x14ac:dyDescent="0.2">
      <c r="A477" s="304"/>
      <c r="B477" s="230"/>
      <c r="C477" s="229"/>
      <c r="D477" s="23" t="s">
        <v>26</v>
      </c>
      <c r="E477" s="173">
        <v>0</v>
      </c>
      <c r="F477" s="172">
        <v>0</v>
      </c>
      <c r="G477" s="233"/>
      <c r="H477" s="31" t="s">
        <v>198</v>
      </c>
      <c r="I477" s="151" t="s">
        <v>48</v>
      </c>
      <c r="J477" s="185">
        <v>100</v>
      </c>
      <c r="K477" s="184">
        <v>100</v>
      </c>
      <c r="L477" s="108">
        <v>0</v>
      </c>
    </row>
    <row r="478" spans="1:12" ht="31.5" customHeight="1" x14ac:dyDescent="0.2">
      <c r="A478" s="305"/>
      <c r="B478" s="291"/>
      <c r="C478" s="237"/>
      <c r="D478" s="30" t="s">
        <v>42</v>
      </c>
      <c r="E478" s="24">
        <v>0</v>
      </c>
      <c r="F478" s="24">
        <v>0</v>
      </c>
      <c r="G478" s="244"/>
      <c r="H478" s="73" t="s">
        <v>199</v>
      </c>
      <c r="I478" s="150" t="s">
        <v>48</v>
      </c>
      <c r="J478" s="183">
        <v>54</v>
      </c>
      <c r="K478" s="186">
        <v>54</v>
      </c>
      <c r="L478" s="108">
        <v>0</v>
      </c>
    </row>
    <row r="479" spans="1:12" s="4" customFormat="1" ht="13.5" customHeight="1" x14ac:dyDescent="0.2">
      <c r="A479" s="337" t="s">
        <v>284</v>
      </c>
      <c r="B479" s="290" t="s">
        <v>285</v>
      </c>
      <c r="C479" s="290"/>
      <c r="D479" s="30" t="s">
        <v>14</v>
      </c>
      <c r="E479" s="69">
        <f>E480+E484</f>
        <v>23330645.16</v>
      </c>
      <c r="F479" s="69">
        <f>F480+F484</f>
        <v>0</v>
      </c>
      <c r="G479" s="278"/>
      <c r="H479" s="160"/>
      <c r="I479" s="160"/>
      <c r="J479" s="160"/>
      <c r="K479" s="166"/>
      <c r="L479" s="129">
        <f>L480+L484</f>
        <v>23330645.16</v>
      </c>
    </row>
    <row r="480" spans="1:12" s="4" customFormat="1" ht="18" customHeight="1" x14ac:dyDescent="0.2">
      <c r="A480" s="338"/>
      <c r="B480" s="302"/>
      <c r="C480" s="260"/>
      <c r="D480" s="23" t="s">
        <v>17</v>
      </c>
      <c r="E480" s="70">
        <f>E481+E482+E483</f>
        <v>23330645.16</v>
      </c>
      <c r="F480" s="70">
        <f>F481+F482+F483</f>
        <v>0</v>
      </c>
      <c r="G480" s="253"/>
      <c r="H480" s="161"/>
      <c r="I480" s="161"/>
      <c r="J480" s="161"/>
      <c r="K480" s="121"/>
      <c r="L480" s="129">
        <f>L481+L482+L483</f>
        <v>23330645.16</v>
      </c>
    </row>
    <row r="481" spans="1:12" s="4" customFormat="1" ht="11.25" customHeight="1" x14ac:dyDescent="0.2">
      <c r="A481" s="338"/>
      <c r="B481" s="302"/>
      <c r="C481" s="260"/>
      <c r="D481" s="23" t="s">
        <v>20</v>
      </c>
      <c r="E481" s="70">
        <f>E487+E493+E499</f>
        <v>1633145.1600000001</v>
      </c>
      <c r="F481" s="70">
        <f>F487+F493+F499</f>
        <v>0</v>
      </c>
      <c r="G481" s="253"/>
      <c r="H481" s="161"/>
      <c r="I481" s="161"/>
      <c r="J481" s="161"/>
      <c r="K481" s="121"/>
      <c r="L481" s="129">
        <f>L487+L493+L499</f>
        <v>1633145.1600000001</v>
      </c>
    </row>
    <row r="482" spans="1:12" s="4" customFormat="1" ht="13.5" customHeight="1" x14ac:dyDescent="0.2">
      <c r="A482" s="338"/>
      <c r="B482" s="302"/>
      <c r="C482" s="260"/>
      <c r="D482" s="30" t="s">
        <v>23</v>
      </c>
      <c r="E482" s="70">
        <f>E488+E494+E500</f>
        <v>21697500</v>
      </c>
      <c r="F482" s="70">
        <f>F488+F494+F500</f>
        <v>0</v>
      </c>
      <c r="G482" s="253"/>
      <c r="H482" s="161"/>
      <c r="I482" s="161"/>
      <c r="J482" s="161"/>
      <c r="K482" s="121"/>
      <c r="L482" s="129">
        <f>L488+L494+L500</f>
        <v>21697500</v>
      </c>
    </row>
    <row r="483" spans="1:12" s="4" customFormat="1" ht="22.5" customHeight="1" x14ac:dyDescent="0.2">
      <c r="A483" s="338"/>
      <c r="B483" s="302"/>
      <c r="C483" s="260"/>
      <c r="D483" s="23" t="s">
        <v>26</v>
      </c>
      <c r="E483" s="70">
        <f>E489+E495+E507</f>
        <v>0</v>
      </c>
      <c r="F483" s="70">
        <f>F489+F495+F507</f>
        <v>0</v>
      </c>
      <c r="G483" s="253"/>
      <c r="H483" s="161"/>
      <c r="I483" s="161"/>
      <c r="J483" s="161"/>
      <c r="K483" s="121"/>
      <c r="L483" s="129">
        <f>L489+L495+L507</f>
        <v>0</v>
      </c>
    </row>
    <row r="484" spans="1:12" s="4" customFormat="1" ht="12.75" customHeight="1" x14ac:dyDescent="0.2">
      <c r="A484" s="338"/>
      <c r="B484" s="302"/>
      <c r="C484" s="339"/>
      <c r="D484" s="30" t="s">
        <v>42</v>
      </c>
      <c r="E484" s="70">
        <f>E490+E496+E508</f>
        <v>0</v>
      </c>
      <c r="F484" s="70">
        <f>F490+F496+F508</f>
        <v>0</v>
      </c>
      <c r="G484" s="253"/>
      <c r="H484" s="163"/>
      <c r="I484" s="163"/>
      <c r="J484" s="163"/>
      <c r="K484" s="122"/>
      <c r="L484" s="129">
        <f>L490+L496+L508</f>
        <v>0</v>
      </c>
    </row>
    <row r="485" spans="1:12" ht="32.25" customHeight="1" x14ac:dyDescent="0.2">
      <c r="A485" s="228" t="s">
        <v>286</v>
      </c>
      <c r="B485" s="228" t="s">
        <v>287</v>
      </c>
      <c r="C485" s="228" t="s">
        <v>13</v>
      </c>
      <c r="D485" s="30" t="s">
        <v>14</v>
      </c>
      <c r="E485" s="49">
        <f>E486+E490</f>
        <v>16502473.120000001</v>
      </c>
      <c r="F485" s="49">
        <f>F486+F490</f>
        <v>0</v>
      </c>
      <c r="G485" s="234" t="s">
        <v>537</v>
      </c>
      <c r="H485" s="225" t="s">
        <v>288</v>
      </c>
      <c r="I485" s="149" t="s">
        <v>48</v>
      </c>
      <c r="J485" s="187">
        <v>24</v>
      </c>
      <c r="K485" s="188">
        <v>10.1</v>
      </c>
      <c r="L485" s="108">
        <f>L486+L490</f>
        <v>16502473.120000001</v>
      </c>
    </row>
    <row r="486" spans="1:12" ht="25.5" customHeight="1" x14ac:dyDescent="0.2">
      <c r="A486" s="304"/>
      <c r="B486" s="230"/>
      <c r="C486" s="229"/>
      <c r="D486" s="23" t="s">
        <v>17</v>
      </c>
      <c r="E486" s="49">
        <f>E487+E488+E489</f>
        <v>16502473.120000001</v>
      </c>
      <c r="F486" s="49">
        <f>F487+F488+F489</f>
        <v>0</v>
      </c>
      <c r="G486" s="233"/>
      <c r="H486" s="226"/>
      <c r="I486" s="132"/>
      <c r="J486" s="132"/>
      <c r="K486" s="133"/>
      <c r="L486" s="108">
        <f>L487+L488+L489</f>
        <v>16502473.120000001</v>
      </c>
    </row>
    <row r="487" spans="1:12" ht="22.5" customHeight="1" x14ac:dyDescent="0.2">
      <c r="A487" s="304"/>
      <c r="B487" s="230"/>
      <c r="C487" s="229"/>
      <c r="D487" s="53" t="s">
        <v>20</v>
      </c>
      <c r="E487" s="172">
        <v>1155173.1200000001</v>
      </c>
      <c r="F487" s="49">
        <v>0</v>
      </c>
      <c r="G487" s="233"/>
      <c r="H487" s="225" t="s">
        <v>487</v>
      </c>
      <c r="I487" s="149" t="s">
        <v>48</v>
      </c>
      <c r="J487" s="187">
        <v>95</v>
      </c>
      <c r="K487" s="155">
        <v>46.4</v>
      </c>
      <c r="L487" s="108">
        <v>1155173.1200000001</v>
      </c>
    </row>
    <row r="488" spans="1:12" ht="13.5" customHeight="1" x14ac:dyDescent="0.2">
      <c r="A488" s="304"/>
      <c r="B488" s="230"/>
      <c r="C488" s="229"/>
      <c r="D488" s="30" t="s">
        <v>23</v>
      </c>
      <c r="E488" s="49">
        <v>15347300</v>
      </c>
      <c r="F488" s="49">
        <v>0</v>
      </c>
      <c r="G488" s="233"/>
      <c r="H488" s="226"/>
      <c r="I488" s="132"/>
      <c r="J488" s="132"/>
      <c r="K488" s="133"/>
      <c r="L488" s="108">
        <v>15347300</v>
      </c>
    </row>
    <row r="489" spans="1:12" ht="29.25" customHeight="1" x14ac:dyDescent="0.2">
      <c r="A489" s="304"/>
      <c r="B489" s="230"/>
      <c r="C489" s="229"/>
      <c r="D489" s="23" t="s">
        <v>26</v>
      </c>
      <c r="E489" s="173">
        <v>0</v>
      </c>
      <c r="F489" s="172">
        <v>0</v>
      </c>
      <c r="G489" s="233"/>
      <c r="H489" s="226"/>
      <c r="I489" s="132"/>
      <c r="J489" s="132"/>
      <c r="K489" s="133"/>
      <c r="L489" s="108">
        <v>0</v>
      </c>
    </row>
    <row r="490" spans="1:12" ht="24" customHeight="1" x14ac:dyDescent="0.2">
      <c r="A490" s="305"/>
      <c r="B490" s="230"/>
      <c r="C490" s="229"/>
      <c r="D490" s="30" t="s">
        <v>42</v>
      </c>
      <c r="E490" s="169">
        <v>0</v>
      </c>
      <c r="F490" s="169">
        <v>0</v>
      </c>
      <c r="G490" s="244"/>
      <c r="H490" s="227"/>
      <c r="I490" s="134"/>
      <c r="J490" s="134"/>
      <c r="K490" s="135"/>
      <c r="L490" s="108">
        <v>0</v>
      </c>
    </row>
    <row r="491" spans="1:12" ht="15" customHeight="1" x14ac:dyDescent="0.2">
      <c r="A491" s="228" t="s">
        <v>289</v>
      </c>
      <c r="B491" s="228" t="s">
        <v>290</v>
      </c>
      <c r="C491" s="228" t="s">
        <v>13</v>
      </c>
      <c r="D491" s="30" t="s">
        <v>14</v>
      </c>
      <c r="E491" s="49">
        <f>E492+E496</f>
        <v>2770967.74</v>
      </c>
      <c r="F491" s="49">
        <f>F492+F496</f>
        <v>0</v>
      </c>
      <c r="G491" s="234" t="s">
        <v>537</v>
      </c>
      <c r="H491" s="225" t="s">
        <v>291</v>
      </c>
      <c r="I491" s="234" t="s">
        <v>48</v>
      </c>
      <c r="J491" s="234">
        <v>93</v>
      </c>
      <c r="K491" s="241">
        <v>46.5</v>
      </c>
      <c r="L491" s="108">
        <f>L492+L496</f>
        <v>2770967.74</v>
      </c>
    </row>
    <row r="492" spans="1:12" ht="25.5" customHeight="1" x14ac:dyDescent="0.2">
      <c r="A492" s="304"/>
      <c r="B492" s="230"/>
      <c r="C492" s="229"/>
      <c r="D492" s="23" t="s">
        <v>17</v>
      </c>
      <c r="E492" s="49">
        <f>E493+E494+E495</f>
        <v>2770967.74</v>
      </c>
      <c r="F492" s="49">
        <f>F493+F494+F495</f>
        <v>0</v>
      </c>
      <c r="G492" s="233"/>
      <c r="H492" s="226"/>
      <c r="I492" s="244"/>
      <c r="J492" s="244"/>
      <c r="K492" s="245"/>
      <c r="L492" s="108">
        <f>L493+L494+L495</f>
        <v>2770967.74</v>
      </c>
    </row>
    <row r="493" spans="1:12" ht="14.25" customHeight="1" x14ac:dyDescent="0.2">
      <c r="A493" s="304"/>
      <c r="B493" s="230"/>
      <c r="C493" s="229"/>
      <c r="D493" s="53" t="s">
        <v>20</v>
      </c>
      <c r="E493" s="172">
        <v>193967.74</v>
      </c>
      <c r="F493" s="49">
        <v>0</v>
      </c>
      <c r="G493" s="233"/>
      <c r="H493" s="225" t="s">
        <v>292</v>
      </c>
      <c r="I493" s="234" t="s">
        <v>32</v>
      </c>
      <c r="J493" s="234">
        <v>0</v>
      </c>
      <c r="K493" s="241">
        <v>0</v>
      </c>
      <c r="L493" s="108">
        <v>193967.74</v>
      </c>
    </row>
    <row r="494" spans="1:12" ht="24.75" customHeight="1" x14ac:dyDescent="0.2">
      <c r="A494" s="304"/>
      <c r="B494" s="230"/>
      <c r="C494" s="229"/>
      <c r="D494" s="30" t="s">
        <v>23</v>
      </c>
      <c r="E494" s="49">
        <v>2577000</v>
      </c>
      <c r="F494" s="49">
        <v>0</v>
      </c>
      <c r="G494" s="233"/>
      <c r="H494" s="226"/>
      <c r="I494" s="233"/>
      <c r="J494" s="233"/>
      <c r="K494" s="236"/>
      <c r="L494" s="108">
        <v>2577000</v>
      </c>
    </row>
    <row r="495" spans="1:12" ht="21.75" customHeight="1" x14ac:dyDescent="0.2">
      <c r="A495" s="304"/>
      <c r="B495" s="230"/>
      <c r="C495" s="229"/>
      <c r="D495" s="23" t="s">
        <v>26</v>
      </c>
      <c r="E495" s="173">
        <v>0</v>
      </c>
      <c r="F495" s="172">
        <v>0</v>
      </c>
      <c r="G495" s="233"/>
      <c r="H495" s="226"/>
      <c r="I495" s="233"/>
      <c r="J495" s="233"/>
      <c r="K495" s="236"/>
      <c r="L495" s="108">
        <v>0</v>
      </c>
    </row>
    <row r="496" spans="1:12" ht="45" customHeight="1" x14ac:dyDescent="0.2">
      <c r="A496" s="305"/>
      <c r="B496" s="230"/>
      <c r="C496" s="229"/>
      <c r="D496" s="30" t="s">
        <v>42</v>
      </c>
      <c r="E496" s="169">
        <v>0</v>
      </c>
      <c r="F496" s="169">
        <v>0</v>
      </c>
      <c r="G496" s="244"/>
      <c r="H496" s="227"/>
      <c r="I496" s="244"/>
      <c r="J496" s="244"/>
      <c r="K496" s="245"/>
      <c r="L496" s="108">
        <v>0</v>
      </c>
    </row>
    <row r="497" spans="1:12" ht="37.5" customHeight="1" x14ac:dyDescent="0.2">
      <c r="A497" s="228" t="s">
        <v>293</v>
      </c>
      <c r="B497" s="228" t="s">
        <v>294</v>
      </c>
      <c r="C497" s="228" t="s">
        <v>13</v>
      </c>
      <c r="D497" s="30" t="s">
        <v>14</v>
      </c>
      <c r="E497" s="49">
        <f>E498+E502</f>
        <v>4057204.3</v>
      </c>
      <c r="F497" s="49">
        <f>F498+F502</f>
        <v>0</v>
      </c>
      <c r="G497" s="234" t="s">
        <v>537</v>
      </c>
      <c r="H497" s="225" t="s">
        <v>295</v>
      </c>
      <c r="I497" s="234" t="s">
        <v>48</v>
      </c>
      <c r="J497" s="234">
        <v>72.3</v>
      </c>
      <c r="K497" s="241">
        <v>26.2</v>
      </c>
      <c r="L497" s="108">
        <f>L498+L502</f>
        <v>4057204.3</v>
      </c>
    </row>
    <row r="498" spans="1:12" ht="26.25" customHeight="1" x14ac:dyDescent="0.2">
      <c r="A498" s="304"/>
      <c r="B498" s="230"/>
      <c r="C498" s="229"/>
      <c r="D498" s="23" t="s">
        <v>17</v>
      </c>
      <c r="E498" s="49">
        <f>E499+E500+E501</f>
        <v>4057204.3</v>
      </c>
      <c r="F498" s="49">
        <f>F499+F500+F501</f>
        <v>0</v>
      </c>
      <c r="G498" s="233"/>
      <c r="H498" s="226"/>
      <c r="I498" s="233"/>
      <c r="J498" s="233"/>
      <c r="K498" s="236"/>
      <c r="L498" s="108">
        <f>L499+L500+L501</f>
        <v>4057204.3</v>
      </c>
    </row>
    <row r="499" spans="1:12" ht="21" customHeight="1" x14ac:dyDescent="0.2">
      <c r="A499" s="304"/>
      <c r="B499" s="230"/>
      <c r="C499" s="229"/>
      <c r="D499" s="53" t="s">
        <v>20</v>
      </c>
      <c r="E499" s="172">
        <v>284004.3</v>
      </c>
      <c r="F499" s="49">
        <v>0</v>
      </c>
      <c r="G499" s="233"/>
      <c r="H499" s="226"/>
      <c r="I499" s="233"/>
      <c r="J499" s="233"/>
      <c r="K499" s="236"/>
      <c r="L499" s="108">
        <v>284004.3</v>
      </c>
    </row>
    <row r="500" spans="1:12" ht="21" customHeight="1" x14ac:dyDescent="0.2">
      <c r="A500" s="304"/>
      <c r="B500" s="230"/>
      <c r="C500" s="229"/>
      <c r="D500" s="30" t="s">
        <v>23</v>
      </c>
      <c r="E500" s="49">
        <v>3773200</v>
      </c>
      <c r="F500" s="49">
        <v>0</v>
      </c>
      <c r="G500" s="233"/>
      <c r="H500" s="226"/>
      <c r="I500" s="233"/>
      <c r="J500" s="233"/>
      <c r="K500" s="236"/>
      <c r="L500" s="108">
        <v>3773200</v>
      </c>
    </row>
    <row r="501" spans="1:12" ht="21" x14ac:dyDescent="0.2">
      <c r="A501" s="304"/>
      <c r="B501" s="230"/>
      <c r="C501" s="229"/>
      <c r="D501" s="23" t="s">
        <v>26</v>
      </c>
      <c r="E501" s="173">
        <v>0</v>
      </c>
      <c r="F501" s="172">
        <v>0</v>
      </c>
      <c r="G501" s="233"/>
      <c r="H501" s="226"/>
      <c r="I501" s="233"/>
      <c r="J501" s="233"/>
      <c r="K501" s="236"/>
      <c r="L501" s="108">
        <v>0</v>
      </c>
    </row>
    <row r="502" spans="1:12" x14ac:dyDescent="0.2">
      <c r="A502" s="305"/>
      <c r="B502" s="230"/>
      <c r="C502" s="229"/>
      <c r="D502" s="30" t="s">
        <v>42</v>
      </c>
      <c r="E502" s="169">
        <v>0</v>
      </c>
      <c r="F502" s="169">
        <v>0</v>
      </c>
      <c r="G502" s="244"/>
      <c r="H502" s="227"/>
      <c r="I502" s="244"/>
      <c r="J502" s="244"/>
      <c r="K502" s="245"/>
      <c r="L502" s="108">
        <v>0</v>
      </c>
    </row>
    <row r="503" spans="1:12" s="4" customFormat="1" ht="13.5" customHeight="1" x14ac:dyDescent="0.2">
      <c r="A503" s="337" t="s">
        <v>296</v>
      </c>
      <c r="B503" s="290" t="s">
        <v>297</v>
      </c>
      <c r="C503" s="290"/>
      <c r="D503" s="30" t="s">
        <v>14</v>
      </c>
      <c r="E503" s="69">
        <f>E504+E508</f>
        <v>146824798.75999999</v>
      </c>
      <c r="F503" s="69">
        <f>F504+F508</f>
        <v>72505669.379999995</v>
      </c>
      <c r="G503" s="278"/>
      <c r="H503" s="160"/>
      <c r="I503" s="160"/>
      <c r="J503" s="160"/>
      <c r="K503" s="166"/>
      <c r="L503" s="129">
        <f>L504+L508</f>
        <v>146824798.75999999</v>
      </c>
    </row>
    <row r="504" spans="1:12" s="4" customFormat="1" ht="18" customHeight="1" x14ac:dyDescent="0.2">
      <c r="A504" s="338"/>
      <c r="B504" s="302"/>
      <c r="C504" s="260"/>
      <c r="D504" s="23" t="s">
        <v>17</v>
      </c>
      <c r="E504" s="70">
        <f>E505+E506+E507</f>
        <v>146824798.75999999</v>
      </c>
      <c r="F504" s="70">
        <f>F505+F506+F507</f>
        <v>72505669.379999995</v>
      </c>
      <c r="G504" s="253"/>
      <c r="H504" s="161"/>
      <c r="I504" s="161"/>
      <c r="J504" s="161"/>
      <c r="K504" s="121"/>
      <c r="L504" s="129">
        <f>L505+L506+L507</f>
        <v>146824798.75999999</v>
      </c>
    </row>
    <row r="505" spans="1:12" s="4" customFormat="1" ht="11.25" customHeight="1" x14ac:dyDescent="0.2">
      <c r="A505" s="338"/>
      <c r="B505" s="302"/>
      <c r="C505" s="260"/>
      <c r="D505" s="23" t="s">
        <v>20</v>
      </c>
      <c r="E505" s="70">
        <f t="shared" ref="E505:F508" si="12">E511+E517+E523</f>
        <v>146824798.75999999</v>
      </c>
      <c r="F505" s="70">
        <f t="shared" si="12"/>
        <v>72505669.379999995</v>
      </c>
      <c r="G505" s="253"/>
      <c r="H505" s="161"/>
      <c r="I505" s="161"/>
      <c r="J505" s="161"/>
      <c r="K505" s="121"/>
      <c r="L505" s="129">
        <f>L511+L517+L523</f>
        <v>146824798.75999999</v>
      </c>
    </row>
    <row r="506" spans="1:12" s="4" customFormat="1" ht="13.5" customHeight="1" x14ac:dyDescent="0.2">
      <c r="A506" s="338"/>
      <c r="B506" s="302"/>
      <c r="C506" s="260"/>
      <c r="D506" s="30" t="s">
        <v>23</v>
      </c>
      <c r="E506" s="70">
        <f t="shared" si="12"/>
        <v>0</v>
      </c>
      <c r="F506" s="70">
        <f t="shared" si="12"/>
        <v>0</v>
      </c>
      <c r="G506" s="253"/>
      <c r="H506" s="161"/>
      <c r="I506" s="161"/>
      <c r="J506" s="161"/>
      <c r="K506" s="121"/>
      <c r="L506" s="129">
        <f>L512+L518+L524</f>
        <v>0</v>
      </c>
    </row>
    <row r="507" spans="1:12" s="4" customFormat="1" ht="22.5" customHeight="1" x14ac:dyDescent="0.2">
      <c r="A507" s="338"/>
      <c r="B507" s="302"/>
      <c r="C507" s="260"/>
      <c r="D507" s="23" t="s">
        <v>26</v>
      </c>
      <c r="E507" s="70">
        <f t="shared" si="12"/>
        <v>0</v>
      </c>
      <c r="F507" s="70">
        <f t="shared" si="12"/>
        <v>0</v>
      </c>
      <c r="G507" s="253"/>
      <c r="H507" s="161"/>
      <c r="I507" s="161"/>
      <c r="J507" s="161"/>
      <c r="K507" s="121"/>
      <c r="L507" s="129">
        <f>L513+L519+L525</f>
        <v>0</v>
      </c>
    </row>
    <row r="508" spans="1:12" s="4" customFormat="1" ht="57.75" customHeight="1" x14ac:dyDescent="0.2">
      <c r="A508" s="338"/>
      <c r="B508" s="302"/>
      <c r="C508" s="339"/>
      <c r="D508" s="30" t="s">
        <v>42</v>
      </c>
      <c r="E508" s="175">
        <f t="shared" si="12"/>
        <v>0</v>
      </c>
      <c r="F508" s="175">
        <f t="shared" si="12"/>
        <v>0</v>
      </c>
      <c r="G508" s="253"/>
      <c r="H508" s="163"/>
      <c r="I508" s="163"/>
      <c r="J508" s="163"/>
      <c r="K508" s="122"/>
      <c r="L508" s="129">
        <f>L514+L520+L526</f>
        <v>0</v>
      </c>
    </row>
    <row r="509" spans="1:12" ht="43.5" hidden="1" customHeight="1" x14ac:dyDescent="0.2">
      <c r="A509" s="228" t="s">
        <v>298</v>
      </c>
      <c r="B509" s="228" t="s">
        <v>169</v>
      </c>
      <c r="C509" s="228" t="s">
        <v>13</v>
      </c>
      <c r="D509" s="23" t="s">
        <v>14</v>
      </c>
      <c r="E509" s="49">
        <f>E510+E514</f>
        <v>0</v>
      </c>
      <c r="F509" s="49"/>
      <c r="G509" s="234"/>
      <c r="H509" s="225" t="s">
        <v>170</v>
      </c>
      <c r="I509" s="234" t="s">
        <v>48</v>
      </c>
      <c r="J509" s="234">
        <v>0</v>
      </c>
      <c r="K509" s="241"/>
      <c r="L509" s="108">
        <f>L510+L514</f>
        <v>0</v>
      </c>
    </row>
    <row r="510" spans="1:12" ht="37.5" hidden="1" customHeight="1" x14ac:dyDescent="0.2">
      <c r="A510" s="304"/>
      <c r="B510" s="230"/>
      <c r="C510" s="229"/>
      <c r="D510" s="23" t="s">
        <v>17</v>
      </c>
      <c r="E510" s="49">
        <v>0</v>
      </c>
      <c r="F510" s="49"/>
      <c r="G510" s="233"/>
      <c r="H510" s="238"/>
      <c r="I510" s="246"/>
      <c r="J510" s="246"/>
      <c r="K510" s="247"/>
      <c r="L510" s="108">
        <v>0</v>
      </c>
    </row>
    <row r="511" spans="1:12" ht="40.5" hidden="1" customHeight="1" thickBot="1" x14ac:dyDescent="0.25">
      <c r="A511" s="304"/>
      <c r="B511" s="230"/>
      <c r="C511" s="229"/>
      <c r="D511" s="53" t="s">
        <v>20</v>
      </c>
      <c r="E511" s="172">
        <v>0</v>
      </c>
      <c r="F511" s="74"/>
      <c r="G511" s="233"/>
      <c r="H511" s="239"/>
      <c r="I511" s="240"/>
      <c r="J511" s="240"/>
      <c r="K511" s="242"/>
      <c r="L511" s="108">
        <v>0</v>
      </c>
    </row>
    <row r="512" spans="1:12" ht="42" hidden="1" customHeight="1" thickTop="1" x14ac:dyDescent="0.2">
      <c r="A512" s="304"/>
      <c r="B512" s="230"/>
      <c r="C512" s="229"/>
      <c r="D512" s="30" t="s">
        <v>23</v>
      </c>
      <c r="E512" s="49">
        <v>0</v>
      </c>
      <c r="F512" s="174">
        <v>0</v>
      </c>
      <c r="G512" s="233"/>
      <c r="H512" s="226" t="s">
        <v>171</v>
      </c>
      <c r="I512" s="234" t="s">
        <v>48</v>
      </c>
      <c r="J512" s="234">
        <v>0</v>
      </c>
      <c r="K512" s="241"/>
      <c r="L512" s="108">
        <v>0</v>
      </c>
    </row>
    <row r="513" spans="1:12" ht="36" hidden="1" customHeight="1" x14ac:dyDescent="0.2">
      <c r="A513" s="304"/>
      <c r="B513" s="230"/>
      <c r="C513" s="229"/>
      <c r="D513" s="23" t="s">
        <v>26</v>
      </c>
      <c r="E513" s="173">
        <v>0</v>
      </c>
      <c r="F513" s="172">
        <v>0</v>
      </c>
      <c r="G513" s="233"/>
      <c r="H513" s="227"/>
      <c r="I513" s="244"/>
      <c r="J513" s="244"/>
      <c r="K513" s="245"/>
      <c r="L513" s="108">
        <v>0</v>
      </c>
    </row>
    <row r="514" spans="1:12" ht="73.5" hidden="1" customHeight="1" x14ac:dyDescent="0.2">
      <c r="A514" s="305"/>
      <c r="B514" s="230"/>
      <c r="C514" s="229"/>
      <c r="D514" s="30" t="s">
        <v>42</v>
      </c>
      <c r="E514" s="24">
        <v>0</v>
      </c>
      <c r="F514" s="24">
        <v>0</v>
      </c>
      <c r="G514" s="244"/>
      <c r="H514" s="153" t="s">
        <v>172</v>
      </c>
      <c r="I514" s="151" t="s">
        <v>48</v>
      </c>
      <c r="J514" s="151">
        <v>0</v>
      </c>
      <c r="K514" s="157"/>
      <c r="L514" s="108">
        <v>0</v>
      </c>
    </row>
    <row r="515" spans="1:12" ht="22.5" customHeight="1" x14ac:dyDescent="0.2">
      <c r="A515" s="228" t="s">
        <v>298</v>
      </c>
      <c r="B515" s="228" t="s">
        <v>300</v>
      </c>
      <c r="C515" s="228" t="s">
        <v>13</v>
      </c>
      <c r="D515" s="23" t="s">
        <v>14</v>
      </c>
      <c r="E515" s="49">
        <f>E516+E520</f>
        <v>138181798.75999999</v>
      </c>
      <c r="F515" s="49">
        <f>F516+F520</f>
        <v>68184169.379999995</v>
      </c>
      <c r="G515" s="234"/>
      <c r="H515" s="225" t="s">
        <v>301</v>
      </c>
      <c r="I515" s="234" t="s">
        <v>48</v>
      </c>
      <c r="J515" s="234">
        <v>100</v>
      </c>
      <c r="K515" s="241">
        <v>100</v>
      </c>
      <c r="L515" s="108">
        <f>L516+L520</f>
        <v>138181798.75999999</v>
      </c>
    </row>
    <row r="516" spans="1:12" ht="33.75" customHeight="1" x14ac:dyDescent="0.2">
      <c r="A516" s="304"/>
      <c r="B516" s="230"/>
      <c r="C516" s="229"/>
      <c r="D516" s="23" t="s">
        <v>17</v>
      </c>
      <c r="E516" s="49">
        <f>E517+E518+E519</f>
        <v>138181798.75999999</v>
      </c>
      <c r="F516" s="173">
        <f>F517+F518+F519</f>
        <v>68184169.379999995</v>
      </c>
      <c r="G516" s="233"/>
      <c r="H516" s="226"/>
      <c r="I516" s="233"/>
      <c r="J516" s="233"/>
      <c r="K516" s="236"/>
      <c r="L516" s="108">
        <f>L517+L518+L519</f>
        <v>138181798.75999999</v>
      </c>
    </row>
    <row r="517" spans="1:12" ht="18" customHeight="1" x14ac:dyDescent="0.2">
      <c r="A517" s="304"/>
      <c r="B517" s="230"/>
      <c r="C517" s="229"/>
      <c r="D517" s="53" t="s">
        <v>20</v>
      </c>
      <c r="E517" s="172">
        <v>138181798.75999999</v>
      </c>
      <c r="F517" s="49">
        <v>68184169.379999995</v>
      </c>
      <c r="G517" s="233"/>
      <c r="H517" s="227"/>
      <c r="I517" s="233"/>
      <c r="J517" s="233"/>
      <c r="K517" s="245"/>
      <c r="L517" s="108">
        <v>138181798.75999999</v>
      </c>
    </row>
    <row r="518" spans="1:12" ht="18.75" customHeight="1" x14ac:dyDescent="0.2">
      <c r="A518" s="304"/>
      <c r="B518" s="230"/>
      <c r="C518" s="229"/>
      <c r="D518" s="30" t="s">
        <v>23</v>
      </c>
      <c r="E518" s="49">
        <v>0</v>
      </c>
      <c r="F518" s="49">
        <v>0</v>
      </c>
      <c r="G518" s="233"/>
      <c r="H518" s="226" t="s">
        <v>302</v>
      </c>
      <c r="I518" s="234" t="s">
        <v>176</v>
      </c>
      <c r="J518" s="234">
        <v>5000</v>
      </c>
      <c r="K518" s="318">
        <v>2344.3420000000001</v>
      </c>
      <c r="L518" s="108">
        <v>0</v>
      </c>
    </row>
    <row r="519" spans="1:12" ht="21.75" customHeight="1" x14ac:dyDescent="0.2">
      <c r="A519" s="304"/>
      <c r="B519" s="230"/>
      <c r="C519" s="229"/>
      <c r="D519" s="23" t="s">
        <v>26</v>
      </c>
      <c r="E519" s="173">
        <v>0</v>
      </c>
      <c r="F519" s="172">
        <v>0</v>
      </c>
      <c r="G519" s="233"/>
      <c r="H519" s="226"/>
      <c r="I519" s="233"/>
      <c r="J519" s="233"/>
      <c r="K519" s="319"/>
      <c r="L519" s="108">
        <v>0</v>
      </c>
    </row>
    <row r="520" spans="1:12" ht="27.75" customHeight="1" x14ac:dyDescent="0.2">
      <c r="A520" s="305"/>
      <c r="B520" s="230"/>
      <c r="C520" s="229"/>
      <c r="D520" s="30" t="s">
        <v>42</v>
      </c>
      <c r="E520" s="169">
        <v>0</v>
      </c>
      <c r="F520" s="169">
        <v>0</v>
      </c>
      <c r="G520" s="244"/>
      <c r="H520" s="227"/>
      <c r="I520" s="244"/>
      <c r="J520" s="244"/>
      <c r="K520" s="320"/>
      <c r="L520" s="108">
        <v>0</v>
      </c>
    </row>
    <row r="521" spans="1:12" ht="20.25" customHeight="1" x14ac:dyDescent="0.2">
      <c r="A521" s="228" t="s">
        <v>299</v>
      </c>
      <c r="B521" s="228" t="s">
        <v>303</v>
      </c>
      <c r="C521" s="228" t="s">
        <v>13</v>
      </c>
      <c r="D521" s="30" t="s">
        <v>14</v>
      </c>
      <c r="E521" s="49">
        <f>E522+E526</f>
        <v>8643000</v>
      </c>
      <c r="F521" s="49">
        <f>F522+F526</f>
        <v>4321500</v>
      </c>
      <c r="G521" s="234"/>
      <c r="H521" s="225" t="s">
        <v>304</v>
      </c>
      <c r="I521" s="234" t="s">
        <v>305</v>
      </c>
      <c r="J521" s="234">
        <v>12.8</v>
      </c>
      <c r="K521" s="241">
        <v>6.7</v>
      </c>
      <c r="L521" s="108">
        <f>L522+L526</f>
        <v>8643000</v>
      </c>
    </row>
    <row r="522" spans="1:12" ht="19.5" customHeight="1" x14ac:dyDescent="0.2">
      <c r="A522" s="304"/>
      <c r="B522" s="230"/>
      <c r="C522" s="229"/>
      <c r="D522" s="23" t="s">
        <v>17</v>
      </c>
      <c r="E522" s="49">
        <f>E523+E524+E525</f>
        <v>8643000</v>
      </c>
      <c r="F522" s="49">
        <f>F523+F524+F525</f>
        <v>4321500</v>
      </c>
      <c r="G522" s="233"/>
      <c r="H522" s="243"/>
      <c r="I522" s="246"/>
      <c r="J522" s="246"/>
      <c r="K522" s="247"/>
      <c r="L522" s="108">
        <f>L523+L524+L525</f>
        <v>8643000</v>
      </c>
    </row>
    <row r="523" spans="1:12" ht="14.25" customHeight="1" x14ac:dyDescent="0.2">
      <c r="A523" s="304"/>
      <c r="B523" s="230"/>
      <c r="C523" s="229"/>
      <c r="D523" s="53" t="s">
        <v>20</v>
      </c>
      <c r="E523" s="172">
        <v>8643000</v>
      </c>
      <c r="F523" s="49">
        <v>4321500</v>
      </c>
      <c r="G523" s="233"/>
      <c r="H523" s="243"/>
      <c r="I523" s="246"/>
      <c r="J523" s="246"/>
      <c r="K523" s="247"/>
      <c r="L523" s="108">
        <v>8643000</v>
      </c>
    </row>
    <row r="524" spans="1:12" ht="13.5" customHeight="1" x14ac:dyDescent="0.2">
      <c r="A524" s="304"/>
      <c r="B524" s="230"/>
      <c r="C524" s="229"/>
      <c r="D524" s="30" t="s">
        <v>23</v>
      </c>
      <c r="E524" s="49">
        <v>0</v>
      </c>
      <c r="F524" s="49">
        <v>0</v>
      </c>
      <c r="G524" s="233"/>
      <c r="H524" s="243"/>
      <c r="I524" s="246"/>
      <c r="J524" s="246"/>
      <c r="K524" s="247"/>
      <c r="L524" s="108">
        <v>0</v>
      </c>
    </row>
    <row r="525" spans="1:12" ht="21.75" customHeight="1" x14ac:dyDescent="0.2">
      <c r="A525" s="304"/>
      <c r="B525" s="230"/>
      <c r="C525" s="229"/>
      <c r="D525" s="23" t="s">
        <v>26</v>
      </c>
      <c r="E525" s="173">
        <v>0</v>
      </c>
      <c r="F525" s="172">
        <v>0</v>
      </c>
      <c r="G525" s="233"/>
      <c r="H525" s="243"/>
      <c r="I525" s="246"/>
      <c r="J525" s="246"/>
      <c r="K525" s="247"/>
      <c r="L525" s="108">
        <v>0</v>
      </c>
    </row>
    <row r="526" spans="1:12" x14ac:dyDescent="0.2">
      <c r="A526" s="305"/>
      <c r="B526" s="230"/>
      <c r="C526" s="237"/>
      <c r="D526" s="30" t="s">
        <v>42</v>
      </c>
      <c r="E526" s="169">
        <v>0</v>
      </c>
      <c r="F526" s="169">
        <v>0</v>
      </c>
      <c r="G526" s="244"/>
      <c r="H526" s="250"/>
      <c r="I526" s="240"/>
      <c r="J526" s="240"/>
      <c r="K526" s="242"/>
      <c r="L526" s="108">
        <v>0</v>
      </c>
    </row>
    <row r="527" spans="1:12" x14ac:dyDescent="0.2">
      <c r="A527" s="228" t="s">
        <v>306</v>
      </c>
      <c r="B527" s="228" t="s">
        <v>307</v>
      </c>
      <c r="C527" s="228" t="s">
        <v>13</v>
      </c>
      <c r="D527" s="30" t="s">
        <v>14</v>
      </c>
      <c r="E527" s="49">
        <f>E528+E532</f>
        <v>0</v>
      </c>
      <c r="F527" s="49">
        <f>F528+F532</f>
        <v>0</v>
      </c>
      <c r="G527" s="234"/>
      <c r="H527" s="225"/>
      <c r="I527" s="234"/>
      <c r="J527" s="234"/>
      <c r="K527" s="241"/>
      <c r="L527" s="108">
        <f>L528+L532</f>
        <v>0</v>
      </c>
    </row>
    <row r="528" spans="1:12" ht="21" x14ac:dyDescent="0.2">
      <c r="A528" s="229"/>
      <c r="B528" s="248"/>
      <c r="C528" s="229"/>
      <c r="D528" s="23" t="s">
        <v>17</v>
      </c>
      <c r="E528" s="49">
        <f>E529+E530+E531</f>
        <v>0</v>
      </c>
      <c r="F528" s="49">
        <f>F529+F530+F531</f>
        <v>0</v>
      </c>
      <c r="G528" s="233"/>
      <c r="H528" s="243"/>
      <c r="I528" s="246"/>
      <c r="J528" s="246"/>
      <c r="K528" s="247"/>
      <c r="L528" s="108">
        <f>L529+L530+L531</f>
        <v>0</v>
      </c>
    </row>
    <row r="529" spans="1:12" x14ac:dyDescent="0.2">
      <c r="A529" s="229"/>
      <c r="B529" s="248"/>
      <c r="C529" s="229"/>
      <c r="D529" s="53" t="s">
        <v>20</v>
      </c>
      <c r="E529" s="172">
        <f t="shared" ref="E529:F532" si="13">E535</f>
        <v>0</v>
      </c>
      <c r="F529" s="172">
        <f t="shared" si="13"/>
        <v>0</v>
      </c>
      <c r="G529" s="233"/>
      <c r="H529" s="243"/>
      <c r="I529" s="246"/>
      <c r="J529" s="246"/>
      <c r="K529" s="247"/>
      <c r="L529" s="108">
        <f>L535</f>
        <v>0</v>
      </c>
    </row>
    <row r="530" spans="1:12" x14ac:dyDescent="0.2">
      <c r="A530" s="229"/>
      <c r="B530" s="248"/>
      <c r="C530" s="229"/>
      <c r="D530" s="30" t="s">
        <v>23</v>
      </c>
      <c r="E530" s="49">
        <f t="shared" si="13"/>
        <v>0</v>
      </c>
      <c r="F530" s="49">
        <f t="shared" si="13"/>
        <v>0</v>
      </c>
      <c r="G530" s="233"/>
      <c r="H530" s="243"/>
      <c r="I530" s="246"/>
      <c r="J530" s="246"/>
      <c r="K530" s="247"/>
      <c r="L530" s="108">
        <f>L536</f>
        <v>0</v>
      </c>
    </row>
    <row r="531" spans="1:12" ht="21" x14ac:dyDescent="0.2">
      <c r="A531" s="229"/>
      <c r="B531" s="248"/>
      <c r="C531" s="229"/>
      <c r="D531" s="23" t="s">
        <v>26</v>
      </c>
      <c r="E531" s="173">
        <f t="shared" si="13"/>
        <v>0</v>
      </c>
      <c r="F531" s="173">
        <f t="shared" si="13"/>
        <v>0</v>
      </c>
      <c r="G531" s="233"/>
      <c r="H531" s="243"/>
      <c r="I531" s="246"/>
      <c r="J531" s="246"/>
      <c r="K531" s="247"/>
      <c r="L531" s="108">
        <f>L537</f>
        <v>0</v>
      </c>
    </row>
    <row r="532" spans="1:12" x14ac:dyDescent="0.2">
      <c r="A532" s="237"/>
      <c r="B532" s="248"/>
      <c r="C532" s="237"/>
      <c r="D532" s="30" t="s">
        <v>42</v>
      </c>
      <c r="E532" s="169">
        <f t="shared" si="13"/>
        <v>0</v>
      </c>
      <c r="F532" s="169">
        <f t="shared" si="13"/>
        <v>0</v>
      </c>
      <c r="G532" s="244"/>
      <c r="H532" s="250"/>
      <c r="I532" s="240"/>
      <c r="J532" s="240"/>
      <c r="K532" s="242"/>
      <c r="L532" s="108">
        <f>L538</f>
        <v>0</v>
      </c>
    </row>
    <row r="533" spans="1:12" x14ac:dyDescent="0.2">
      <c r="A533" s="228" t="s">
        <v>308</v>
      </c>
      <c r="B533" s="228" t="s">
        <v>309</v>
      </c>
      <c r="C533" s="228" t="s">
        <v>13</v>
      </c>
      <c r="D533" s="30" t="s">
        <v>14</v>
      </c>
      <c r="E533" s="49">
        <f>E534+E538</f>
        <v>0</v>
      </c>
      <c r="F533" s="49">
        <f>F534+F538</f>
        <v>0</v>
      </c>
      <c r="G533" s="234"/>
      <c r="H533" s="225" t="s">
        <v>310</v>
      </c>
      <c r="I533" s="234" t="s">
        <v>311</v>
      </c>
      <c r="J533" s="234">
        <v>0.06</v>
      </c>
      <c r="K533" s="241">
        <v>0.11899999999999999</v>
      </c>
      <c r="L533" s="108">
        <f>L534+L538</f>
        <v>0</v>
      </c>
    </row>
    <row r="534" spans="1:12" ht="21" x14ac:dyDescent="0.2">
      <c r="A534" s="304"/>
      <c r="B534" s="230"/>
      <c r="C534" s="229"/>
      <c r="D534" s="23" t="s">
        <v>17</v>
      </c>
      <c r="E534" s="49">
        <f>E535+E536+E537</f>
        <v>0</v>
      </c>
      <c r="F534" s="49">
        <f>F535+F536+F537</f>
        <v>0</v>
      </c>
      <c r="G534" s="233"/>
      <c r="H534" s="243"/>
      <c r="I534" s="246"/>
      <c r="J534" s="246"/>
      <c r="K534" s="247"/>
      <c r="L534" s="108">
        <f>L535+L536+L537</f>
        <v>0</v>
      </c>
    </row>
    <row r="535" spans="1:12" x14ac:dyDescent="0.2">
      <c r="A535" s="304"/>
      <c r="B535" s="230"/>
      <c r="C535" s="229"/>
      <c r="D535" s="53" t="s">
        <v>20</v>
      </c>
      <c r="E535" s="172">
        <v>0</v>
      </c>
      <c r="F535" s="49">
        <v>0</v>
      </c>
      <c r="G535" s="233"/>
      <c r="H535" s="243"/>
      <c r="I535" s="246"/>
      <c r="J535" s="246"/>
      <c r="K535" s="247"/>
      <c r="L535" s="108">
        <v>0</v>
      </c>
    </row>
    <row r="536" spans="1:12" x14ac:dyDescent="0.2">
      <c r="A536" s="304"/>
      <c r="B536" s="230"/>
      <c r="C536" s="229"/>
      <c r="D536" s="30" t="s">
        <v>23</v>
      </c>
      <c r="E536" s="49">
        <v>0</v>
      </c>
      <c r="F536" s="49">
        <v>0</v>
      </c>
      <c r="G536" s="233"/>
      <c r="H536" s="243"/>
      <c r="I536" s="246"/>
      <c r="J536" s="246"/>
      <c r="K536" s="247"/>
      <c r="L536" s="108">
        <v>0</v>
      </c>
    </row>
    <row r="537" spans="1:12" ht="21" x14ac:dyDescent="0.2">
      <c r="A537" s="304"/>
      <c r="B537" s="230"/>
      <c r="C537" s="229"/>
      <c r="D537" s="23" t="s">
        <v>26</v>
      </c>
      <c r="E537" s="173">
        <v>0</v>
      </c>
      <c r="F537" s="172">
        <v>0</v>
      </c>
      <c r="G537" s="233"/>
      <c r="H537" s="243"/>
      <c r="I537" s="246"/>
      <c r="J537" s="246"/>
      <c r="K537" s="247"/>
      <c r="L537" s="108">
        <v>0</v>
      </c>
    </row>
    <row r="538" spans="1:12" x14ac:dyDescent="0.2">
      <c r="A538" s="305"/>
      <c r="B538" s="230"/>
      <c r="C538" s="229"/>
      <c r="D538" s="53" t="s">
        <v>42</v>
      </c>
      <c r="E538" s="169">
        <v>0</v>
      </c>
      <c r="F538" s="169">
        <v>0</v>
      </c>
      <c r="G538" s="244"/>
      <c r="H538" s="250"/>
      <c r="I538" s="240"/>
      <c r="J538" s="240"/>
      <c r="K538" s="242"/>
      <c r="L538" s="108">
        <v>0</v>
      </c>
    </row>
    <row r="539" spans="1:12" ht="15.75" customHeight="1" x14ac:dyDescent="0.2">
      <c r="A539" s="71" t="s">
        <v>478</v>
      </c>
      <c r="B539" s="222" t="s">
        <v>479</v>
      </c>
      <c r="C539" s="225" t="s">
        <v>13</v>
      </c>
      <c r="D539" s="30" t="s">
        <v>14</v>
      </c>
      <c r="E539" s="169">
        <f>E540</f>
        <v>37308622</v>
      </c>
      <c r="F539" s="169">
        <f>F540</f>
        <v>18654306</v>
      </c>
      <c r="G539" s="150"/>
      <c r="H539" s="343"/>
      <c r="I539" s="341"/>
      <c r="J539" s="341"/>
      <c r="K539" s="342"/>
      <c r="L539" s="108">
        <f>L540</f>
        <v>37308622</v>
      </c>
    </row>
    <row r="540" spans="1:12" ht="21" x14ac:dyDescent="0.2">
      <c r="A540" s="71"/>
      <c r="B540" s="223"/>
      <c r="C540" s="226"/>
      <c r="D540" s="23" t="s">
        <v>17</v>
      </c>
      <c r="E540" s="169">
        <f>E541+E542+E543+E544</f>
        <v>37308622</v>
      </c>
      <c r="F540" s="169">
        <f>F541+F542+F543+F544</f>
        <v>18654306</v>
      </c>
      <c r="G540" s="150"/>
      <c r="H540" s="344"/>
      <c r="I540" s="246"/>
      <c r="J540" s="246"/>
      <c r="K540" s="247"/>
      <c r="L540" s="108">
        <f>L541+L542+L543+L544</f>
        <v>37308622</v>
      </c>
    </row>
    <row r="541" spans="1:12" x14ac:dyDescent="0.2">
      <c r="A541" s="71"/>
      <c r="B541" s="223"/>
      <c r="C541" s="226"/>
      <c r="D541" s="53" t="s">
        <v>20</v>
      </c>
      <c r="E541" s="169">
        <f t="shared" ref="E541:F544" si="14">E547</f>
        <v>37308622</v>
      </c>
      <c r="F541" s="169">
        <f t="shared" si="14"/>
        <v>18654306</v>
      </c>
      <c r="G541" s="150"/>
      <c r="H541" s="344"/>
      <c r="I541" s="246"/>
      <c r="J541" s="246"/>
      <c r="K541" s="247"/>
      <c r="L541" s="108">
        <f>L547</f>
        <v>37308622</v>
      </c>
    </row>
    <row r="542" spans="1:12" x14ac:dyDescent="0.2">
      <c r="A542" s="71"/>
      <c r="B542" s="61"/>
      <c r="C542" s="58"/>
      <c r="D542" s="30" t="s">
        <v>23</v>
      </c>
      <c r="E542" s="169">
        <f t="shared" si="14"/>
        <v>0</v>
      </c>
      <c r="F542" s="169">
        <f t="shared" si="14"/>
        <v>0</v>
      </c>
      <c r="G542" s="150"/>
      <c r="H542" s="344"/>
      <c r="I542" s="246"/>
      <c r="J542" s="246"/>
      <c r="K542" s="247"/>
      <c r="L542" s="108">
        <f>L548</f>
        <v>0</v>
      </c>
    </row>
    <row r="543" spans="1:12" ht="21" x14ac:dyDescent="0.2">
      <c r="A543" s="71"/>
      <c r="B543" s="61"/>
      <c r="C543" s="58"/>
      <c r="D543" s="23" t="s">
        <v>26</v>
      </c>
      <c r="E543" s="169">
        <f t="shared" si="14"/>
        <v>0</v>
      </c>
      <c r="F543" s="169">
        <f t="shared" si="14"/>
        <v>0</v>
      </c>
      <c r="G543" s="150"/>
      <c r="H543" s="344"/>
      <c r="I543" s="246"/>
      <c r="J543" s="246"/>
      <c r="K543" s="247"/>
      <c r="L543" s="108">
        <f>L549</f>
        <v>0</v>
      </c>
    </row>
    <row r="544" spans="1:12" x14ac:dyDescent="0.2">
      <c r="A544" s="71"/>
      <c r="B544" s="61"/>
      <c r="C544" s="58"/>
      <c r="D544" s="53" t="s">
        <v>42</v>
      </c>
      <c r="E544" s="169">
        <f t="shared" si="14"/>
        <v>0</v>
      </c>
      <c r="F544" s="169">
        <f t="shared" si="14"/>
        <v>0</v>
      </c>
      <c r="G544" s="150"/>
      <c r="H544" s="345"/>
      <c r="I544" s="240"/>
      <c r="J544" s="240"/>
      <c r="K544" s="242"/>
      <c r="L544" s="108">
        <f>L550</f>
        <v>0</v>
      </c>
    </row>
    <row r="545" spans="1:12" ht="16.5" customHeight="1" x14ac:dyDescent="0.2">
      <c r="A545" s="75" t="s">
        <v>480</v>
      </c>
      <c r="B545" s="222" t="s">
        <v>481</v>
      </c>
      <c r="C545" s="225" t="s">
        <v>13</v>
      </c>
      <c r="D545" s="30" t="s">
        <v>14</v>
      </c>
      <c r="E545" s="169">
        <f>E546</f>
        <v>37308622</v>
      </c>
      <c r="F545" s="169">
        <f>F546</f>
        <v>18654306</v>
      </c>
      <c r="G545" s="149"/>
      <c r="H545" s="189" t="s">
        <v>488</v>
      </c>
      <c r="I545" s="149" t="s">
        <v>25</v>
      </c>
      <c r="J545" s="149">
        <v>16123</v>
      </c>
      <c r="K545" s="155">
        <v>4627</v>
      </c>
      <c r="L545" s="108">
        <f>L546</f>
        <v>37308622</v>
      </c>
    </row>
    <row r="546" spans="1:12" ht="21" x14ac:dyDescent="0.2">
      <c r="A546" s="71"/>
      <c r="B546" s="223"/>
      <c r="C546" s="226"/>
      <c r="D546" s="23" t="s">
        <v>17</v>
      </c>
      <c r="E546" s="169">
        <f>E547+E548+E549+E550</f>
        <v>37308622</v>
      </c>
      <c r="F546" s="169">
        <f>F547+F548+F549+F550</f>
        <v>18654306</v>
      </c>
      <c r="G546" s="150"/>
      <c r="H546" s="190"/>
      <c r="I546" s="152"/>
      <c r="J546" s="150"/>
      <c r="K546" s="156"/>
      <c r="L546" s="108">
        <f>L547+L548+L549+L550</f>
        <v>37308622</v>
      </c>
    </row>
    <row r="547" spans="1:12" x14ac:dyDescent="0.2">
      <c r="A547" s="71"/>
      <c r="B547" s="223"/>
      <c r="C547" s="226"/>
      <c r="D547" s="53" t="s">
        <v>20</v>
      </c>
      <c r="E547" s="169">
        <v>37308622</v>
      </c>
      <c r="F547" s="169">
        <v>18654306</v>
      </c>
      <c r="G547" s="150"/>
      <c r="H547" s="190"/>
      <c r="I547" s="152"/>
      <c r="J547" s="152"/>
      <c r="K547" s="165"/>
      <c r="L547" s="108">
        <v>37308622</v>
      </c>
    </row>
    <row r="548" spans="1:12" x14ac:dyDescent="0.2">
      <c r="A548" s="71"/>
      <c r="B548" s="223"/>
      <c r="C548" s="58"/>
      <c r="D548" s="30" t="s">
        <v>23</v>
      </c>
      <c r="E548" s="169">
        <v>0</v>
      </c>
      <c r="F548" s="169">
        <v>0</v>
      </c>
      <c r="G548" s="150"/>
      <c r="H548" s="190"/>
      <c r="I548" s="152"/>
      <c r="J548" s="152"/>
      <c r="K548" s="165"/>
      <c r="L548" s="108">
        <v>0</v>
      </c>
    </row>
    <row r="549" spans="1:12" ht="21" x14ac:dyDescent="0.2">
      <c r="A549" s="71"/>
      <c r="B549" s="61"/>
      <c r="C549" s="58"/>
      <c r="D549" s="23" t="s">
        <v>26</v>
      </c>
      <c r="E549" s="169">
        <v>0</v>
      </c>
      <c r="F549" s="169">
        <v>0</v>
      </c>
      <c r="G549" s="150"/>
      <c r="H549" s="190"/>
      <c r="I549" s="152"/>
      <c r="J549" s="152"/>
      <c r="K549" s="165"/>
      <c r="L549" s="108">
        <v>0</v>
      </c>
    </row>
    <row r="550" spans="1:12" x14ac:dyDescent="0.2">
      <c r="A550" s="71"/>
      <c r="B550" s="61"/>
      <c r="C550" s="58"/>
      <c r="D550" s="53" t="s">
        <v>42</v>
      </c>
      <c r="E550" s="169">
        <v>0</v>
      </c>
      <c r="F550" s="169">
        <v>0</v>
      </c>
      <c r="G550" s="150"/>
      <c r="H550" s="190"/>
      <c r="I550" s="152"/>
      <c r="J550" s="152"/>
      <c r="K550" s="165"/>
      <c r="L550" s="108">
        <v>0</v>
      </c>
    </row>
    <row r="551" spans="1:12" ht="18" customHeight="1" x14ac:dyDescent="0.2">
      <c r="A551" s="75" t="s">
        <v>482</v>
      </c>
      <c r="B551" s="222" t="s">
        <v>483</v>
      </c>
      <c r="C551" s="225" t="s">
        <v>13</v>
      </c>
      <c r="D551" s="30" t="s">
        <v>14</v>
      </c>
      <c r="E551" s="169">
        <f>E552</f>
        <v>44000000</v>
      </c>
      <c r="F551" s="169">
        <f>F552</f>
        <v>0</v>
      </c>
      <c r="G551" s="149"/>
      <c r="H551" s="343"/>
      <c r="I551" s="341"/>
      <c r="J551" s="341"/>
      <c r="K551" s="342"/>
      <c r="L551" s="108">
        <f>L552</f>
        <v>44000000</v>
      </c>
    </row>
    <row r="552" spans="1:12" ht="21" x14ac:dyDescent="0.2">
      <c r="A552" s="71"/>
      <c r="B552" s="223"/>
      <c r="C552" s="226"/>
      <c r="D552" s="23" t="s">
        <v>17</v>
      </c>
      <c r="E552" s="169">
        <f>E553+E554+E555+E556</f>
        <v>44000000</v>
      </c>
      <c r="F552" s="169">
        <f>F553+F554+F555+F556</f>
        <v>0</v>
      </c>
      <c r="G552" s="150"/>
      <c r="H552" s="344"/>
      <c r="I552" s="246"/>
      <c r="J552" s="246"/>
      <c r="K552" s="247"/>
      <c r="L552" s="108">
        <f>L553+L554+L555+L556</f>
        <v>44000000</v>
      </c>
    </row>
    <row r="553" spans="1:12" x14ac:dyDescent="0.2">
      <c r="A553" s="71"/>
      <c r="B553" s="61"/>
      <c r="C553" s="58"/>
      <c r="D553" s="53" t="s">
        <v>20</v>
      </c>
      <c r="E553" s="169">
        <f t="shared" ref="E553:F556" si="15">E559</f>
        <v>12840600</v>
      </c>
      <c r="F553" s="169">
        <f t="shared" si="15"/>
        <v>0</v>
      </c>
      <c r="G553" s="150"/>
      <c r="H553" s="344"/>
      <c r="I553" s="246"/>
      <c r="J553" s="246"/>
      <c r="K553" s="247"/>
      <c r="L553" s="108">
        <f>L559</f>
        <v>12840600</v>
      </c>
    </row>
    <row r="554" spans="1:12" x14ac:dyDescent="0.2">
      <c r="A554" s="71"/>
      <c r="B554" s="61"/>
      <c r="C554" s="58"/>
      <c r="D554" s="30" t="s">
        <v>23</v>
      </c>
      <c r="E554" s="169">
        <f t="shared" si="15"/>
        <v>31159400</v>
      </c>
      <c r="F554" s="169">
        <f t="shared" si="15"/>
        <v>0</v>
      </c>
      <c r="G554" s="150"/>
      <c r="H554" s="344"/>
      <c r="I554" s="246"/>
      <c r="J554" s="246"/>
      <c r="K554" s="247"/>
      <c r="L554" s="108">
        <f>L560</f>
        <v>31159400</v>
      </c>
    </row>
    <row r="555" spans="1:12" ht="21" x14ac:dyDescent="0.2">
      <c r="A555" s="71"/>
      <c r="B555" s="61"/>
      <c r="C555" s="58"/>
      <c r="D555" s="23" t="s">
        <v>26</v>
      </c>
      <c r="E555" s="169">
        <f t="shared" si="15"/>
        <v>0</v>
      </c>
      <c r="F555" s="169">
        <f t="shared" si="15"/>
        <v>0</v>
      </c>
      <c r="G555" s="150"/>
      <c r="H555" s="344"/>
      <c r="I555" s="246"/>
      <c r="J555" s="246"/>
      <c r="K555" s="247"/>
      <c r="L555" s="108">
        <f>L561</f>
        <v>0</v>
      </c>
    </row>
    <row r="556" spans="1:12" x14ac:dyDescent="0.2">
      <c r="A556" s="71"/>
      <c r="B556" s="61"/>
      <c r="C556" s="58"/>
      <c r="D556" s="53" t="s">
        <v>42</v>
      </c>
      <c r="E556" s="169">
        <f t="shared" si="15"/>
        <v>0</v>
      </c>
      <c r="F556" s="169">
        <f t="shared" si="15"/>
        <v>0</v>
      </c>
      <c r="G556" s="150"/>
      <c r="H556" s="345"/>
      <c r="I556" s="240"/>
      <c r="J556" s="240"/>
      <c r="K556" s="242"/>
      <c r="L556" s="108">
        <f>L562</f>
        <v>0</v>
      </c>
    </row>
    <row r="557" spans="1:12" ht="16.5" customHeight="1" x14ac:dyDescent="0.2">
      <c r="A557" s="75" t="s">
        <v>484</v>
      </c>
      <c r="B557" s="222" t="s">
        <v>485</v>
      </c>
      <c r="C557" s="225" t="s">
        <v>13</v>
      </c>
      <c r="D557" s="30" t="s">
        <v>14</v>
      </c>
      <c r="E557" s="169">
        <f>E558</f>
        <v>44000000</v>
      </c>
      <c r="F557" s="169">
        <f>F558</f>
        <v>0</v>
      </c>
      <c r="G557" s="234" t="s">
        <v>538</v>
      </c>
      <c r="H557" s="225" t="s">
        <v>489</v>
      </c>
      <c r="I557" s="149" t="s">
        <v>25</v>
      </c>
      <c r="J557" s="149">
        <v>60</v>
      </c>
      <c r="K557" s="155">
        <v>0</v>
      </c>
      <c r="L557" s="108">
        <f>L558</f>
        <v>44000000</v>
      </c>
    </row>
    <row r="558" spans="1:12" ht="21" x14ac:dyDescent="0.2">
      <c r="A558" s="71"/>
      <c r="B558" s="223"/>
      <c r="C558" s="226"/>
      <c r="D558" s="23" t="s">
        <v>17</v>
      </c>
      <c r="E558" s="169">
        <f>E559+E560+E561+E562</f>
        <v>44000000</v>
      </c>
      <c r="F558" s="169">
        <f>F559+F560+F561+F562</f>
        <v>0</v>
      </c>
      <c r="G558" s="233"/>
      <c r="H558" s="226"/>
      <c r="I558" s="152"/>
      <c r="J558" s="152"/>
      <c r="K558" s="165"/>
      <c r="L558" s="108">
        <f>L559+L560+L561+L562</f>
        <v>44000000</v>
      </c>
    </row>
    <row r="559" spans="1:12" x14ac:dyDescent="0.2">
      <c r="A559" s="71"/>
      <c r="B559" s="61"/>
      <c r="C559" s="58"/>
      <c r="D559" s="53" t="s">
        <v>20</v>
      </c>
      <c r="E559" s="169">
        <v>12840600</v>
      </c>
      <c r="F559" s="169">
        <v>0</v>
      </c>
      <c r="G559" s="233"/>
      <c r="H559" s="226"/>
      <c r="I559" s="152"/>
      <c r="J559" s="152"/>
      <c r="K559" s="165"/>
      <c r="L559" s="108">
        <v>12840600</v>
      </c>
    </row>
    <row r="560" spans="1:12" x14ac:dyDescent="0.2">
      <c r="A560" s="71"/>
      <c r="B560" s="61"/>
      <c r="C560" s="58"/>
      <c r="D560" s="30" t="s">
        <v>23</v>
      </c>
      <c r="E560" s="169">
        <v>31159400</v>
      </c>
      <c r="F560" s="169">
        <v>0</v>
      </c>
      <c r="G560" s="233"/>
      <c r="H560" s="226"/>
      <c r="I560" s="152"/>
      <c r="J560" s="152"/>
      <c r="K560" s="165"/>
      <c r="L560" s="108">
        <v>31159400</v>
      </c>
    </row>
    <row r="561" spans="1:14" ht="21" x14ac:dyDescent="0.2">
      <c r="A561" s="71"/>
      <c r="B561" s="61"/>
      <c r="C561" s="58"/>
      <c r="D561" s="23" t="s">
        <v>26</v>
      </c>
      <c r="E561" s="169">
        <v>0</v>
      </c>
      <c r="F561" s="169">
        <v>0</v>
      </c>
      <c r="G561" s="233"/>
      <c r="H561" s="190"/>
      <c r="I561" s="152"/>
      <c r="J561" s="152"/>
      <c r="K561" s="165"/>
      <c r="L561" s="108">
        <v>0</v>
      </c>
    </row>
    <row r="562" spans="1:14" ht="97.5" customHeight="1" x14ac:dyDescent="0.2">
      <c r="A562" s="71"/>
      <c r="B562" s="61"/>
      <c r="C562" s="58"/>
      <c r="D562" s="53" t="s">
        <v>42</v>
      </c>
      <c r="E562" s="169">
        <v>0</v>
      </c>
      <c r="F562" s="169">
        <v>0</v>
      </c>
      <c r="G562" s="244"/>
      <c r="H562" s="190"/>
      <c r="I562" s="152"/>
      <c r="J562" s="152"/>
      <c r="K562" s="165"/>
      <c r="L562" s="108">
        <v>0</v>
      </c>
    </row>
    <row r="563" spans="1:14" s="5" customFormat="1" ht="13.5" customHeight="1" x14ac:dyDescent="0.2">
      <c r="A563" s="327" t="s">
        <v>11</v>
      </c>
      <c r="B563" s="266" t="s">
        <v>312</v>
      </c>
      <c r="C563" s="266"/>
      <c r="D563" s="43" t="s">
        <v>14</v>
      </c>
      <c r="E563" s="68">
        <f>E564+E568</f>
        <v>122855467.73999999</v>
      </c>
      <c r="F563" s="68">
        <f>F564+F568</f>
        <v>35593045.840000004</v>
      </c>
      <c r="G563" s="269"/>
      <c r="H563" s="269"/>
      <c r="I563" s="269"/>
      <c r="J563" s="269"/>
      <c r="K563" s="334"/>
      <c r="L563" s="106">
        <f>L564+L568</f>
        <v>122855467.73999999</v>
      </c>
      <c r="M563" s="4"/>
      <c r="N563" s="144">
        <f>F569</f>
        <v>35593045.840000004</v>
      </c>
    </row>
    <row r="564" spans="1:14" s="5" customFormat="1" ht="19.5" customHeight="1" x14ac:dyDescent="0.2">
      <c r="A564" s="328"/>
      <c r="B564" s="330"/>
      <c r="C564" s="267"/>
      <c r="D564" s="46" t="s">
        <v>17</v>
      </c>
      <c r="E564" s="68">
        <f>E565+E566+E567</f>
        <v>122855467.73999999</v>
      </c>
      <c r="F564" s="68">
        <f>F565+F566+F567</f>
        <v>35593045.840000004</v>
      </c>
      <c r="G564" s="332"/>
      <c r="H564" s="332"/>
      <c r="I564" s="332"/>
      <c r="J564" s="332"/>
      <c r="K564" s="335"/>
      <c r="L564" s="106">
        <f>L565+L566+L567</f>
        <v>122855467.73999999</v>
      </c>
      <c r="M564" s="4"/>
    </row>
    <row r="565" spans="1:14" s="5" customFormat="1" x14ac:dyDescent="0.2">
      <c r="A565" s="328"/>
      <c r="B565" s="330"/>
      <c r="C565" s="267"/>
      <c r="D565" s="46" t="s">
        <v>20</v>
      </c>
      <c r="E565" s="68">
        <f t="shared" ref="E565:F567" si="16">E571</f>
        <v>76782367.739999995</v>
      </c>
      <c r="F565" s="68">
        <f t="shared" si="16"/>
        <v>35593045.840000004</v>
      </c>
      <c r="G565" s="332"/>
      <c r="H565" s="332"/>
      <c r="I565" s="332"/>
      <c r="J565" s="332"/>
      <c r="K565" s="335"/>
      <c r="L565" s="106">
        <f>L571</f>
        <v>76782367.739999995</v>
      </c>
      <c r="M565" s="4"/>
    </row>
    <row r="566" spans="1:14" s="5" customFormat="1" ht="14.25" customHeight="1" x14ac:dyDescent="0.2">
      <c r="A566" s="328"/>
      <c r="B566" s="330"/>
      <c r="C566" s="267"/>
      <c r="D566" s="43" t="s">
        <v>23</v>
      </c>
      <c r="E566" s="68">
        <f t="shared" si="16"/>
        <v>46073100</v>
      </c>
      <c r="F566" s="68">
        <f t="shared" si="16"/>
        <v>0</v>
      </c>
      <c r="G566" s="332"/>
      <c r="H566" s="332"/>
      <c r="I566" s="332"/>
      <c r="J566" s="332"/>
      <c r="K566" s="335"/>
      <c r="L566" s="106">
        <f>L572</f>
        <v>46073100</v>
      </c>
      <c r="M566" s="4"/>
    </row>
    <row r="567" spans="1:14" s="5" customFormat="1" ht="24" customHeight="1" x14ac:dyDescent="0.2">
      <c r="A567" s="328"/>
      <c r="B567" s="330"/>
      <c r="C567" s="267"/>
      <c r="D567" s="46" t="s">
        <v>26</v>
      </c>
      <c r="E567" s="68">
        <f t="shared" si="16"/>
        <v>0</v>
      </c>
      <c r="F567" s="68">
        <f t="shared" si="16"/>
        <v>0</v>
      </c>
      <c r="G567" s="332"/>
      <c r="H567" s="332"/>
      <c r="I567" s="332"/>
      <c r="J567" s="332"/>
      <c r="K567" s="335"/>
      <c r="L567" s="106">
        <f>L573</f>
        <v>0</v>
      </c>
      <c r="M567" s="4"/>
    </row>
    <row r="568" spans="1:14" s="5" customFormat="1" ht="19.5" customHeight="1" x14ac:dyDescent="0.2">
      <c r="A568" s="329"/>
      <c r="B568" s="331"/>
      <c r="C568" s="268"/>
      <c r="D568" s="43" t="s">
        <v>42</v>
      </c>
      <c r="E568" s="68">
        <f>E574+E580+E586+E592</f>
        <v>0</v>
      </c>
      <c r="F568" s="68">
        <f>F574+F580+F586+F592</f>
        <v>0</v>
      </c>
      <c r="G568" s="333"/>
      <c r="H568" s="333"/>
      <c r="I568" s="333"/>
      <c r="J568" s="333"/>
      <c r="K568" s="336"/>
      <c r="L568" s="106">
        <f>L574+L580+L586+L592</f>
        <v>0</v>
      </c>
      <c r="M568" s="4"/>
    </row>
    <row r="569" spans="1:14" s="4" customFormat="1" ht="13.5" customHeight="1" x14ac:dyDescent="0.2">
      <c r="A569" s="337" t="s">
        <v>313</v>
      </c>
      <c r="B569" s="290" t="s">
        <v>314</v>
      </c>
      <c r="C569" s="290"/>
      <c r="D569" s="30" t="s">
        <v>14</v>
      </c>
      <c r="E569" s="69">
        <f>E570+E574</f>
        <v>122855467.73999999</v>
      </c>
      <c r="F569" s="69">
        <f>F570+F574</f>
        <v>35593045.840000004</v>
      </c>
      <c r="G569" s="278"/>
      <c r="H569" s="160"/>
      <c r="I569" s="160"/>
      <c r="J569" s="160"/>
      <c r="K569" s="166"/>
      <c r="L569" s="129">
        <f>L570+L574</f>
        <v>122855467.73999999</v>
      </c>
    </row>
    <row r="570" spans="1:14" s="4" customFormat="1" ht="18" customHeight="1" x14ac:dyDescent="0.2">
      <c r="A570" s="338"/>
      <c r="B570" s="302"/>
      <c r="C570" s="260"/>
      <c r="D570" s="23" t="s">
        <v>17</v>
      </c>
      <c r="E570" s="70">
        <f>E571+E572+E573</f>
        <v>122855467.73999999</v>
      </c>
      <c r="F570" s="70">
        <f>F571+F572+F573</f>
        <v>35593045.840000004</v>
      </c>
      <c r="G570" s="253"/>
      <c r="H570" s="161"/>
      <c r="I570" s="161"/>
      <c r="J570" s="161"/>
      <c r="K570" s="121"/>
      <c r="L570" s="129">
        <f>L571+L572+L573</f>
        <v>122855467.73999999</v>
      </c>
    </row>
    <row r="571" spans="1:14" s="4" customFormat="1" ht="11.25" customHeight="1" x14ac:dyDescent="0.2">
      <c r="A571" s="338"/>
      <c r="B571" s="302"/>
      <c r="C571" s="260"/>
      <c r="D571" s="23" t="s">
        <v>20</v>
      </c>
      <c r="E571" s="70">
        <f>E577+E583+E589+E595</f>
        <v>76782367.739999995</v>
      </c>
      <c r="F571" s="70">
        <f>F577+F583+F589+F595</f>
        <v>35593045.840000004</v>
      </c>
      <c r="G571" s="253"/>
      <c r="H571" s="161"/>
      <c r="I571" s="161"/>
      <c r="J571" s="161"/>
      <c r="K571" s="121"/>
      <c r="L571" s="129">
        <f>L577+L583+L589+L595</f>
        <v>76782367.739999995</v>
      </c>
    </row>
    <row r="572" spans="1:14" s="4" customFormat="1" ht="13.5" customHeight="1" x14ac:dyDescent="0.2">
      <c r="A572" s="338"/>
      <c r="B572" s="302"/>
      <c r="C572" s="260"/>
      <c r="D572" s="30" t="s">
        <v>23</v>
      </c>
      <c r="E572" s="70">
        <f>E578+E584+E590+E596</f>
        <v>46073100</v>
      </c>
      <c r="F572" s="70">
        <f>F578+F584+F590+F596</f>
        <v>0</v>
      </c>
      <c r="G572" s="253"/>
      <c r="H572" s="161"/>
      <c r="I572" s="161"/>
      <c r="J572" s="161"/>
      <c r="K572" s="121"/>
      <c r="L572" s="129">
        <f>L578+L584+L590+L596</f>
        <v>46073100</v>
      </c>
    </row>
    <row r="573" spans="1:14" s="4" customFormat="1" ht="22.5" customHeight="1" x14ac:dyDescent="0.2">
      <c r="A573" s="338"/>
      <c r="B573" s="302"/>
      <c r="C573" s="260"/>
      <c r="D573" s="23" t="s">
        <v>26</v>
      </c>
      <c r="E573" s="70">
        <f>E579+E585+E591</f>
        <v>0</v>
      </c>
      <c r="F573" s="70">
        <f>F579+F585+F591</f>
        <v>0</v>
      </c>
      <c r="G573" s="253"/>
      <c r="H573" s="161"/>
      <c r="I573" s="161"/>
      <c r="J573" s="161"/>
      <c r="K573" s="121"/>
      <c r="L573" s="129">
        <f>L579+L585+L591</f>
        <v>0</v>
      </c>
    </row>
    <row r="574" spans="1:14" s="4" customFormat="1" ht="19.5" customHeight="1" x14ac:dyDescent="0.2">
      <c r="A574" s="338"/>
      <c r="B574" s="302"/>
      <c r="C574" s="260"/>
      <c r="D574" s="53" t="s">
        <v>42</v>
      </c>
      <c r="E574" s="70">
        <f>E580+E586+E592</f>
        <v>0</v>
      </c>
      <c r="F574" s="70">
        <f>F580+F586+F592</f>
        <v>0</v>
      </c>
      <c r="G574" s="253"/>
      <c r="H574" s="163"/>
      <c r="I574" s="163"/>
      <c r="J574" s="163"/>
      <c r="K574" s="122"/>
      <c r="L574" s="129">
        <f>L580+L586+L592</f>
        <v>0</v>
      </c>
    </row>
    <row r="575" spans="1:14" ht="41.25" customHeight="1" x14ac:dyDescent="0.2">
      <c r="A575" s="228" t="s">
        <v>315</v>
      </c>
      <c r="B575" s="228" t="s">
        <v>316</v>
      </c>
      <c r="C575" s="346" t="s">
        <v>317</v>
      </c>
      <c r="D575" s="30" t="s">
        <v>14</v>
      </c>
      <c r="E575" s="49">
        <f>E576+E580</f>
        <v>70510200</v>
      </c>
      <c r="F575" s="49">
        <f>F576+F580</f>
        <v>35255100</v>
      </c>
      <c r="G575" s="234"/>
      <c r="H575" s="225" t="s">
        <v>318</v>
      </c>
      <c r="I575" s="234" t="s">
        <v>319</v>
      </c>
      <c r="J575" s="234">
        <v>56700</v>
      </c>
      <c r="K575" s="241">
        <v>20104</v>
      </c>
      <c r="L575" s="298">
        <f>L576+L580</f>
        <v>70510200</v>
      </c>
    </row>
    <row r="576" spans="1:14" ht="45.75" customHeight="1" x14ac:dyDescent="0.2">
      <c r="A576" s="304"/>
      <c r="B576" s="230"/>
      <c r="C576" s="347"/>
      <c r="D576" s="23" t="s">
        <v>17</v>
      </c>
      <c r="E576" s="49">
        <f>E577+E578+E579</f>
        <v>70510200</v>
      </c>
      <c r="F576" s="49">
        <f>F577+F578+F579</f>
        <v>35255100</v>
      </c>
      <c r="G576" s="233"/>
      <c r="H576" s="238"/>
      <c r="I576" s="233"/>
      <c r="J576" s="233"/>
      <c r="K576" s="236"/>
      <c r="L576" s="298">
        <f>L577+L578+L579</f>
        <v>70510200</v>
      </c>
    </row>
    <row r="577" spans="1:13" ht="40.5" customHeight="1" x14ac:dyDescent="0.2">
      <c r="A577" s="304"/>
      <c r="B577" s="230"/>
      <c r="C577" s="347"/>
      <c r="D577" s="53" t="s">
        <v>20</v>
      </c>
      <c r="E577" s="169">
        <v>70510200</v>
      </c>
      <c r="F577" s="24">
        <v>35255100</v>
      </c>
      <c r="G577" s="233"/>
      <c r="H577" s="239"/>
      <c r="I577" s="246"/>
      <c r="J577" s="246"/>
      <c r="K577" s="247"/>
      <c r="L577" s="298">
        <v>70510200</v>
      </c>
    </row>
    <row r="578" spans="1:13" ht="19.5" customHeight="1" x14ac:dyDescent="0.2">
      <c r="A578" s="304"/>
      <c r="B578" s="230"/>
      <c r="C578" s="347"/>
      <c r="D578" s="30" t="s">
        <v>23</v>
      </c>
      <c r="E578" s="49">
        <v>0</v>
      </c>
      <c r="F578" s="49">
        <v>0</v>
      </c>
      <c r="G578" s="233"/>
      <c r="H578" s="225" t="s">
        <v>320</v>
      </c>
      <c r="I578" s="234" t="s">
        <v>321</v>
      </c>
      <c r="J578" s="234">
        <v>8350</v>
      </c>
      <c r="K578" s="241">
        <v>3452</v>
      </c>
      <c r="L578" s="298">
        <v>0</v>
      </c>
    </row>
    <row r="579" spans="1:13" ht="22.5" customHeight="1" x14ac:dyDescent="0.2">
      <c r="A579" s="304"/>
      <c r="B579" s="230"/>
      <c r="C579" s="347"/>
      <c r="D579" s="23" t="s">
        <v>26</v>
      </c>
      <c r="E579" s="173">
        <v>0</v>
      </c>
      <c r="F579" s="172">
        <v>0</v>
      </c>
      <c r="G579" s="233"/>
      <c r="H579" s="243"/>
      <c r="I579" s="233"/>
      <c r="J579" s="233"/>
      <c r="K579" s="236"/>
      <c r="L579" s="298">
        <v>0</v>
      </c>
    </row>
    <row r="580" spans="1:13" ht="18" customHeight="1" x14ac:dyDescent="0.2">
      <c r="A580" s="305"/>
      <c r="B580" s="291"/>
      <c r="C580" s="347"/>
      <c r="D580" s="30" t="s">
        <v>42</v>
      </c>
      <c r="E580" s="49">
        <v>0</v>
      </c>
      <c r="F580" s="49">
        <v>0</v>
      </c>
      <c r="G580" s="244"/>
      <c r="H580" s="250"/>
      <c r="I580" s="233"/>
      <c r="J580" s="233"/>
      <c r="K580" s="245"/>
      <c r="L580" s="298">
        <v>0</v>
      </c>
    </row>
    <row r="581" spans="1:13" s="6" customFormat="1" ht="39" customHeight="1" x14ac:dyDescent="0.2">
      <c r="A581" s="228" t="s">
        <v>322</v>
      </c>
      <c r="B581" s="228" t="s">
        <v>323</v>
      </c>
      <c r="C581" s="228" t="s">
        <v>13</v>
      </c>
      <c r="D581" s="30" t="s">
        <v>14</v>
      </c>
      <c r="E581" s="49">
        <f>E582+E586</f>
        <v>31540967.740000002</v>
      </c>
      <c r="F581" s="49">
        <f>F582+F586</f>
        <v>0</v>
      </c>
      <c r="G581" s="234" t="s">
        <v>543</v>
      </c>
      <c r="H581" s="34" t="s">
        <v>324</v>
      </c>
      <c r="I581" s="34" t="s">
        <v>325</v>
      </c>
      <c r="J581" s="32">
        <v>9.0999999999999998E-2</v>
      </c>
      <c r="K581" s="179">
        <v>0.16</v>
      </c>
      <c r="L581" s="108">
        <f>L582+L586</f>
        <v>31540967.740000002</v>
      </c>
      <c r="M581" s="138"/>
    </row>
    <row r="582" spans="1:13" s="6" customFormat="1" ht="51" customHeight="1" x14ac:dyDescent="0.2">
      <c r="A582" s="229"/>
      <c r="B582" s="230"/>
      <c r="C582" s="229"/>
      <c r="D582" s="23" t="s">
        <v>17</v>
      </c>
      <c r="E582" s="49">
        <f>E583+E584+E585</f>
        <v>31540967.740000002</v>
      </c>
      <c r="F582" s="49">
        <f>F583+F584+F585</f>
        <v>0</v>
      </c>
      <c r="G582" s="233"/>
      <c r="H582" s="34" t="s">
        <v>326</v>
      </c>
      <c r="I582" s="34" t="s">
        <v>327</v>
      </c>
      <c r="J582" s="32">
        <v>12.113</v>
      </c>
      <c r="K582" s="179">
        <v>13.500999999999999</v>
      </c>
      <c r="L582" s="108">
        <f>L583+L584+L585</f>
        <v>31540967.740000002</v>
      </c>
      <c r="M582" s="138"/>
    </row>
    <row r="583" spans="1:13" s="6" customFormat="1" ht="42" customHeight="1" x14ac:dyDescent="0.2">
      <c r="A583" s="229"/>
      <c r="B583" s="230"/>
      <c r="C583" s="229"/>
      <c r="D583" s="53" t="s">
        <v>20</v>
      </c>
      <c r="E583" s="169">
        <v>2207867.7400000002</v>
      </c>
      <c r="F583" s="24">
        <v>0</v>
      </c>
      <c r="G583" s="233"/>
      <c r="H583" s="225" t="s">
        <v>328</v>
      </c>
      <c r="I583" s="234" t="s">
        <v>48</v>
      </c>
      <c r="J583" s="348">
        <v>45</v>
      </c>
      <c r="K583" s="241">
        <v>45</v>
      </c>
      <c r="L583" s="298">
        <v>2207867.7400000002</v>
      </c>
      <c r="M583" s="138"/>
    </row>
    <row r="584" spans="1:13" s="6" customFormat="1" ht="38.25" customHeight="1" x14ac:dyDescent="0.2">
      <c r="A584" s="229"/>
      <c r="B584" s="230"/>
      <c r="C584" s="229"/>
      <c r="D584" s="30" t="s">
        <v>23</v>
      </c>
      <c r="E584" s="49">
        <v>29333100</v>
      </c>
      <c r="F584" s="49">
        <v>0</v>
      </c>
      <c r="G584" s="233"/>
      <c r="H584" s="226"/>
      <c r="I584" s="233"/>
      <c r="J584" s="349"/>
      <c r="K584" s="236"/>
      <c r="L584" s="298">
        <v>29333100</v>
      </c>
      <c r="M584" s="138"/>
    </row>
    <row r="585" spans="1:13" s="6" customFormat="1" ht="32.25" customHeight="1" x14ac:dyDescent="0.2">
      <c r="A585" s="229"/>
      <c r="B585" s="230"/>
      <c r="C585" s="229"/>
      <c r="D585" s="23" t="s">
        <v>26</v>
      </c>
      <c r="E585" s="173">
        <v>0</v>
      </c>
      <c r="F585" s="172">
        <v>0</v>
      </c>
      <c r="G585" s="233"/>
      <c r="H585" s="226"/>
      <c r="I585" s="233"/>
      <c r="J585" s="349"/>
      <c r="K585" s="236"/>
      <c r="L585" s="298">
        <v>0</v>
      </c>
      <c r="M585" s="138"/>
    </row>
    <row r="586" spans="1:13" s="6" customFormat="1" ht="27.75" customHeight="1" x14ac:dyDescent="0.2">
      <c r="A586" s="237"/>
      <c r="B586" s="291"/>
      <c r="C586" s="229"/>
      <c r="D586" s="30" t="s">
        <v>42</v>
      </c>
      <c r="E586" s="49">
        <v>0</v>
      </c>
      <c r="F586" s="49">
        <v>0</v>
      </c>
      <c r="G586" s="244"/>
      <c r="H586" s="227"/>
      <c r="I586" s="244"/>
      <c r="J586" s="350"/>
      <c r="K586" s="245"/>
      <c r="L586" s="298">
        <v>0</v>
      </c>
      <c r="M586" s="138"/>
    </row>
    <row r="587" spans="1:13" s="6" customFormat="1" ht="29.25" customHeight="1" x14ac:dyDescent="0.2">
      <c r="A587" s="228" t="s">
        <v>329</v>
      </c>
      <c r="B587" s="228" t="s">
        <v>330</v>
      </c>
      <c r="C587" s="228" t="s">
        <v>13</v>
      </c>
      <c r="D587" s="30" t="s">
        <v>14</v>
      </c>
      <c r="E587" s="49">
        <f>E588+E592</f>
        <v>18000000</v>
      </c>
      <c r="F587" s="49">
        <f>F588+F592</f>
        <v>0</v>
      </c>
      <c r="G587" s="234" t="s">
        <v>541</v>
      </c>
      <c r="H587" s="225" t="s">
        <v>331</v>
      </c>
      <c r="I587" s="234" t="s">
        <v>332</v>
      </c>
      <c r="J587" s="348">
        <v>85</v>
      </c>
      <c r="K587" s="241">
        <v>10.76</v>
      </c>
      <c r="L587" s="298">
        <f>L588+L592</f>
        <v>18000000</v>
      </c>
      <c r="M587" s="138"/>
    </row>
    <row r="588" spans="1:13" s="6" customFormat="1" ht="26.25" customHeight="1" x14ac:dyDescent="0.2">
      <c r="A588" s="229"/>
      <c r="B588" s="230"/>
      <c r="C588" s="229"/>
      <c r="D588" s="23" t="s">
        <v>17</v>
      </c>
      <c r="E588" s="49">
        <f>E589+E590+E591</f>
        <v>18000000</v>
      </c>
      <c r="F588" s="49">
        <f>F589+F590+F591</f>
        <v>0</v>
      </c>
      <c r="G588" s="233"/>
      <c r="H588" s="226"/>
      <c r="I588" s="233"/>
      <c r="J588" s="349"/>
      <c r="K588" s="236"/>
      <c r="L588" s="298">
        <f>L589+L590+L591</f>
        <v>18000000</v>
      </c>
      <c r="M588" s="138"/>
    </row>
    <row r="589" spans="1:13" s="6" customFormat="1" ht="21.75" customHeight="1" x14ac:dyDescent="0.2">
      <c r="A589" s="229"/>
      <c r="B589" s="230"/>
      <c r="C589" s="229"/>
      <c r="D589" s="53" t="s">
        <v>20</v>
      </c>
      <c r="E589" s="169">
        <v>1260000</v>
      </c>
      <c r="F589" s="24">
        <v>0</v>
      </c>
      <c r="G589" s="233"/>
      <c r="H589" s="226"/>
      <c r="I589" s="233"/>
      <c r="J589" s="349"/>
      <c r="K589" s="236"/>
      <c r="L589" s="298">
        <v>1260000</v>
      </c>
      <c r="M589" s="138"/>
    </row>
    <row r="590" spans="1:13" s="6" customFormat="1" ht="24" customHeight="1" x14ac:dyDescent="0.2">
      <c r="A590" s="229"/>
      <c r="B590" s="230"/>
      <c r="C590" s="229"/>
      <c r="D590" s="30" t="s">
        <v>23</v>
      </c>
      <c r="E590" s="49">
        <v>16740000</v>
      </c>
      <c r="F590" s="49">
        <v>0</v>
      </c>
      <c r="G590" s="233"/>
      <c r="H590" s="226"/>
      <c r="I590" s="233"/>
      <c r="J590" s="349"/>
      <c r="K590" s="236"/>
      <c r="L590" s="298">
        <v>16740000</v>
      </c>
      <c r="M590" s="138"/>
    </row>
    <row r="591" spans="1:13" s="6" customFormat="1" ht="24.75" customHeight="1" x14ac:dyDescent="0.2">
      <c r="A591" s="229"/>
      <c r="B591" s="230"/>
      <c r="C591" s="229"/>
      <c r="D591" s="23" t="s">
        <v>26</v>
      </c>
      <c r="E591" s="173">
        <v>0</v>
      </c>
      <c r="F591" s="172">
        <v>0</v>
      </c>
      <c r="G591" s="233"/>
      <c r="H591" s="226"/>
      <c r="I591" s="233"/>
      <c r="J591" s="349"/>
      <c r="K591" s="236"/>
      <c r="L591" s="298">
        <v>0</v>
      </c>
      <c r="M591" s="138"/>
    </row>
    <row r="592" spans="1:13" s="6" customFormat="1" x14ac:dyDescent="0.2">
      <c r="A592" s="237"/>
      <c r="B592" s="291"/>
      <c r="C592" s="229"/>
      <c r="D592" s="30" t="s">
        <v>42</v>
      </c>
      <c r="E592" s="49">
        <v>0</v>
      </c>
      <c r="F592" s="49">
        <v>0</v>
      </c>
      <c r="G592" s="244"/>
      <c r="H592" s="227"/>
      <c r="I592" s="244"/>
      <c r="J592" s="350"/>
      <c r="K592" s="245"/>
      <c r="L592" s="298">
        <v>0</v>
      </c>
      <c r="M592" s="138"/>
    </row>
    <row r="593" spans="1:14" s="6" customFormat="1" ht="18.75" customHeight="1" x14ac:dyDescent="0.2">
      <c r="A593" s="228" t="s">
        <v>509</v>
      </c>
      <c r="B593" s="228" t="s">
        <v>510</v>
      </c>
      <c r="C593" s="228" t="s">
        <v>13</v>
      </c>
      <c r="D593" s="30" t="s">
        <v>14</v>
      </c>
      <c r="E593" s="49">
        <f>E594+E598</f>
        <v>2804300</v>
      </c>
      <c r="F593" s="49">
        <f>F594+F598</f>
        <v>337945.84</v>
      </c>
      <c r="G593" s="150"/>
      <c r="H593" s="225" t="s">
        <v>511</v>
      </c>
      <c r="I593" s="150" t="s">
        <v>332</v>
      </c>
      <c r="J593" s="191">
        <v>100</v>
      </c>
      <c r="K593" s="156">
        <v>10.76</v>
      </c>
      <c r="L593" s="108">
        <f>L594+L598</f>
        <v>2804300</v>
      </c>
      <c r="M593" s="138"/>
    </row>
    <row r="594" spans="1:14" s="6" customFormat="1" ht="21" x14ac:dyDescent="0.2">
      <c r="A594" s="229"/>
      <c r="B594" s="230"/>
      <c r="C594" s="229"/>
      <c r="D594" s="90" t="s">
        <v>17</v>
      </c>
      <c r="E594" s="49">
        <f>E595+E596+E597</f>
        <v>2804300</v>
      </c>
      <c r="F594" s="49">
        <f>F595+F596+F597</f>
        <v>337945.84</v>
      </c>
      <c r="G594" s="150"/>
      <c r="H594" s="226"/>
      <c r="I594" s="150"/>
      <c r="J594" s="191"/>
      <c r="K594" s="156"/>
      <c r="L594" s="108">
        <f>L595+L596+L597</f>
        <v>2804300</v>
      </c>
      <c r="M594" s="138"/>
    </row>
    <row r="595" spans="1:14" s="6" customFormat="1" x14ac:dyDescent="0.2">
      <c r="A595" s="229"/>
      <c r="B595" s="230"/>
      <c r="C595" s="229"/>
      <c r="D595" s="89" t="s">
        <v>20</v>
      </c>
      <c r="E595" s="169">
        <v>2804300</v>
      </c>
      <c r="F595" s="24">
        <v>337945.84</v>
      </c>
      <c r="G595" s="150"/>
      <c r="H595" s="226"/>
      <c r="I595" s="150"/>
      <c r="J595" s="191"/>
      <c r="K595" s="156"/>
      <c r="L595" s="108">
        <v>2804300</v>
      </c>
      <c r="M595" s="138"/>
    </row>
    <row r="596" spans="1:14" s="6" customFormat="1" x14ac:dyDescent="0.2">
      <c r="A596" s="229"/>
      <c r="B596" s="230"/>
      <c r="C596" s="229"/>
      <c r="D596" s="30" t="s">
        <v>23</v>
      </c>
      <c r="E596" s="49">
        <v>0</v>
      </c>
      <c r="F596" s="49">
        <v>0</v>
      </c>
      <c r="G596" s="150"/>
      <c r="H596" s="226"/>
      <c r="I596" s="150"/>
      <c r="J596" s="191"/>
      <c r="K596" s="156"/>
      <c r="L596" s="108">
        <v>0</v>
      </c>
      <c r="M596" s="138"/>
    </row>
    <row r="597" spans="1:14" s="6" customFormat="1" ht="21" x14ac:dyDescent="0.2">
      <c r="A597" s="229"/>
      <c r="B597" s="230"/>
      <c r="C597" s="229"/>
      <c r="D597" s="90" t="s">
        <v>26</v>
      </c>
      <c r="E597" s="173">
        <v>0</v>
      </c>
      <c r="F597" s="172">
        <v>0</v>
      </c>
      <c r="G597" s="150"/>
      <c r="H597" s="226"/>
      <c r="I597" s="150"/>
      <c r="J597" s="191"/>
      <c r="K597" s="156"/>
      <c r="L597" s="108">
        <v>0</v>
      </c>
      <c r="M597" s="138"/>
    </row>
    <row r="598" spans="1:14" s="6" customFormat="1" x14ac:dyDescent="0.2">
      <c r="A598" s="237"/>
      <c r="B598" s="291"/>
      <c r="C598" s="229"/>
      <c r="D598" s="30" t="s">
        <v>42</v>
      </c>
      <c r="E598" s="49">
        <v>0</v>
      </c>
      <c r="F598" s="49">
        <v>0</v>
      </c>
      <c r="G598" s="150"/>
      <c r="H598" s="227"/>
      <c r="I598" s="150"/>
      <c r="J598" s="191"/>
      <c r="K598" s="157"/>
      <c r="L598" s="108">
        <v>0</v>
      </c>
      <c r="M598" s="138"/>
    </row>
    <row r="599" spans="1:14" s="5" customFormat="1" ht="13.5" customHeight="1" x14ac:dyDescent="0.2">
      <c r="A599" s="327" t="s">
        <v>333</v>
      </c>
      <c r="B599" s="266" t="s">
        <v>334</v>
      </c>
      <c r="C599" s="266"/>
      <c r="D599" s="46" t="s">
        <v>14</v>
      </c>
      <c r="E599" s="68">
        <f>E600+E604</f>
        <v>194789530.13999999</v>
      </c>
      <c r="F599" s="68">
        <f>F600+F604</f>
        <v>92456903.189999998</v>
      </c>
      <c r="G599" s="269"/>
      <c r="H599" s="269"/>
      <c r="I599" s="269"/>
      <c r="J599" s="269"/>
      <c r="K599" s="335"/>
      <c r="L599" s="106">
        <f>L600+L604</f>
        <v>194789530.13999999</v>
      </c>
      <c r="M599" s="4"/>
      <c r="N599" s="144">
        <f>F605+F623+F635+F647+F659+F677</f>
        <v>92456903.189999998</v>
      </c>
    </row>
    <row r="600" spans="1:14" s="5" customFormat="1" ht="12.75" customHeight="1" x14ac:dyDescent="0.2">
      <c r="A600" s="328"/>
      <c r="B600" s="330"/>
      <c r="C600" s="267"/>
      <c r="D600" s="46" t="s">
        <v>17</v>
      </c>
      <c r="E600" s="68">
        <f>E601+E602+E603</f>
        <v>194789530.13999999</v>
      </c>
      <c r="F600" s="68">
        <f>F601+F602+F603</f>
        <v>92456903.189999998</v>
      </c>
      <c r="G600" s="332"/>
      <c r="H600" s="332"/>
      <c r="I600" s="332"/>
      <c r="J600" s="332"/>
      <c r="K600" s="335"/>
      <c r="L600" s="106">
        <f>L601+L602+L603</f>
        <v>194789530.13999999</v>
      </c>
      <c r="M600" s="4"/>
    </row>
    <row r="601" spans="1:14" s="5" customFormat="1" x14ac:dyDescent="0.2">
      <c r="A601" s="328"/>
      <c r="B601" s="330"/>
      <c r="C601" s="267"/>
      <c r="D601" s="46" t="s">
        <v>20</v>
      </c>
      <c r="E601" s="68">
        <f t="shared" ref="E601:F604" si="17">E607+E625+E637+E649+E661+E679</f>
        <v>192387830.13999999</v>
      </c>
      <c r="F601" s="68">
        <f t="shared" si="17"/>
        <v>91531358.920000002</v>
      </c>
      <c r="G601" s="332"/>
      <c r="H601" s="332"/>
      <c r="I601" s="332"/>
      <c r="J601" s="332"/>
      <c r="K601" s="335"/>
      <c r="L601" s="106">
        <f>L607+L625+L637+L649+L661+L679</f>
        <v>192387830.13999999</v>
      </c>
      <c r="M601" s="4"/>
    </row>
    <row r="602" spans="1:14" s="5" customFormat="1" ht="14.25" customHeight="1" x14ac:dyDescent="0.2">
      <c r="A602" s="328"/>
      <c r="B602" s="330"/>
      <c r="C602" s="267"/>
      <c r="D602" s="43" t="s">
        <v>23</v>
      </c>
      <c r="E602" s="68">
        <f t="shared" si="17"/>
        <v>2401700</v>
      </c>
      <c r="F602" s="68">
        <f t="shared" si="17"/>
        <v>925544.27</v>
      </c>
      <c r="G602" s="332"/>
      <c r="H602" s="332"/>
      <c r="I602" s="332"/>
      <c r="J602" s="332"/>
      <c r="K602" s="335"/>
      <c r="L602" s="106">
        <f>L608+L626+L638+L650+L662+L680</f>
        <v>2401700</v>
      </c>
      <c r="M602" s="4"/>
    </row>
    <row r="603" spans="1:14" s="5" customFormat="1" ht="24" customHeight="1" x14ac:dyDescent="0.2">
      <c r="A603" s="328"/>
      <c r="B603" s="330"/>
      <c r="C603" s="267"/>
      <c r="D603" s="46" t="s">
        <v>26</v>
      </c>
      <c r="E603" s="68">
        <f t="shared" si="17"/>
        <v>0</v>
      </c>
      <c r="F603" s="68">
        <f t="shared" si="17"/>
        <v>0</v>
      </c>
      <c r="G603" s="332"/>
      <c r="H603" s="332"/>
      <c r="I603" s="332"/>
      <c r="J603" s="332"/>
      <c r="K603" s="335"/>
      <c r="L603" s="106">
        <f>L609+L627+L639+L651+L663+L681</f>
        <v>0</v>
      </c>
      <c r="M603" s="4"/>
    </row>
    <row r="604" spans="1:14" s="5" customFormat="1" ht="18.75" customHeight="1" x14ac:dyDescent="0.2">
      <c r="A604" s="329"/>
      <c r="B604" s="331"/>
      <c r="C604" s="268"/>
      <c r="D604" s="43" t="s">
        <v>42</v>
      </c>
      <c r="E604" s="68">
        <f t="shared" si="17"/>
        <v>0</v>
      </c>
      <c r="F604" s="68">
        <f t="shared" si="17"/>
        <v>0</v>
      </c>
      <c r="G604" s="333"/>
      <c r="H604" s="333"/>
      <c r="I604" s="333"/>
      <c r="J604" s="333"/>
      <c r="K604" s="336"/>
      <c r="L604" s="106">
        <f>L610+L628+L640+L652+L664+L682</f>
        <v>0</v>
      </c>
      <c r="M604" s="4"/>
    </row>
    <row r="605" spans="1:14" s="4" customFormat="1" ht="12.75" customHeight="1" x14ac:dyDescent="0.2">
      <c r="A605" s="337" t="s">
        <v>335</v>
      </c>
      <c r="B605" s="290" t="s">
        <v>336</v>
      </c>
      <c r="C605" s="290"/>
      <c r="D605" s="30" t="s">
        <v>14</v>
      </c>
      <c r="E605" s="69">
        <f>E606+E610</f>
        <v>58007948.829999998</v>
      </c>
      <c r="F605" s="69">
        <f>F606+F610</f>
        <v>25419199.140000001</v>
      </c>
      <c r="G605" s="278"/>
      <c r="H605" s="160"/>
      <c r="I605" s="160"/>
      <c r="J605" s="160"/>
      <c r="K605" s="166"/>
      <c r="L605" s="129">
        <f>L606+L610</f>
        <v>58007948.829999998</v>
      </c>
    </row>
    <row r="606" spans="1:14" s="4" customFormat="1" ht="18" customHeight="1" x14ac:dyDescent="0.2">
      <c r="A606" s="338"/>
      <c r="B606" s="302"/>
      <c r="C606" s="260"/>
      <c r="D606" s="23" t="s">
        <v>17</v>
      </c>
      <c r="E606" s="70">
        <f>E607+E608+E609</f>
        <v>58007948.829999998</v>
      </c>
      <c r="F606" s="70">
        <f>F607+F608+F609</f>
        <v>25419199.140000001</v>
      </c>
      <c r="G606" s="253"/>
      <c r="H606" s="161"/>
      <c r="I606" s="161"/>
      <c r="J606" s="161"/>
      <c r="K606" s="121"/>
      <c r="L606" s="129">
        <f>L607+L608+L609</f>
        <v>58007948.829999998</v>
      </c>
    </row>
    <row r="607" spans="1:14" s="4" customFormat="1" ht="11.25" customHeight="1" x14ac:dyDescent="0.2">
      <c r="A607" s="338"/>
      <c r="B607" s="302"/>
      <c r="C607" s="260"/>
      <c r="D607" s="23" t="s">
        <v>20</v>
      </c>
      <c r="E607" s="70">
        <f>E613+E619</f>
        <v>58007948.829999998</v>
      </c>
      <c r="F607" s="70">
        <f>F613+F619</f>
        <v>25419199.140000001</v>
      </c>
      <c r="G607" s="253"/>
      <c r="H607" s="161"/>
      <c r="I607" s="161"/>
      <c r="J607" s="161"/>
      <c r="K607" s="121"/>
      <c r="L607" s="129">
        <f>L613+L619</f>
        <v>58007948.829999998</v>
      </c>
    </row>
    <row r="608" spans="1:14" s="4" customFormat="1" ht="13.5" customHeight="1" x14ac:dyDescent="0.2">
      <c r="A608" s="338"/>
      <c r="B608" s="302"/>
      <c r="C608" s="260"/>
      <c r="D608" s="30" t="s">
        <v>23</v>
      </c>
      <c r="E608" s="70">
        <f t="shared" ref="E608:F610" si="18">E614+E620</f>
        <v>0</v>
      </c>
      <c r="F608" s="70">
        <f t="shared" si="18"/>
        <v>0</v>
      </c>
      <c r="G608" s="253"/>
      <c r="H608" s="161"/>
      <c r="I608" s="161"/>
      <c r="J608" s="161"/>
      <c r="K608" s="121"/>
      <c r="L608" s="129">
        <f>L614+L620</f>
        <v>0</v>
      </c>
    </row>
    <row r="609" spans="1:12" s="4" customFormat="1" ht="22.5" customHeight="1" x14ac:dyDescent="0.2">
      <c r="A609" s="338"/>
      <c r="B609" s="302"/>
      <c r="C609" s="260"/>
      <c r="D609" s="23" t="s">
        <v>26</v>
      </c>
      <c r="E609" s="70">
        <f t="shared" si="18"/>
        <v>0</v>
      </c>
      <c r="F609" s="70">
        <f t="shared" si="18"/>
        <v>0</v>
      </c>
      <c r="G609" s="253"/>
      <c r="H609" s="161"/>
      <c r="I609" s="161"/>
      <c r="J609" s="161"/>
      <c r="K609" s="121"/>
      <c r="L609" s="129">
        <f>L615+L621</f>
        <v>0</v>
      </c>
    </row>
    <row r="610" spans="1:12" s="4" customFormat="1" ht="21.75" customHeight="1" x14ac:dyDescent="0.2">
      <c r="A610" s="338"/>
      <c r="B610" s="302"/>
      <c r="C610" s="260"/>
      <c r="D610" s="30" t="s">
        <v>42</v>
      </c>
      <c r="E610" s="70">
        <f t="shared" si="18"/>
        <v>0</v>
      </c>
      <c r="F610" s="70">
        <f t="shared" si="18"/>
        <v>0</v>
      </c>
      <c r="G610" s="253"/>
      <c r="H610" s="163"/>
      <c r="I610" s="163"/>
      <c r="J610" s="163"/>
      <c r="K610" s="122"/>
      <c r="L610" s="129">
        <f>L616+L622</f>
        <v>0</v>
      </c>
    </row>
    <row r="611" spans="1:12" ht="38.25" hidden="1" customHeight="1" x14ac:dyDescent="0.2">
      <c r="A611" s="228" t="s">
        <v>337</v>
      </c>
      <c r="B611" s="228" t="s">
        <v>169</v>
      </c>
      <c r="C611" s="228" t="s">
        <v>13</v>
      </c>
      <c r="D611" s="23" t="s">
        <v>14</v>
      </c>
      <c r="E611" s="24">
        <f>E612+E616</f>
        <v>0</v>
      </c>
      <c r="F611" s="24">
        <f>F612+F616</f>
        <v>0</v>
      </c>
      <c r="G611" s="234"/>
      <c r="H611" s="225" t="s">
        <v>338</v>
      </c>
      <c r="I611" s="234" t="s">
        <v>48</v>
      </c>
      <c r="J611" s="234">
        <v>0</v>
      </c>
      <c r="K611" s="241">
        <v>0</v>
      </c>
      <c r="L611" s="298">
        <f>L612+L616</f>
        <v>0</v>
      </c>
    </row>
    <row r="612" spans="1:12" ht="39" hidden="1" customHeight="1" x14ac:dyDescent="0.2">
      <c r="A612" s="304"/>
      <c r="B612" s="230"/>
      <c r="C612" s="229"/>
      <c r="D612" s="23" t="s">
        <v>17</v>
      </c>
      <c r="E612" s="24">
        <f>E613+E614+E615</f>
        <v>0</v>
      </c>
      <c r="F612" s="24">
        <f>F613+F614+F615</f>
        <v>0</v>
      </c>
      <c r="G612" s="233"/>
      <c r="H612" s="238"/>
      <c r="I612" s="246"/>
      <c r="J612" s="246"/>
      <c r="K612" s="247"/>
      <c r="L612" s="298">
        <f>L613+L614+L615</f>
        <v>0</v>
      </c>
    </row>
    <row r="613" spans="1:12" ht="42" hidden="1" customHeight="1" x14ac:dyDescent="0.2">
      <c r="A613" s="304"/>
      <c r="B613" s="230"/>
      <c r="C613" s="229"/>
      <c r="D613" s="53" t="s">
        <v>20</v>
      </c>
      <c r="E613" s="169">
        <v>0</v>
      </c>
      <c r="F613" s="24">
        <v>0</v>
      </c>
      <c r="G613" s="233"/>
      <c r="H613" s="239"/>
      <c r="I613" s="240"/>
      <c r="J613" s="240"/>
      <c r="K613" s="242"/>
      <c r="L613" s="298">
        <v>0</v>
      </c>
    </row>
    <row r="614" spans="1:12" ht="42" hidden="1" customHeight="1" x14ac:dyDescent="0.2">
      <c r="A614" s="304"/>
      <c r="B614" s="230"/>
      <c r="C614" s="229"/>
      <c r="D614" s="30" t="s">
        <v>23</v>
      </c>
      <c r="E614" s="24">
        <v>0</v>
      </c>
      <c r="F614" s="24">
        <v>0</v>
      </c>
      <c r="G614" s="233"/>
      <c r="H614" s="226" t="s">
        <v>171</v>
      </c>
      <c r="I614" s="234" t="s">
        <v>48</v>
      </c>
      <c r="J614" s="234">
        <v>0</v>
      </c>
      <c r="K614" s="241">
        <v>0</v>
      </c>
      <c r="L614" s="298">
        <v>0</v>
      </c>
    </row>
    <row r="615" spans="1:12" ht="29.25" hidden="1" customHeight="1" x14ac:dyDescent="0.2">
      <c r="A615" s="304"/>
      <c r="B615" s="230"/>
      <c r="C615" s="229"/>
      <c r="D615" s="23" t="s">
        <v>26</v>
      </c>
      <c r="E615" s="170">
        <v>0</v>
      </c>
      <c r="F615" s="169">
        <v>0</v>
      </c>
      <c r="G615" s="233"/>
      <c r="H615" s="227"/>
      <c r="I615" s="244"/>
      <c r="J615" s="244"/>
      <c r="K615" s="245"/>
      <c r="L615" s="298">
        <v>0</v>
      </c>
    </row>
    <row r="616" spans="1:12" ht="78" hidden="1" customHeight="1" x14ac:dyDescent="0.2">
      <c r="A616" s="305"/>
      <c r="B616" s="230"/>
      <c r="C616" s="229"/>
      <c r="D616" s="30" t="s">
        <v>42</v>
      </c>
      <c r="E616" s="24">
        <v>0</v>
      </c>
      <c r="F616" s="24">
        <v>0</v>
      </c>
      <c r="G616" s="244"/>
      <c r="H616" s="153" t="s">
        <v>172</v>
      </c>
      <c r="I616" s="151" t="s">
        <v>48</v>
      </c>
      <c r="J616" s="151">
        <v>0</v>
      </c>
      <c r="K616" s="157">
        <v>0</v>
      </c>
      <c r="L616" s="108">
        <v>0</v>
      </c>
    </row>
    <row r="617" spans="1:12" ht="36.75" customHeight="1" x14ac:dyDescent="0.2">
      <c r="A617" s="228" t="s">
        <v>337</v>
      </c>
      <c r="B617" s="228" t="s">
        <v>508</v>
      </c>
      <c r="C617" s="228" t="s">
        <v>13</v>
      </c>
      <c r="D617" s="23" t="s">
        <v>14</v>
      </c>
      <c r="E617" s="24">
        <f>E618+E622</f>
        <v>58007948.829999998</v>
      </c>
      <c r="F617" s="24">
        <f>F618+F622</f>
        <v>25419199.140000001</v>
      </c>
      <c r="G617" s="234"/>
      <c r="H617" s="225" t="s">
        <v>339</v>
      </c>
      <c r="I617" s="234" t="s">
        <v>25</v>
      </c>
      <c r="J617" s="234">
        <v>102</v>
      </c>
      <c r="K617" s="241">
        <v>83</v>
      </c>
      <c r="L617" s="108">
        <f>L618+L622</f>
        <v>58007948.829999998</v>
      </c>
    </row>
    <row r="618" spans="1:12" ht="21" customHeight="1" x14ac:dyDescent="0.2">
      <c r="A618" s="304"/>
      <c r="B618" s="230"/>
      <c r="C618" s="229"/>
      <c r="D618" s="23" t="s">
        <v>17</v>
      </c>
      <c r="E618" s="24">
        <f>E619+E620+E621</f>
        <v>58007948.829999998</v>
      </c>
      <c r="F618" s="24">
        <f>F619+F620+F621</f>
        <v>25419199.140000001</v>
      </c>
      <c r="G618" s="233"/>
      <c r="H618" s="239"/>
      <c r="I618" s="240"/>
      <c r="J618" s="240"/>
      <c r="K618" s="247"/>
      <c r="L618" s="108">
        <f>L619+L620+L621</f>
        <v>58007948.829999998</v>
      </c>
    </row>
    <row r="619" spans="1:12" ht="38.25" customHeight="1" x14ac:dyDescent="0.2">
      <c r="A619" s="304"/>
      <c r="B619" s="230"/>
      <c r="C619" s="229"/>
      <c r="D619" s="53" t="s">
        <v>20</v>
      </c>
      <c r="E619" s="169">
        <v>58007948.829999998</v>
      </c>
      <c r="F619" s="24">
        <v>25419199.140000001</v>
      </c>
      <c r="G619" s="233"/>
      <c r="H619" s="153" t="s">
        <v>340</v>
      </c>
      <c r="I619" s="151" t="s">
        <v>48</v>
      </c>
      <c r="J619" s="151">
        <v>100</v>
      </c>
      <c r="K619" s="179">
        <v>81.7</v>
      </c>
      <c r="L619" s="108">
        <v>58007948.829999998</v>
      </c>
    </row>
    <row r="620" spans="1:12" ht="23.25" customHeight="1" x14ac:dyDescent="0.2">
      <c r="A620" s="304"/>
      <c r="B620" s="230"/>
      <c r="C620" s="229"/>
      <c r="D620" s="30" t="s">
        <v>23</v>
      </c>
      <c r="E620" s="24">
        <v>0</v>
      </c>
      <c r="F620" s="24">
        <v>0</v>
      </c>
      <c r="G620" s="233"/>
      <c r="H620" s="226" t="s">
        <v>341</v>
      </c>
      <c r="I620" s="234" t="s">
        <v>48</v>
      </c>
      <c r="J620" s="234">
        <v>100</v>
      </c>
      <c r="K620" s="241">
        <v>100</v>
      </c>
      <c r="L620" s="108">
        <v>0</v>
      </c>
    </row>
    <row r="621" spans="1:12" ht="24" customHeight="1" x14ac:dyDescent="0.2">
      <c r="A621" s="304"/>
      <c r="B621" s="230"/>
      <c r="C621" s="229"/>
      <c r="D621" s="23" t="s">
        <v>26</v>
      </c>
      <c r="E621" s="170">
        <v>0</v>
      </c>
      <c r="F621" s="169">
        <v>0</v>
      </c>
      <c r="G621" s="233"/>
      <c r="H621" s="227"/>
      <c r="I621" s="244"/>
      <c r="J621" s="244"/>
      <c r="K621" s="245"/>
      <c r="L621" s="108">
        <v>0</v>
      </c>
    </row>
    <row r="622" spans="1:12" ht="19.5" customHeight="1" x14ac:dyDescent="0.2">
      <c r="A622" s="305"/>
      <c r="B622" s="230"/>
      <c r="C622" s="229"/>
      <c r="D622" s="30" t="s">
        <v>42</v>
      </c>
      <c r="E622" s="24">
        <v>0</v>
      </c>
      <c r="F622" s="24">
        <v>0</v>
      </c>
      <c r="G622" s="244"/>
      <c r="H622" s="153" t="s">
        <v>342</v>
      </c>
      <c r="I622" s="151" t="s">
        <v>319</v>
      </c>
      <c r="J622" s="151">
        <v>32640</v>
      </c>
      <c r="K622" s="157">
        <v>10545</v>
      </c>
      <c r="L622" s="108">
        <v>0</v>
      </c>
    </row>
    <row r="623" spans="1:12" s="4" customFormat="1" ht="12.75" customHeight="1" x14ac:dyDescent="0.2">
      <c r="A623" s="337" t="s">
        <v>343</v>
      </c>
      <c r="B623" s="290" t="s">
        <v>344</v>
      </c>
      <c r="C623" s="290"/>
      <c r="D623" s="30" t="s">
        <v>14</v>
      </c>
      <c r="E623" s="69">
        <f>E624+E628</f>
        <v>8821758.3000000007</v>
      </c>
      <c r="F623" s="69">
        <f>F624+F628</f>
        <v>3792222.65</v>
      </c>
      <c r="G623" s="278"/>
      <c r="H623" s="160"/>
      <c r="I623" s="160"/>
      <c r="J623" s="160"/>
      <c r="K623" s="166"/>
      <c r="L623" s="129">
        <f>L624+L628</f>
        <v>8821758.3000000007</v>
      </c>
    </row>
    <row r="624" spans="1:12" s="4" customFormat="1" ht="18" customHeight="1" x14ac:dyDescent="0.2">
      <c r="A624" s="338"/>
      <c r="B624" s="302"/>
      <c r="C624" s="260"/>
      <c r="D624" s="23" t="s">
        <v>17</v>
      </c>
      <c r="E624" s="70">
        <f>E625+E626+E627</f>
        <v>8821758.3000000007</v>
      </c>
      <c r="F624" s="70">
        <f>F625+F626+F627</f>
        <v>3792222.65</v>
      </c>
      <c r="G624" s="253"/>
      <c r="H624" s="161"/>
      <c r="I624" s="161"/>
      <c r="J624" s="161"/>
      <c r="K624" s="121"/>
      <c r="L624" s="129">
        <f>L625+L626+L627</f>
        <v>8821758.3000000007</v>
      </c>
    </row>
    <row r="625" spans="1:12" s="4" customFormat="1" ht="11.25" customHeight="1" x14ac:dyDescent="0.2">
      <c r="A625" s="338"/>
      <c r="B625" s="302"/>
      <c r="C625" s="260"/>
      <c r="D625" s="23" t="s">
        <v>20</v>
      </c>
      <c r="E625" s="70">
        <f>E631</f>
        <v>8821758.3000000007</v>
      </c>
      <c r="F625" s="70">
        <f>F631</f>
        <v>3792222.65</v>
      </c>
      <c r="G625" s="253"/>
      <c r="H625" s="161"/>
      <c r="I625" s="161"/>
      <c r="J625" s="161"/>
      <c r="K625" s="121"/>
      <c r="L625" s="129">
        <f>L631</f>
        <v>8821758.3000000007</v>
      </c>
    </row>
    <row r="626" spans="1:12" s="4" customFormat="1" ht="13.5" customHeight="1" x14ac:dyDescent="0.2">
      <c r="A626" s="338"/>
      <c r="B626" s="302"/>
      <c r="C626" s="260"/>
      <c r="D626" s="30" t="s">
        <v>23</v>
      </c>
      <c r="E626" s="70">
        <f t="shared" ref="E626:F628" si="19">E632</f>
        <v>0</v>
      </c>
      <c r="F626" s="70">
        <f t="shared" si="19"/>
        <v>0</v>
      </c>
      <c r="G626" s="253"/>
      <c r="H626" s="161"/>
      <c r="I626" s="161"/>
      <c r="J626" s="161"/>
      <c r="K626" s="121"/>
      <c r="L626" s="129">
        <f>L632</f>
        <v>0</v>
      </c>
    </row>
    <row r="627" spans="1:12" s="4" customFormat="1" ht="22.5" customHeight="1" x14ac:dyDescent="0.2">
      <c r="A627" s="338"/>
      <c r="B627" s="302"/>
      <c r="C627" s="260"/>
      <c r="D627" s="23" t="s">
        <v>26</v>
      </c>
      <c r="E627" s="70">
        <f t="shared" si="19"/>
        <v>0</v>
      </c>
      <c r="F627" s="70">
        <f t="shared" si="19"/>
        <v>0</v>
      </c>
      <c r="G627" s="253"/>
      <c r="H627" s="161"/>
      <c r="I627" s="161"/>
      <c r="J627" s="161"/>
      <c r="K627" s="121"/>
      <c r="L627" s="129">
        <f>L633</f>
        <v>0</v>
      </c>
    </row>
    <row r="628" spans="1:12" s="4" customFormat="1" ht="18.75" customHeight="1" x14ac:dyDescent="0.2">
      <c r="A628" s="338"/>
      <c r="B628" s="302"/>
      <c r="C628" s="260"/>
      <c r="D628" s="30" t="s">
        <v>42</v>
      </c>
      <c r="E628" s="70">
        <f t="shared" si="19"/>
        <v>0</v>
      </c>
      <c r="F628" s="70">
        <f t="shared" si="19"/>
        <v>0</v>
      </c>
      <c r="G628" s="253"/>
      <c r="H628" s="163"/>
      <c r="I628" s="163"/>
      <c r="J628" s="163"/>
      <c r="K628" s="122"/>
      <c r="L628" s="129">
        <f>L634</f>
        <v>0</v>
      </c>
    </row>
    <row r="629" spans="1:12" ht="30" customHeight="1" x14ac:dyDescent="0.2">
      <c r="A629" s="228" t="s">
        <v>345</v>
      </c>
      <c r="B629" s="228" t="s">
        <v>346</v>
      </c>
      <c r="C629" s="228" t="s">
        <v>13</v>
      </c>
      <c r="D629" s="30" t="s">
        <v>14</v>
      </c>
      <c r="E629" s="49">
        <f>E630+E634</f>
        <v>8821758.3000000007</v>
      </c>
      <c r="F629" s="49">
        <f>F630+F634</f>
        <v>3792222.65</v>
      </c>
      <c r="G629" s="234"/>
      <c r="H629" s="225" t="s">
        <v>347</v>
      </c>
      <c r="I629" s="234" t="s">
        <v>176</v>
      </c>
      <c r="J629" s="351">
        <v>14</v>
      </c>
      <c r="K629" s="241">
        <v>7</v>
      </c>
      <c r="L629" s="108">
        <f>L630+L634</f>
        <v>8821758.3000000007</v>
      </c>
    </row>
    <row r="630" spans="1:12" ht="27" customHeight="1" x14ac:dyDescent="0.2">
      <c r="A630" s="304"/>
      <c r="B630" s="230"/>
      <c r="C630" s="229"/>
      <c r="D630" s="23" t="s">
        <v>17</v>
      </c>
      <c r="E630" s="49">
        <f>E631+E632+E633</f>
        <v>8821758.3000000007</v>
      </c>
      <c r="F630" s="173">
        <f>F631+F632+F633</f>
        <v>3792222.65</v>
      </c>
      <c r="G630" s="233"/>
      <c r="H630" s="238"/>
      <c r="I630" s="233"/>
      <c r="J630" s="352"/>
      <c r="K630" s="236"/>
      <c r="L630" s="108">
        <f>L631+L632+L633</f>
        <v>8821758.3000000007</v>
      </c>
    </row>
    <row r="631" spans="1:12" ht="19.5" customHeight="1" x14ac:dyDescent="0.2">
      <c r="A631" s="304"/>
      <c r="B631" s="230"/>
      <c r="C631" s="229"/>
      <c r="D631" s="53" t="s">
        <v>20</v>
      </c>
      <c r="E631" s="172">
        <v>8821758.3000000007</v>
      </c>
      <c r="F631" s="49">
        <v>3792222.65</v>
      </c>
      <c r="G631" s="233"/>
      <c r="H631" s="238"/>
      <c r="I631" s="233"/>
      <c r="J631" s="352"/>
      <c r="K631" s="236"/>
      <c r="L631" s="108">
        <v>8821758.3000000007</v>
      </c>
    </row>
    <row r="632" spans="1:12" ht="16.5" customHeight="1" x14ac:dyDescent="0.2">
      <c r="A632" s="304"/>
      <c r="B632" s="230"/>
      <c r="C632" s="229"/>
      <c r="D632" s="30" t="s">
        <v>23</v>
      </c>
      <c r="E632" s="49">
        <v>0</v>
      </c>
      <c r="F632" s="49">
        <v>0</v>
      </c>
      <c r="G632" s="233"/>
      <c r="H632" s="243"/>
      <c r="I632" s="246"/>
      <c r="J632" s="353"/>
      <c r="K632" s="247"/>
      <c r="L632" s="108">
        <v>0</v>
      </c>
    </row>
    <row r="633" spans="1:12" ht="37.5" customHeight="1" x14ac:dyDescent="0.2">
      <c r="A633" s="304"/>
      <c r="B633" s="230"/>
      <c r="C633" s="229"/>
      <c r="D633" s="23" t="s">
        <v>26</v>
      </c>
      <c r="E633" s="173">
        <v>0</v>
      </c>
      <c r="F633" s="172">
        <v>0</v>
      </c>
      <c r="G633" s="233"/>
      <c r="H633" s="243"/>
      <c r="I633" s="246"/>
      <c r="J633" s="353"/>
      <c r="K633" s="247"/>
      <c r="L633" s="108">
        <v>0</v>
      </c>
    </row>
    <row r="634" spans="1:12" ht="31.5" customHeight="1" x14ac:dyDescent="0.2">
      <c r="A634" s="305"/>
      <c r="B634" s="291"/>
      <c r="C634" s="229"/>
      <c r="D634" s="30" t="s">
        <v>42</v>
      </c>
      <c r="E634" s="49">
        <v>0</v>
      </c>
      <c r="F634" s="49">
        <v>0</v>
      </c>
      <c r="G634" s="244"/>
      <c r="H634" s="250"/>
      <c r="I634" s="240"/>
      <c r="J634" s="354"/>
      <c r="K634" s="242"/>
      <c r="L634" s="108">
        <v>0</v>
      </c>
    </row>
    <row r="635" spans="1:12" s="4" customFormat="1" ht="12.75" customHeight="1" x14ac:dyDescent="0.2">
      <c r="A635" s="337" t="s">
        <v>348</v>
      </c>
      <c r="B635" s="290" t="s">
        <v>349</v>
      </c>
      <c r="C635" s="290"/>
      <c r="D635" s="30" t="s">
        <v>14</v>
      </c>
      <c r="E635" s="69">
        <f>E636+E640</f>
        <v>13599967.449999999</v>
      </c>
      <c r="F635" s="69">
        <f>F636+F640</f>
        <v>6549270</v>
      </c>
      <c r="G635" s="278"/>
      <c r="H635" s="160"/>
      <c r="I635" s="160"/>
      <c r="J635" s="160"/>
      <c r="K635" s="166"/>
      <c r="L635" s="129">
        <f>L636+L640</f>
        <v>13599967.449999999</v>
      </c>
    </row>
    <row r="636" spans="1:12" s="4" customFormat="1" ht="18" customHeight="1" x14ac:dyDescent="0.2">
      <c r="A636" s="338"/>
      <c r="B636" s="302"/>
      <c r="C636" s="260"/>
      <c r="D636" s="23" t="s">
        <v>17</v>
      </c>
      <c r="E636" s="70">
        <f>E637+E638+E639</f>
        <v>13599967.449999999</v>
      </c>
      <c r="F636" s="70">
        <f>F637+F638+F639</f>
        <v>6549270</v>
      </c>
      <c r="G636" s="253"/>
      <c r="H636" s="161"/>
      <c r="I636" s="161"/>
      <c r="J636" s="161"/>
      <c r="K636" s="121"/>
      <c r="L636" s="129">
        <f>L637+L638+L639</f>
        <v>13599967.449999999</v>
      </c>
    </row>
    <row r="637" spans="1:12" s="4" customFormat="1" ht="11.25" customHeight="1" x14ac:dyDescent="0.2">
      <c r="A637" s="338"/>
      <c r="B637" s="302"/>
      <c r="C637" s="260"/>
      <c r="D637" s="23" t="s">
        <v>20</v>
      </c>
      <c r="E637" s="70">
        <f t="shared" ref="E637:F640" si="20">E643</f>
        <v>13599967.449999999</v>
      </c>
      <c r="F637" s="70">
        <f t="shared" si="20"/>
        <v>6549270</v>
      </c>
      <c r="G637" s="253"/>
      <c r="H637" s="161"/>
      <c r="I637" s="161"/>
      <c r="J637" s="161"/>
      <c r="K637" s="121"/>
      <c r="L637" s="129">
        <f>L643</f>
        <v>13599967.449999999</v>
      </c>
    </row>
    <row r="638" spans="1:12" s="4" customFormat="1" ht="13.5" customHeight="1" x14ac:dyDescent="0.2">
      <c r="A638" s="338"/>
      <c r="B638" s="302"/>
      <c r="C638" s="260"/>
      <c r="D638" s="30" t="s">
        <v>23</v>
      </c>
      <c r="E638" s="70">
        <f t="shared" si="20"/>
        <v>0</v>
      </c>
      <c r="F638" s="70">
        <f t="shared" si="20"/>
        <v>0</v>
      </c>
      <c r="G638" s="253"/>
      <c r="H638" s="161"/>
      <c r="I638" s="161"/>
      <c r="J638" s="161"/>
      <c r="K638" s="121"/>
      <c r="L638" s="129">
        <f>L644</f>
        <v>0</v>
      </c>
    </row>
    <row r="639" spans="1:12" s="4" customFormat="1" ht="22.5" customHeight="1" x14ac:dyDescent="0.2">
      <c r="A639" s="338"/>
      <c r="B639" s="302"/>
      <c r="C639" s="260"/>
      <c r="D639" s="23" t="s">
        <v>26</v>
      </c>
      <c r="E639" s="70">
        <f t="shared" si="20"/>
        <v>0</v>
      </c>
      <c r="F639" s="70">
        <f t="shared" si="20"/>
        <v>0</v>
      </c>
      <c r="G639" s="253"/>
      <c r="H639" s="161"/>
      <c r="I639" s="161"/>
      <c r="J639" s="161"/>
      <c r="K639" s="121"/>
      <c r="L639" s="129">
        <f>L645</f>
        <v>0</v>
      </c>
    </row>
    <row r="640" spans="1:12" s="4" customFormat="1" ht="18.75" customHeight="1" x14ac:dyDescent="0.2">
      <c r="A640" s="338"/>
      <c r="B640" s="302"/>
      <c r="C640" s="260"/>
      <c r="D640" s="30" t="s">
        <v>42</v>
      </c>
      <c r="E640" s="70">
        <f t="shared" si="20"/>
        <v>0</v>
      </c>
      <c r="F640" s="70">
        <f t="shared" si="20"/>
        <v>0</v>
      </c>
      <c r="G640" s="253"/>
      <c r="H640" s="163"/>
      <c r="I640" s="163"/>
      <c r="J640" s="163"/>
      <c r="K640" s="122"/>
      <c r="L640" s="129">
        <f>L646</f>
        <v>0</v>
      </c>
    </row>
    <row r="641" spans="1:12" ht="11.25" customHeight="1" x14ac:dyDescent="0.2">
      <c r="A641" s="228" t="s">
        <v>350</v>
      </c>
      <c r="B641" s="228" t="s">
        <v>351</v>
      </c>
      <c r="C641" s="228" t="s">
        <v>13</v>
      </c>
      <c r="D641" s="23" t="s">
        <v>14</v>
      </c>
      <c r="E641" s="49">
        <f>E642+E646</f>
        <v>13599967.449999999</v>
      </c>
      <c r="F641" s="49">
        <f>F642+F646</f>
        <v>6549270</v>
      </c>
      <c r="G641" s="234"/>
      <c r="H641" s="225" t="s">
        <v>352</v>
      </c>
      <c r="I641" s="234" t="s">
        <v>252</v>
      </c>
      <c r="J641" s="351">
        <v>67</v>
      </c>
      <c r="K641" s="241">
        <v>67</v>
      </c>
      <c r="L641" s="108">
        <f>L642+L646</f>
        <v>13599967.449999999</v>
      </c>
    </row>
    <row r="642" spans="1:12" ht="22.5" customHeight="1" x14ac:dyDescent="0.2">
      <c r="A642" s="304"/>
      <c r="B642" s="230"/>
      <c r="C642" s="229"/>
      <c r="D642" s="23" t="s">
        <v>17</v>
      </c>
      <c r="E642" s="49">
        <f>E643+E644+E645</f>
        <v>13599967.449999999</v>
      </c>
      <c r="F642" s="49">
        <f>F643+F644+F645</f>
        <v>6549270</v>
      </c>
      <c r="G642" s="233"/>
      <c r="H642" s="238"/>
      <c r="I642" s="233"/>
      <c r="J642" s="352"/>
      <c r="K642" s="236"/>
      <c r="L642" s="108">
        <f>L643+L644+L645</f>
        <v>13599967.449999999</v>
      </c>
    </row>
    <row r="643" spans="1:12" ht="13.5" customHeight="1" x14ac:dyDescent="0.2">
      <c r="A643" s="304"/>
      <c r="B643" s="230"/>
      <c r="C643" s="229"/>
      <c r="D643" s="53" t="s">
        <v>20</v>
      </c>
      <c r="E643" s="172">
        <v>13599967.449999999</v>
      </c>
      <c r="F643" s="49">
        <v>6549270</v>
      </c>
      <c r="G643" s="233"/>
      <c r="H643" s="238"/>
      <c r="I643" s="233"/>
      <c r="J643" s="352"/>
      <c r="K643" s="236"/>
      <c r="L643" s="108">
        <v>13599967.449999999</v>
      </c>
    </row>
    <row r="644" spans="1:12" ht="15" customHeight="1" x14ac:dyDescent="0.2">
      <c r="A644" s="304"/>
      <c r="B644" s="230"/>
      <c r="C644" s="229"/>
      <c r="D644" s="30" t="s">
        <v>23</v>
      </c>
      <c r="E644" s="49">
        <v>0</v>
      </c>
      <c r="F644" s="49">
        <v>0</v>
      </c>
      <c r="G644" s="233"/>
      <c r="H644" s="243"/>
      <c r="I644" s="246"/>
      <c r="J644" s="353"/>
      <c r="K644" s="247"/>
      <c r="L644" s="108">
        <v>0</v>
      </c>
    </row>
    <row r="645" spans="1:12" ht="23.25" customHeight="1" x14ac:dyDescent="0.2">
      <c r="A645" s="304"/>
      <c r="B645" s="230"/>
      <c r="C645" s="229"/>
      <c r="D645" s="23" t="s">
        <v>26</v>
      </c>
      <c r="E645" s="173">
        <v>0</v>
      </c>
      <c r="F645" s="172">
        <v>0</v>
      </c>
      <c r="G645" s="233"/>
      <c r="H645" s="243"/>
      <c r="I645" s="246"/>
      <c r="J645" s="353"/>
      <c r="K645" s="247"/>
      <c r="L645" s="108">
        <v>0</v>
      </c>
    </row>
    <row r="646" spans="1:12" ht="18" customHeight="1" x14ac:dyDescent="0.2">
      <c r="A646" s="305"/>
      <c r="B646" s="291"/>
      <c r="C646" s="237"/>
      <c r="D646" s="30" t="s">
        <v>42</v>
      </c>
      <c r="E646" s="24">
        <v>0</v>
      </c>
      <c r="F646" s="24">
        <v>0</v>
      </c>
      <c r="G646" s="244"/>
      <c r="H646" s="250"/>
      <c r="I646" s="240"/>
      <c r="J646" s="354"/>
      <c r="K646" s="242"/>
      <c r="L646" s="108">
        <v>0</v>
      </c>
    </row>
    <row r="647" spans="1:12" s="4" customFormat="1" ht="12.75" customHeight="1" x14ac:dyDescent="0.2">
      <c r="A647" s="337" t="s">
        <v>353</v>
      </c>
      <c r="B647" s="290" t="s">
        <v>354</v>
      </c>
      <c r="C647" s="290"/>
      <c r="D647" s="30" t="s">
        <v>14</v>
      </c>
      <c r="E647" s="69">
        <f>E648+E652</f>
        <v>30088648.559999999</v>
      </c>
      <c r="F647" s="69">
        <f>F648+F652</f>
        <v>14844245.779999999</v>
      </c>
      <c r="G647" s="278"/>
      <c r="H647" s="160"/>
      <c r="I647" s="160"/>
      <c r="J647" s="160"/>
      <c r="K647" s="166"/>
      <c r="L647" s="129">
        <f>L648+L652</f>
        <v>30088648.559999999</v>
      </c>
    </row>
    <row r="648" spans="1:12" s="4" customFormat="1" ht="18" customHeight="1" x14ac:dyDescent="0.2">
      <c r="A648" s="338"/>
      <c r="B648" s="302"/>
      <c r="C648" s="260"/>
      <c r="D648" s="23" t="s">
        <v>17</v>
      </c>
      <c r="E648" s="70">
        <f>E649+E650+E651</f>
        <v>30088648.559999999</v>
      </c>
      <c r="F648" s="70">
        <f>F649+F650+F651</f>
        <v>14844245.779999999</v>
      </c>
      <c r="G648" s="253"/>
      <c r="H648" s="161"/>
      <c r="I648" s="161"/>
      <c r="J648" s="161"/>
      <c r="K648" s="121"/>
      <c r="L648" s="129">
        <f>L649+L650+L651</f>
        <v>30088648.559999999</v>
      </c>
    </row>
    <row r="649" spans="1:12" s="4" customFormat="1" ht="11.25" customHeight="1" x14ac:dyDescent="0.2">
      <c r="A649" s="338"/>
      <c r="B649" s="302"/>
      <c r="C649" s="260"/>
      <c r="D649" s="23" t="s">
        <v>20</v>
      </c>
      <c r="E649" s="70">
        <f t="shared" ref="E649:F652" si="21">E655</f>
        <v>30088648.559999999</v>
      </c>
      <c r="F649" s="70">
        <f t="shared" si="21"/>
        <v>14844245.779999999</v>
      </c>
      <c r="G649" s="253"/>
      <c r="H649" s="161"/>
      <c r="I649" s="161"/>
      <c r="J649" s="161"/>
      <c r="K649" s="121"/>
      <c r="L649" s="129">
        <f>L655</f>
        <v>30088648.559999999</v>
      </c>
    </row>
    <row r="650" spans="1:12" s="4" customFormat="1" ht="13.5" customHeight="1" x14ac:dyDescent="0.2">
      <c r="A650" s="338"/>
      <c r="B650" s="302"/>
      <c r="C650" s="260"/>
      <c r="D650" s="30" t="s">
        <v>23</v>
      </c>
      <c r="E650" s="70">
        <f t="shared" si="21"/>
        <v>0</v>
      </c>
      <c r="F650" s="70">
        <f t="shared" si="21"/>
        <v>0</v>
      </c>
      <c r="G650" s="253"/>
      <c r="H650" s="161"/>
      <c r="I650" s="161"/>
      <c r="J650" s="161"/>
      <c r="K650" s="121"/>
      <c r="L650" s="129">
        <f>L656</f>
        <v>0</v>
      </c>
    </row>
    <row r="651" spans="1:12" s="4" customFormat="1" ht="22.5" customHeight="1" x14ac:dyDescent="0.2">
      <c r="A651" s="338"/>
      <c r="B651" s="302"/>
      <c r="C651" s="260"/>
      <c r="D651" s="23" t="s">
        <v>26</v>
      </c>
      <c r="E651" s="70">
        <f t="shared" si="21"/>
        <v>0</v>
      </c>
      <c r="F651" s="70">
        <f t="shared" si="21"/>
        <v>0</v>
      </c>
      <c r="G651" s="253"/>
      <c r="H651" s="161"/>
      <c r="I651" s="161"/>
      <c r="J651" s="161"/>
      <c r="K651" s="121"/>
      <c r="L651" s="129">
        <f>L657</f>
        <v>0</v>
      </c>
    </row>
    <row r="652" spans="1:12" s="4" customFormat="1" ht="16.5" customHeight="1" x14ac:dyDescent="0.2">
      <c r="A652" s="338"/>
      <c r="B652" s="302"/>
      <c r="C652" s="260"/>
      <c r="D652" s="30" t="s">
        <v>42</v>
      </c>
      <c r="E652" s="70">
        <f t="shared" si="21"/>
        <v>0</v>
      </c>
      <c r="F652" s="70">
        <f t="shared" si="21"/>
        <v>0</v>
      </c>
      <c r="G652" s="253"/>
      <c r="H652" s="163"/>
      <c r="I652" s="163"/>
      <c r="J652" s="163"/>
      <c r="K652" s="122"/>
      <c r="L652" s="129">
        <f>L658</f>
        <v>0</v>
      </c>
    </row>
    <row r="653" spans="1:12" ht="11.25" customHeight="1" x14ac:dyDescent="0.2">
      <c r="A653" s="228" t="s">
        <v>355</v>
      </c>
      <c r="B653" s="228" t="s">
        <v>356</v>
      </c>
      <c r="C653" s="228" t="s">
        <v>13</v>
      </c>
      <c r="D653" s="23" t="s">
        <v>14</v>
      </c>
      <c r="E653" s="49">
        <f>E654+E658</f>
        <v>30088648.559999999</v>
      </c>
      <c r="F653" s="49">
        <f>F654+F658</f>
        <v>14844245.779999999</v>
      </c>
      <c r="G653" s="234"/>
      <c r="H653" s="225" t="s">
        <v>357</v>
      </c>
      <c r="I653" s="234" t="s">
        <v>48</v>
      </c>
      <c r="J653" s="234">
        <v>100</v>
      </c>
      <c r="K653" s="241">
        <v>100</v>
      </c>
      <c r="L653" s="108">
        <f>L654+L658</f>
        <v>30088648.559999999</v>
      </c>
    </row>
    <row r="654" spans="1:12" ht="22.5" customHeight="1" x14ac:dyDescent="0.2">
      <c r="A654" s="304"/>
      <c r="B654" s="230"/>
      <c r="C654" s="229"/>
      <c r="D654" s="23" t="s">
        <v>17</v>
      </c>
      <c r="E654" s="49">
        <f>E655+E656+E657</f>
        <v>30088648.559999999</v>
      </c>
      <c r="F654" s="49">
        <f>F655+F656+F657</f>
        <v>14844245.779999999</v>
      </c>
      <c r="G654" s="233"/>
      <c r="H654" s="238"/>
      <c r="I654" s="246"/>
      <c r="J654" s="246"/>
      <c r="K654" s="247"/>
      <c r="L654" s="108">
        <f>L655+L656+L657</f>
        <v>30088648.559999999</v>
      </c>
    </row>
    <row r="655" spans="1:12" ht="13.5" customHeight="1" x14ac:dyDescent="0.2">
      <c r="A655" s="304"/>
      <c r="B655" s="230"/>
      <c r="C655" s="229"/>
      <c r="D655" s="53" t="s">
        <v>20</v>
      </c>
      <c r="E655" s="172">
        <v>30088648.559999999</v>
      </c>
      <c r="F655" s="49">
        <v>14844245.779999999</v>
      </c>
      <c r="G655" s="233"/>
      <c r="H655" s="239"/>
      <c r="I655" s="240"/>
      <c r="J655" s="240"/>
      <c r="K655" s="242"/>
      <c r="L655" s="108">
        <v>30088648.559999999</v>
      </c>
    </row>
    <row r="656" spans="1:12" ht="15" customHeight="1" x14ac:dyDescent="0.2">
      <c r="A656" s="304"/>
      <c r="B656" s="230"/>
      <c r="C656" s="229"/>
      <c r="D656" s="30" t="s">
        <v>23</v>
      </c>
      <c r="E656" s="49">
        <v>0</v>
      </c>
      <c r="F656" s="49">
        <v>0</v>
      </c>
      <c r="G656" s="233"/>
      <c r="H656" s="226" t="s">
        <v>358</v>
      </c>
      <c r="I656" s="234" t="s">
        <v>48</v>
      </c>
      <c r="J656" s="234">
        <v>100</v>
      </c>
      <c r="K656" s="241">
        <v>100</v>
      </c>
      <c r="L656" s="108">
        <v>0</v>
      </c>
    </row>
    <row r="657" spans="1:12" ht="23.25" customHeight="1" x14ac:dyDescent="0.2">
      <c r="A657" s="304"/>
      <c r="B657" s="230"/>
      <c r="C657" s="229"/>
      <c r="D657" s="23" t="s">
        <v>26</v>
      </c>
      <c r="E657" s="173">
        <v>0</v>
      </c>
      <c r="F657" s="172">
        <v>0</v>
      </c>
      <c r="G657" s="233"/>
      <c r="H657" s="227"/>
      <c r="I657" s="244"/>
      <c r="J657" s="244"/>
      <c r="K657" s="245"/>
      <c r="L657" s="108">
        <v>0</v>
      </c>
    </row>
    <row r="658" spans="1:12" ht="17.25" customHeight="1" x14ac:dyDescent="0.2">
      <c r="A658" s="305"/>
      <c r="B658" s="291"/>
      <c r="C658" s="237"/>
      <c r="D658" s="30" t="s">
        <v>42</v>
      </c>
      <c r="E658" s="24">
        <v>0</v>
      </c>
      <c r="F658" s="24">
        <v>0</v>
      </c>
      <c r="G658" s="244"/>
      <c r="H658" s="31" t="s">
        <v>347</v>
      </c>
      <c r="I658" s="151" t="s">
        <v>252</v>
      </c>
      <c r="J658" s="151">
        <v>1</v>
      </c>
      <c r="K658" s="157">
        <v>1</v>
      </c>
      <c r="L658" s="108">
        <v>0</v>
      </c>
    </row>
    <row r="659" spans="1:12" s="4" customFormat="1" ht="12.75" customHeight="1" x14ac:dyDescent="0.2">
      <c r="A659" s="337" t="s">
        <v>359</v>
      </c>
      <c r="B659" s="290" t="s">
        <v>360</v>
      </c>
      <c r="C659" s="290"/>
      <c r="D659" s="30" t="s">
        <v>14</v>
      </c>
      <c r="E659" s="69">
        <f>E660+E664</f>
        <v>81869507</v>
      </c>
      <c r="F659" s="69">
        <f>F660+F664</f>
        <v>40926421.350000001</v>
      </c>
      <c r="G659" s="278"/>
      <c r="H659" s="160"/>
      <c r="I659" s="160"/>
      <c r="J659" s="160"/>
      <c r="K659" s="166"/>
      <c r="L659" s="129">
        <f>L660+L664</f>
        <v>81869507</v>
      </c>
    </row>
    <row r="660" spans="1:12" s="4" customFormat="1" ht="18" customHeight="1" x14ac:dyDescent="0.2">
      <c r="A660" s="338"/>
      <c r="B660" s="302"/>
      <c r="C660" s="260"/>
      <c r="D660" s="23" t="s">
        <v>17</v>
      </c>
      <c r="E660" s="70">
        <f>E661+E662+E663</f>
        <v>81869507</v>
      </c>
      <c r="F660" s="70">
        <f>F661+F662+F663</f>
        <v>40926421.350000001</v>
      </c>
      <c r="G660" s="253"/>
      <c r="H660" s="161"/>
      <c r="I660" s="161"/>
      <c r="J660" s="161"/>
      <c r="K660" s="121"/>
      <c r="L660" s="129">
        <f>L661+L662+L663</f>
        <v>81869507</v>
      </c>
    </row>
    <row r="661" spans="1:12" s="4" customFormat="1" ht="11.25" customHeight="1" x14ac:dyDescent="0.2">
      <c r="A661" s="338"/>
      <c r="B661" s="302"/>
      <c r="C661" s="260"/>
      <c r="D661" s="23" t="s">
        <v>20</v>
      </c>
      <c r="E661" s="70">
        <f>E667</f>
        <v>81869507</v>
      </c>
      <c r="F661" s="70">
        <f>F667</f>
        <v>40926421.350000001</v>
      </c>
      <c r="G661" s="253"/>
      <c r="H661" s="161"/>
      <c r="I661" s="161"/>
      <c r="J661" s="161"/>
      <c r="K661" s="121"/>
      <c r="L661" s="129">
        <f>L667</f>
        <v>81869507</v>
      </c>
    </row>
    <row r="662" spans="1:12" s="4" customFormat="1" ht="13.5" customHeight="1" x14ac:dyDescent="0.2">
      <c r="A662" s="338"/>
      <c r="B662" s="302"/>
      <c r="C662" s="260"/>
      <c r="D662" s="30" t="s">
        <v>23</v>
      </c>
      <c r="E662" s="70">
        <f t="shared" ref="E662:F664" si="22">E668+E674</f>
        <v>0</v>
      </c>
      <c r="F662" s="70">
        <f t="shared" si="22"/>
        <v>0</v>
      </c>
      <c r="G662" s="253"/>
      <c r="H662" s="161"/>
      <c r="I662" s="161"/>
      <c r="J662" s="161"/>
      <c r="K662" s="121"/>
      <c r="L662" s="129">
        <f>L668+L674</f>
        <v>0</v>
      </c>
    </row>
    <row r="663" spans="1:12" s="4" customFormat="1" ht="22.5" customHeight="1" x14ac:dyDescent="0.2">
      <c r="A663" s="338"/>
      <c r="B663" s="302"/>
      <c r="C663" s="260"/>
      <c r="D663" s="23" t="s">
        <v>26</v>
      </c>
      <c r="E663" s="70">
        <f t="shared" si="22"/>
        <v>0</v>
      </c>
      <c r="F663" s="70">
        <f t="shared" si="22"/>
        <v>0</v>
      </c>
      <c r="G663" s="253"/>
      <c r="H663" s="161"/>
      <c r="I663" s="161"/>
      <c r="J663" s="161"/>
      <c r="K663" s="121"/>
      <c r="L663" s="129">
        <f>L669+L675</f>
        <v>0</v>
      </c>
    </row>
    <row r="664" spans="1:12" s="4" customFormat="1" ht="21.75" customHeight="1" x14ac:dyDescent="0.2">
      <c r="A664" s="338"/>
      <c r="B664" s="302"/>
      <c r="C664" s="260"/>
      <c r="D664" s="30" t="s">
        <v>42</v>
      </c>
      <c r="E664" s="70">
        <f t="shared" si="22"/>
        <v>0</v>
      </c>
      <c r="F664" s="70">
        <f t="shared" si="22"/>
        <v>0</v>
      </c>
      <c r="G664" s="253"/>
      <c r="H664" s="163"/>
      <c r="I664" s="163"/>
      <c r="J664" s="163"/>
      <c r="K664" s="122"/>
      <c r="L664" s="129">
        <f>L670+L676</f>
        <v>0</v>
      </c>
    </row>
    <row r="665" spans="1:12" ht="27.75" customHeight="1" x14ac:dyDescent="0.2">
      <c r="A665" s="228" t="s">
        <v>361</v>
      </c>
      <c r="B665" s="228" t="s">
        <v>362</v>
      </c>
      <c r="C665" s="228" t="s">
        <v>13</v>
      </c>
      <c r="D665" s="30" t="s">
        <v>14</v>
      </c>
      <c r="E665" s="49">
        <f>E666+E670</f>
        <v>81869507</v>
      </c>
      <c r="F665" s="49">
        <f>F666+F670</f>
        <v>40926421.350000001</v>
      </c>
      <c r="G665" s="234"/>
      <c r="H665" s="225" t="s">
        <v>363</v>
      </c>
      <c r="I665" s="234" t="s">
        <v>176</v>
      </c>
      <c r="J665" s="234">
        <v>37000</v>
      </c>
      <c r="K665" s="241">
        <v>20768</v>
      </c>
      <c r="L665" s="129">
        <f>L666+L670</f>
        <v>81869507</v>
      </c>
    </row>
    <row r="666" spans="1:12" ht="36" customHeight="1" x14ac:dyDescent="0.2">
      <c r="A666" s="304"/>
      <c r="B666" s="230"/>
      <c r="C666" s="229"/>
      <c r="D666" s="23" t="s">
        <v>17</v>
      </c>
      <c r="E666" s="49">
        <f>E667+E668+E669</f>
        <v>81869507</v>
      </c>
      <c r="F666" s="173">
        <f>F667+F668+F669</f>
        <v>40926421.350000001</v>
      </c>
      <c r="G666" s="233"/>
      <c r="H666" s="238"/>
      <c r="I666" s="233"/>
      <c r="J666" s="233"/>
      <c r="K666" s="236"/>
      <c r="L666" s="129">
        <f>L667+L668+L669</f>
        <v>81869507</v>
      </c>
    </row>
    <row r="667" spans="1:12" ht="27" customHeight="1" x14ac:dyDescent="0.2">
      <c r="A667" s="304"/>
      <c r="B667" s="230"/>
      <c r="C667" s="229"/>
      <c r="D667" s="53" t="s">
        <v>20</v>
      </c>
      <c r="E667" s="172">
        <v>81869507</v>
      </c>
      <c r="F667" s="49">
        <v>40926421.350000001</v>
      </c>
      <c r="G667" s="233"/>
      <c r="H667" s="239"/>
      <c r="I667" s="246"/>
      <c r="J667" s="246"/>
      <c r="K667" s="247"/>
      <c r="L667" s="129">
        <v>81869507</v>
      </c>
    </row>
    <row r="668" spans="1:12" ht="21" customHeight="1" x14ac:dyDescent="0.2">
      <c r="A668" s="304"/>
      <c r="B668" s="230"/>
      <c r="C668" s="229"/>
      <c r="D668" s="30" t="s">
        <v>23</v>
      </c>
      <c r="E668" s="49">
        <v>0</v>
      </c>
      <c r="F668" s="49">
        <v>0</v>
      </c>
      <c r="G668" s="233"/>
      <c r="H668" s="225" t="s">
        <v>364</v>
      </c>
      <c r="I668" s="234" t="s">
        <v>48</v>
      </c>
      <c r="J668" s="234">
        <v>100</v>
      </c>
      <c r="K668" s="241">
        <v>80</v>
      </c>
      <c r="L668" s="129">
        <v>0</v>
      </c>
    </row>
    <row r="669" spans="1:12" ht="24" customHeight="1" x14ac:dyDescent="0.2">
      <c r="A669" s="304"/>
      <c r="B669" s="230"/>
      <c r="C669" s="229"/>
      <c r="D669" s="23" t="s">
        <v>26</v>
      </c>
      <c r="E669" s="173">
        <v>0</v>
      </c>
      <c r="F669" s="172">
        <v>0</v>
      </c>
      <c r="G669" s="233"/>
      <c r="H669" s="243"/>
      <c r="I669" s="233"/>
      <c r="J669" s="233"/>
      <c r="K669" s="236"/>
      <c r="L669" s="129">
        <v>0</v>
      </c>
    </row>
    <row r="670" spans="1:12" ht="29.25" customHeight="1" x14ac:dyDescent="0.2">
      <c r="A670" s="305"/>
      <c r="B670" s="291"/>
      <c r="C670" s="229"/>
      <c r="D670" s="30" t="s">
        <v>42</v>
      </c>
      <c r="E670" s="49">
        <v>0</v>
      </c>
      <c r="F670" s="49">
        <v>0</v>
      </c>
      <c r="G670" s="244"/>
      <c r="H670" s="250"/>
      <c r="I670" s="233"/>
      <c r="J670" s="233"/>
      <c r="K670" s="245"/>
      <c r="L670" s="129">
        <v>0</v>
      </c>
    </row>
    <row r="671" spans="1:12" ht="38.25" hidden="1" customHeight="1" x14ac:dyDescent="0.2">
      <c r="A671" s="228" t="s">
        <v>365</v>
      </c>
      <c r="B671" s="228" t="s">
        <v>169</v>
      </c>
      <c r="C671" s="228" t="s">
        <v>13</v>
      </c>
      <c r="D671" s="23" t="s">
        <v>14</v>
      </c>
      <c r="E671" s="24">
        <f>E672+E676</f>
        <v>0</v>
      </c>
      <c r="F671" s="24">
        <f>F672+F676</f>
        <v>0</v>
      </c>
      <c r="G671" s="234"/>
      <c r="H671" s="225" t="s">
        <v>170</v>
      </c>
      <c r="I671" s="234" t="s">
        <v>48</v>
      </c>
      <c r="J671" s="234">
        <v>0</v>
      </c>
      <c r="K671" s="241"/>
      <c r="L671" s="298">
        <f>L672+L676</f>
        <v>0</v>
      </c>
    </row>
    <row r="672" spans="1:12" ht="39" hidden="1" customHeight="1" x14ac:dyDescent="0.2">
      <c r="A672" s="304"/>
      <c r="B672" s="230"/>
      <c r="C672" s="229"/>
      <c r="D672" s="23" t="s">
        <v>17</v>
      </c>
      <c r="E672" s="24">
        <f>E673+E674+E675</f>
        <v>0</v>
      </c>
      <c r="F672" s="24">
        <f>F673+F674+F675</f>
        <v>0</v>
      </c>
      <c r="G672" s="233"/>
      <c r="H672" s="238"/>
      <c r="I672" s="246"/>
      <c r="J672" s="246"/>
      <c r="K672" s="247"/>
      <c r="L672" s="298">
        <f>L673+L674+L675</f>
        <v>0</v>
      </c>
    </row>
    <row r="673" spans="1:12" ht="42" hidden="1" customHeight="1" x14ac:dyDescent="0.2">
      <c r="A673" s="304"/>
      <c r="B673" s="230"/>
      <c r="C673" s="229"/>
      <c r="D673" s="53" t="s">
        <v>20</v>
      </c>
      <c r="E673" s="169">
        <v>0</v>
      </c>
      <c r="F673" s="24"/>
      <c r="G673" s="233"/>
      <c r="H673" s="239"/>
      <c r="I673" s="240"/>
      <c r="J673" s="240"/>
      <c r="K673" s="242"/>
      <c r="L673" s="298">
        <v>0</v>
      </c>
    </row>
    <row r="674" spans="1:12" ht="42" hidden="1" customHeight="1" x14ac:dyDescent="0.2">
      <c r="A674" s="304"/>
      <c r="B674" s="230"/>
      <c r="C674" s="229"/>
      <c r="D674" s="30" t="s">
        <v>23</v>
      </c>
      <c r="E674" s="24">
        <v>0</v>
      </c>
      <c r="F674" s="24">
        <v>0</v>
      </c>
      <c r="G674" s="233"/>
      <c r="H674" s="226" t="s">
        <v>171</v>
      </c>
      <c r="I674" s="234" t="s">
        <v>48</v>
      </c>
      <c r="J674" s="234">
        <v>0</v>
      </c>
      <c r="K674" s="241"/>
      <c r="L674" s="298">
        <v>0</v>
      </c>
    </row>
    <row r="675" spans="1:12" ht="28.5" hidden="1" customHeight="1" x14ac:dyDescent="0.2">
      <c r="A675" s="304"/>
      <c r="B675" s="230"/>
      <c r="C675" s="229"/>
      <c r="D675" s="23" t="s">
        <v>26</v>
      </c>
      <c r="E675" s="170">
        <v>0</v>
      </c>
      <c r="F675" s="169">
        <v>0</v>
      </c>
      <c r="G675" s="233"/>
      <c r="H675" s="227"/>
      <c r="I675" s="244"/>
      <c r="J675" s="244"/>
      <c r="K675" s="245"/>
      <c r="L675" s="298">
        <v>0</v>
      </c>
    </row>
    <row r="676" spans="1:12" ht="77.25" hidden="1" customHeight="1" x14ac:dyDescent="0.2">
      <c r="A676" s="305"/>
      <c r="B676" s="230"/>
      <c r="C676" s="229"/>
      <c r="D676" s="30" t="s">
        <v>42</v>
      </c>
      <c r="E676" s="24">
        <v>0</v>
      </c>
      <c r="F676" s="24">
        <v>0</v>
      </c>
      <c r="G676" s="244"/>
      <c r="H676" s="153" t="s">
        <v>366</v>
      </c>
      <c r="I676" s="151" t="s">
        <v>48</v>
      </c>
      <c r="J676" s="151">
        <v>0</v>
      </c>
      <c r="K676" s="157"/>
      <c r="L676" s="108">
        <v>0</v>
      </c>
    </row>
    <row r="677" spans="1:12" s="4" customFormat="1" ht="12.75" customHeight="1" x14ac:dyDescent="0.2">
      <c r="A677" s="337" t="s">
        <v>367</v>
      </c>
      <c r="B677" s="290" t="s">
        <v>368</v>
      </c>
      <c r="C677" s="290"/>
      <c r="D677" s="30" t="s">
        <v>14</v>
      </c>
      <c r="E677" s="69">
        <f>E678+E682</f>
        <v>2401700</v>
      </c>
      <c r="F677" s="69">
        <f>F678+F682</f>
        <v>925544.27</v>
      </c>
      <c r="G677" s="278"/>
      <c r="H677" s="160"/>
      <c r="I677" s="160"/>
      <c r="J677" s="160"/>
      <c r="K677" s="166"/>
      <c r="L677" s="129">
        <f>L678+L682</f>
        <v>2401700</v>
      </c>
    </row>
    <row r="678" spans="1:12" s="4" customFormat="1" ht="18" customHeight="1" x14ac:dyDescent="0.2">
      <c r="A678" s="338"/>
      <c r="B678" s="302"/>
      <c r="C678" s="260"/>
      <c r="D678" s="23" t="s">
        <v>17</v>
      </c>
      <c r="E678" s="70">
        <f>E679+E680+E681</f>
        <v>2401700</v>
      </c>
      <c r="F678" s="70">
        <f>F679+F680+F681</f>
        <v>925544.27</v>
      </c>
      <c r="G678" s="253"/>
      <c r="H678" s="161"/>
      <c r="I678" s="161"/>
      <c r="J678" s="161"/>
      <c r="K678" s="121"/>
      <c r="L678" s="129">
        <f>L679+L680+L681</f>
        <v>2401700</v>
      </c>
    </row>
    <row r="679" spans="1:12" s="4" customFormat="1" ht="11.25" customHeight="1" x14ac:dyDescent="0.2">
      <c r="A679" s="338"/>
      <c r="B679" s="302"/>
      <c r="C679" s="260"/>
      <c r="D679" s="23" t="s">
        <v>20</v>
      </c>
      <c r="E679" s="70">
        <f t="shared" ref="E679:F682" si="23">E685</f>
        <v>0</v>
      </c>
      <c r="F679" s="70">
        <f t="shared" si="23"/>
        <v>0</v>
      </c>
      <c r="G679" s="253"/>
      <c r="H679" s="161"/>
      <c r="I679" s="161"/>
      <c r="J679" s="161"/>
      <c r="K679" s="121"/>
      <c r="L679" s="129">
        <f>L685</f>
        <v>0</v>
      </c>
    </row>
    <row r="680" spans="1:12" s="4" customFormat="1" ht="13.5" customHeight="1" x14ac:dyDescent="0.2">
      <c r="A680" s="338"/>
      <c r="B680" s="302"/>
      <c r="C680" s="260"/>
      <c r="D680" s="30" t="s">
        <v>23</v>
      </c>
      <c r="E680" s="70">
        <f t="shared" si="23"/>
        <v>2401700</v>
      </c>
      <c r="F680" s="70">
        <f t="shared" si="23"/>
        <v>925544.27</v>
      </c>
      <c r="G680" s="253"/>
      <c r="H680" s="161"/>
      <c r="I680" s="161"/>
      <c r="J680" s="161"/>
      <c r="K680" s="121"/>
      <c r="L680" s="129">
        <f>L686</f>
        <v>2401700</v>
      </c>
    </row>
    <row r="681" spans="1:12" s="4" customFormat="1" ht="22.5" customHeight="1" x14ac:dyDescent="0.2">
      <c r="A681" s="338"/>
      <c r="B681" s="302"/>
      <c r="C681" s="260"/>
      <c r="D681" s="23" t="s">
        <v>26</v>
      </c>
      <c r="E681" s="70">
        <f t="shared" si="23"/>
        <v>0</v>
      </c>
      <c r="F681" s="70">
        <f t="shared" si="23"/>
        <v>0</v>
      </c>
      <c r="G681" s="253"/>
      <c r="H681" s="161"/>
      <c r="I681" s="161"/>
      <c r="J681" s="161"/>
      <c r="K681" s="121"/>
      <c r="L681" s="129">
        <f>L687</f>
        <v>0</v>
      </c>
    </row>
    <row r="682" spans="1:12" s="4" customFormat="1" ht="21.75" customHeight="1" x14ac:dyDescent="0.2">
      <c r="A682" s="338"/>
      <c r="B682" s="302"/>
      <c r="C682" s="260"/>
      <c r="D682" s="30" t="s">
        <v>42</v>
      </c>
      <c r="E682" s="70">
        <f t="shared" si="23"/>
        <v>0</v>
      </c>
      <c r="F682" s="70">
        <f t="shared" si="23"/>
        <v>0</v>
      </c>
      <c r="G682" s="253"/>
      <c r="H682" s="163"/>
      <c r="I682" s="163"/>
      <c r="J682" s="163"/>
      <c r="K682" s="122"/>
      <c r="L682" s="129">
        <f>L688</f>
        <v>0</v>
      </c>
    </row>
    <row r="683" spans="1:12" ht="11.25" customHeight="1" x14ac:dyDescent="0.2">
      <c r="A683" s="228" t="s">
        <v>369</v>
      </c>
      <c r="B683" s="228" t="s">
        <v>370</v>
      </c>
      <c r="C683" s="228" t="s">
        <v>13</v>
      </c>
      <c r="D683" s="23" t="s">
        <v>14</v>
      </c>
      <c r="E683" s="49">
        <f>E684+E688</f>
        <v>2401700</v>
      </c>
      <c r="F683" s="49">
        <f>F684+F688</f>
        <v>925544.27</v>
      </c>
      <c r="G683" s="234"/>
      <c r="H683" s="225" t="s">
        <v>371</v>
      </c>
      <c r="I683" s="234" t="s">
        <v>146</v>
      </c>
      <c r="J683" s="351">
        <v>130</v>
      </c>
      <c r="K683" s="241">
        <v>88</v>
      </c>
      <c r="L683" s="108">
        <f>L684+L688</f>
        <v>2401700</v>
      </c>
    </row>
    <row r="684" spans="1:12" ht="22.5" customHeight="1" x14ac:dyDescent="0.2">
      <c r="A684" s="304"/>
      <c r="B684" s="230"/>
      <c r="C684" s="229"/>
      <c r="D684" s="23" t="s">
        <v>17</v>
      </c>
      <c r="E684" s="49">
        <f>E685+E686+E687</f>
        <v>2401700</v>
      </c>
      <c r="F684" s="49">
        <f>F685+F686+F687</f>
        <v>925544.27</v>
      </c>
      <c r="G684" s="233"/>
      <c r="H684" s="238"/>
      <c r="I684" s="233"/>
      <c r="J684" s="352"/>
      <c r="K684" s="236"/>
      <c r="L684" s="108">
        <f>L685+L686+L687</f>
        <v>2401700</v>
      </c>
    </row>
    <row r="685" spans="1:12" ht="13.5" customHeight="1" x14ac:dyDescent="0.2">
      <c r="A685" s="304"/>
      <c r="B685" s="230"/>
      <c r="C685" s="229"/>
      <c r="D685" s="53" t="s">
        <v>20</v>
      </c>
      <c r="E685" s="172">
        <v>0</v>
      </c>
      <c r="F685" s="49">
        <v>0</v>
      </c>
      <c r="G685" s="233"/>
      <c r="H685" s="238"/>
      <c r="I685" s="233"/>
      <c r="J685" s="352"/>
      <c r="K685" s="236"/>
      <c r="L685" s="108">
        <v>0</v>
      </c>
    </row>
    <row r="686" spans="1:12" ht="15" customHeight="1" x14ac:dyDescent="0.2">
      <c r="A686" s="304"/>
      <c r="B686" s="230"/>
      <c r="C686" s="229"/>
      <c r="D686" s="30" t="s">
        <v>23</v>
      </c>
      <c r="E686" s="49">
        <v>2401700</v>
      </c>
      <c r="F686" s="49">
        <v>925544.27</v>
      </c>
      <c r="G686" s="233"/>
      <c r="H686" s="243"/>
      <c r="I686" s="246"/>
      <c r="J686" s="353"/>
      <c r="K686" s="247"/>
      <c r="L686" s="108">
        <v>2401700</v>
      </c>
    </row>
    <row r="687" spans="1:12" ht="23.25" customHeight="1" x14ac:dyDescent="0.2">
      <c r="A687" s="304"/>
      <c r="B687" s="230"/>
      <c r="C687" s="229"/>
      <c r="D687" s="23" t="s">
        <v>26</v>
      </c>
      <c r="E687" s="173">
        <v>0</v>
      </c>
      <c r="F687" s="172">
        <v>0</v>
      </c>
      <c r="G687" s="233"/>
      <c r="H687" s="243"/>
      <c r="I687" s="246"/>
      <c r="J687" s="353"/>
      <c r="K687" s="247"/>
      <c r="L687" s="108">
        <v>0</v>
      </c>
    </row>
    <row r="688" spans="1:12" ht="32.25" customHeight="1" x14ac:dyDescent="0.2">
      <c r="A688" s="305"/>
      <c r="B688" s="291"/>
      <c r="C688" s="237"/>
      <c r="D688" s="30" t="s">
        <v>42</v>
      </c>
      <c r="E688" s="24">
        <v>0</v>
      </c>
      <c r="F688" s="24">
        <v>0</v>
      </c>
      <c r="G688" s="244"/>
      <c r="H688" s="250"/>
      <c r="I688" s="240"/>
      <c r="J688" s="354"/>
      <c r="K688" s="242"/>
      <c r="L688" s="108">
        <v>0</v>
      </c>
    </row>
    <row r="689" spans="1:14" s="5" customFormat="1" ht="13.5" customHeight="1" x14ac:dyDescent="0.2">
      <c r="A689" s="327" t="s">
        <v>372</v>
      </c>
      <c r="B689" s="266" t="s">
        <v>373</v>
      </c>
      <c r="C689" s="266"/>
      <c r="D689" s="46" t="s">
        <v>14</v>
      </c>
      <c r="E689" s="76">
        <f>E690+E694</f>
        <v>521053884.40000004</v>
      </c>
      <c r="F689" s="76">
        <f>F690+F694</f>
        <v>233961762.55000001</v>
      </c>
      <c r="G689" s="269"/>
      <c r="H689" s="269"/>
      <c r="I689" s="269"/>
      <c r="J689" s="269"/>
      <c r="K689" s="335"/>
      <c r="L689" s="106">
        <f>L690+L694</f>
        <v>521053884.40000004</v>
      </c>
      <c r="M689" s="4"/>
      <c r="N689" s="144">
        <f>F695+F719</f>
        <v>233961762.55000001</v>
      </c>
    </row>
    <row r="690" spans="1:14" s="5" customFormat="1" ht="12.75" customHeight="1" x14ac:dyDescent="0.2">
      <c r="A690" s="328"/>
      <c r="B690" s="330"/>
      <c r="C690" s="267"/>
      <c r="D690" s="46" t="s">
        <v>17</v>
      </c>
      <c r="E690" s="68">
        <f>E691+E692+E693</f>
        <v>521053884.40000004</v>
      </c>
      <c r="F690" s="68">
        <f>F691+F692+F693</f>
        <v>233961762.55000001</v>
      </c>
      <c r="G690" s="332"/>
      <c r="H690" s="332"/>
      <c r="I690" s="332"/>
      <c r="J690" s="332"/>
      <c r="K690" s="335"/>
      <c r="L690" s="106">
        <f>L691+L692+L693</f>
        <v>521053884.40000004</v>
      </c>
      <c r="M690" s="4"/>
    </row>
    <row r="691" spans="1:14" s="5" customFormat="1" x14ac:dyDescent="0.2">
      <c r="A691" s="328"/>
      <c r="B691" s="330"/>
      <c r="C691" s="267"/>
      <c r="D691" s="46" t="s">
        <v>20</v>
      </c>
      <c r="E691" s="68">
        <f t="shared" ref="E691:F694" si="24">E697+E721</f>
        <v>521053884.40000004</v>
      </c>
      <c r="F691" s="68">
        <f t="shared" si="24"/>
        <v>233961762.55000001</v>
      </c>
      <c r="G691" s="332"/>
      <c r="H691" s="332"/>
      <c r="I691" s="332"/>
      <c r="J691" s="332"/>
      <c r="K691" s="335"/>
      <c r="L691" s="106">
        <f>L697+L721</f>
        <v>521053884.40000004</v>
      </c>
      <c r="M691" s="4"/>
    </row>
    <row r="692" spans="1:14" s="5" customFormat="1" ht="14.25" customHeight="1" x14ac:dyDescent="0.2">
      <c r="A692" s="328"/>
      <c r="B692" s="330"/>
      <c r="C692" s="267"/>
      <c r="D692" s="43" t="s">
        <v>23</v>
      </c>
      <c r="E692" s="68">
        <f t="shared" si="24"/>
        <v>0</v>
      </c>
      <c r="F692" s="68">
        <f t="shared" si="24"/>
        <v>0</v>
      </c>
      <c r="G692" s="332"/>
      <c r="H692" s="332"/>
      <c r="I692" s="332"/>
      <c r="J692" s="332"/>
      <c r="K692" s="335"/>
      <c r="L692" s="106">
        <f>L698+L722</f>
        <v>0</v>
      </c>
      <c r="M692" s="4"/>
    </row>
    <row r="693" spans="1:14" s="5" customFormat="1" ht="24" customHeight="1" x14ac:dyDescent="0.2">
      <c r="A693" s="328"/>
      <c r="B693" s="330"/>
      <c r="C693" s="267"/>
      <c r="D693" s="46" t="s">
        <v>26</v>
      </c>
      <c r="E693" s="68">
        <f t="shared" si="24"/>
        <v>0</v>
      </c>
      <c r="F693" s="68">
        <f t="shared" si="24"/>
        <v>0</v>
      </c>
      <c r="G693" s="332"/>
      <c r="H693" s="332"/>
      <c r="I693" s="332"/>
      <c r="J693" s="332"/>
      <c r="K693" s="335"/>
      <c r="L693" s="106">
        <f>L699+L723</f>
        <v>0</v>
      </c>
      <c r="M693" s="4"/>
    </row>
    <row r="694" spans="1:14" s="5" customFormat="1" ht="22.5" customHeight="1" x14ac:dyDescent="0.2">
      <c r="A694" s="329"/>
      <c r="B694" s="331"/>
      <c r="C694" s="268"/>
      <c r="D694" s="43" t="s">
        <v>42</v>
      </c>
      <c r="E694" s="68">
        <f t="shared" si="24"/>
        <v>0</v>
      </c>
      <c r="F694" s="68">
        <f t="shared" si="24"/>
        <v>0</v>
      </c>
      <c r="G694" s="333"/>
      <c r="H694" s="333"/>
      <c r="I694" s="333"/>
      <c r="J694" s="333"/>
      <c r="K694" s="336"/>
      <c r="L694" s="106">
        <f>L700+L724</f>
        <v>0</v>
      </c>
      <c r="M694" s="4"/>
    </row>
    <row r="695" spans="1:14" s="4" customFormat="1" ht="13.5" customHeight="1" x14ac:dyDescent="0.2">
      <c r="A695" s="337" t="s">
        <v>374</v>
      </c>
      <c r="B695" s="290" t="s">
        <v>375</v>
      </c>
      <c r="C695" s="290"/>
      <c r="D695" s="30" t="s">
        <v>14</v>
      </c>
      <c r="E695" s="69">
        <f>E696+E700</f>
        <v>2888840</v>
      </c>
      <c r="F695" s="69">
        <f>F696+F700</f>
        <v>1605157.15</v>
      </c>
      <c r="G695" s="278"/>
      <c r="H695" s="160"/>
      <c r="I695" s="160"/>
      <c r="J695" s="160"/>
      <c r="K695" s="115"/>
      <c r="L695" s="129">
        <f>L696+L700</f>
        <v>2888840</v>
      </c>
    </row>
    <row r="696" spans="1:14" s="4" customFormat="1" ht="18" customHeight="1" x14ac:dyDescent="0.2">
      <c r="A696" s="338"/>
      <c r="B696" s="302"/>
      <c r="C696" s="260"/>
      <c r="D696" s="23" t="s">
        <v>17</v>
      </c>
      <c r="E696" s="70">
        <f>E697+E698+E699</f>
        <v>2888840</v>
      </c>
      <c r="F696" s="70">
        <f>F697+F698+F699</f>
        <v>1605157.15</v>
      </c>
      <c r="G696" s="253"/>
      <c r="H696" s="161"/>
      <c r="I696" s="161"/>
      <c r="J696" s="161"/>
      <c r="K696" s="121"/>
      <c r="L696" s="129">
        <f>L697+L698+L699</f>
        <v>2888840</v>
      </c>
    </row>
    <row r="697" spans="1:14" s="4" customFormat="1" ht="11.25" customHeight="1" x14ac:dyDescent="0.2">
      <c r="A697" s="338"/>
      <c r="B697" s="302"/>
      <c r="C697" s="260"/>
      <c r="D697" s="23" t="s">
        <v>20</v>
      </c>
      <c r="E697" s="70">
        <f t="shared" ref="E697:F700" si="25">E703+E709+E715</f>
        <v>2888840</v>
      </c>
      <c r="F697" s="70">
        <f t="shared" si="25"/>
        <v>1605157.15</v>
      </c>
      <c r="G697" s="253"/>
      <c r="H697" s="161"/>
      <c r="I697" s="161"/>
      <c r="J697" s="161"/>
      <c r="K697" s="121"/>
      <c r="L697" s="129">
        <f>L703+L709+L715</f>
        <v>2888840</v>
      </c>
    </row>
    <row r="698" spans="1:14" s="4" customFormat="1" ht="13.5" customHeight="1" x14ac:dyDescent="0.2">
      <c r="A698" s="338"/>
      <c r="B698" s="302"/>
      <c r="C698" s="260"/>
      <c r="D698" s="30" t="s">
        <v>23</v>
      </c>
      <c r="E698" s="70">
        <f t="shared" si="25"/>
        <v>0</v>
      </c>
      <c r="F698" s="70">
        <f t="shared" si="25"/>
        <v>0</v>
      </c>
      <c r="G698" s="253"/>
      <c r="H698" s="161"/>
      <c r="I698" s="161"/>
      <c r="J698" s="161"/>
      <c r="K698" s="121"/>
      <c r="L698" s="129">
        <f>L704+L710+L716</f>
        <v>0</v>
      </c>
    </row>
    <row r="699" spans="1:14" s="4" customFormat="1" ht="22.5" customHeight="1" x14ac:dyDescent="0.2">
      <c r="A699" s="338"/>
      <c r="B699" s="302"/>
      <c r="C699" s="260"/>
      <c r="D699" s="23" t="s">
        <v>26</v>
      </c>
      <c r="E699" s="70">
        <f t="shared" si="25"/>
        <v>0</v>
      </c>
      <c r="F699" s="70">
        <f t="shared" si="25"/>
        <v>0</v>
      </c>
      <c r="G699" s="253"/>
      <c r="H699" s="161"/>
      <c r="I699" s="161"/>
      <c r="J699" s="161"/>
      <c r="K699" s="121"/>
      <c r="L699" s="129">
        <f>L705+L711+L717</f>
        <v>0</v>
      </c>
    </row>
    <row r="700" spans="1:14" s="4" customFormat="1" ht="20.25" customHeight="1" x14ac:dyDescent="0.2">
      <c r="A700" s="356"/>
      <c r="B700" s="302"/>
      <c r="C700" s="339"/>
      <c r="D700" s="53" t="s">
        <v>42</v>
      </c>
      <c r="E700" s="70">
        <f t="shared" si="25"/>
        <v>0</v>
      </c>
      <c r="F700" s="70">
        <f t="shared" si="25"/>
        <v>0</v>
      </c>
      <c r="G700" s="279"/>
      <c r="H700" s="163"/>
      <c r="I700" s="163"/>
      <c r="J700" s="163"/>
      <c r="K700" s="122"/>
      <c r="L700" s="129">
        <f>L706+L712+L718</f>
        <v>0</v>
      </c>
    </row>
    <row r="701" spans="1:14" ht="15.75" customHeight="1" x14ac:dyDescent="0.2">
      <c r="A701" s="355" t="s">
        <v>376</v>
      </c>
      <c r="B701" s="228" t="s">
        <v>377</v>
      </c>
      <c r="C701" s="228" t="s">
        <v>13</v>
      </c>
      <c r="D701" s="30" t="s">
        <v>14</v>
      </c>
      <c r="E701" s="49">
        <f>E702+E706</f>
        <v>1706848</v>
      </c>
      <c r="F701" s="49">
        <f>F702+F706</f>
        <v>998912</v>
      </c>
      <c r="G701" s="234"/>
      <c r="H701" s="225" t="s">
        <v>378</v>
      </c>
      <c r="I701" s="234" t="s">
        <v>25</v>
      </c>
      <c r="J701" s="351">
        <v>54</v>
      </c>
      <c r="K701" s="241">
        <f>56+11</f>
        <v>67</v>
      </c>
      <c r="L701" s="108">
        <f>L702+L706</f>
        <v>1706848</v>
      </c>
    </row>
    <row r="702" spans="1:14" ht="21" x14ac:dyDescent="0.2">
      <c r="A702" s="304"/>
      <c r="B702" s="230"/>
      <c r="C702" s="229"/>
      <c r="D702" s="23" t="s">
        <v>17</v>
      </c>
      <c r="E702" s="49">
        <f>E703+E704+E705</f>
        <v>1706848</v>
      </c>
      <c r="F702" s="173">
        <f>F703+F704+F705</f>
        <v>998912</v>
      </c>
      <c r="G702" s="233"/>
      <c r="H702" s="238"/>
      <c r="I702" s="233"/>
      <c r="J702" s="352"/>
      <c r="K702" s="236"/>
      <c r="L702" s="108">
        <f>L703+L704+L705</f>
        <v>1706848</v>
      </c>
    </row>
    <row r="703" spans="1:14" ht="15" customHeight="1" x14ac:dyDescent="0.2">
      <c r="A703" s="304"/>
      <c r="B703" s="230"/>
      <c r="C703" s="229"/>
      <c r="D703" s="53" t="s">
        <v>20</v>
      </c>
      <c r="E703" s="172">
        <v>1706848</v>
      </c>
      <c r="F703" s="49">
        <f>853428+145484</f>
        <v>998912</v>
      </c>
      <c r="G703" s="233"/>
      <c r="H703" s="238"/>
      <c r="I703" s="233"/>
      <c r="J703" s="352"/>
      <c r="K703" s="236"/>
      <c r="L703" s="108">
        <v>1706848</v>
      </c>
    </row>
    <row r="704" spans="1:14" ht="13.5" customHeight="1" x14ac:dyDescent="0.2">
      <c r="A704" s="304"/>
      <c r="B704" s="230"/>
      <c r="C704" s="229"/>
      <c r="D704" s="30" t="s">
        <v>23</v>
      </c>
      <c r="E704" s="49">
        <v>0</v>
      </c>
      <c r="F704" s="49">
        <v>0</v>
      </c>
      <c r="G704" s="233"/>
      <c r="H704" s="243"/>
      <c r="I704" s="246"/>
      <c r="J704" s="353"/>
      <c r="K704" s="247"/>
      <c r="L704" s="108">
        <v>0</v>
      </c>
    </row>
    <row r="705" spans="1:12" ht="24" customHeight="1" x14ac:dyDescent="0.2">
      <c r="A705" s="304"/>
      <c r="B705" s="230"/>
      <c r="C705" s="229"/>
      <c r="D705" s="23" t="s">
        <v>26</v>
      </c>
      <c r="E705" s="173">
        <v>0</v>
      </c>
      <c r="F705" s="172">
        <v>0</v>
      </c>
      <c r="G705" s="233"/>
      <c r="H705" s="243"/>
      <c r="I705" s="246"/>
      <c r="J705" s="353"/>
      <c r="K705" s="247"/>
      <c r="L705" s="108">
        <v>0</v>
      </c>
    </row>
    <row r="706" spans="1:12" ht="109.5" customHeight="1" x14ac:dyDescent="0.2">
      <c r="A706" s="305"/>
      <c r="B706" s="291"/>
      <c r="C706" s="229"/>
      <c r="D706" s="30" t="s">
        <v>42</v>
      </c>
      <c r="E706" s="24">
        <v>0</v>
      </c>
      <c r="F706" s="24">
        <v>0</v>
      </c>
      <c r="G706" s="244"/>
      <c r="H706" s="250"/>
      <c r="I706" s="240"/>
      <c r="J706" s="354"/>
      <c r="K706" s="242"/>
      <c r="L706" s="108">
        <v>0</v>
      </c>
    </row>
    <row r="707" spans="1:12" ht="22.5" customHeight="1" x14ac:dyDescent="0.2">
      <c r="A707" s="355" t="s">
        <v>379</v>
      </c>
      <c r="B707" s="228" t="s">
        <v>380</v>
      </c>
      <c r="C707" s="228" t="s">
        <v>13</v>
      </c>
      <c r="D707" s="30" t="s">
        <v>14</v>
      </c>
      <c r="E707" s="49">
        <f>E708+E712</f>
        <v>701992</v>
      </c>
      <c r="F707" s="49">
        <f>F708+F712</f>
        <v>335992</v>
      </c>
      <c r="G707" s="234"/>
      <c r="H707" s="225" t="s">
        <v>381</v>
      </c>
      <c r="I707" s="234" t="s">
        <v>25</v>
      </c>
      <c r="J707" s="234">
        <v>268</v>
      </c>
      <c r="K707" s="241">
        <v>93</v>
      </c>
      <c r="L707" s="205">
        <f>L708+L712</f>
        <v>701992</v>
      </c>
    </row>
    <row r="708" spans="1:12" ht="25.5" customHeight="1" x14ac:dyDescent="0.2">
      <c r="A708" s="304"/>
      <c r="B708" s="230"/>
      <c r="C708" s="229"/>
      <c r="D708" s="23" t="s">
        <v>17</v>
      </c>
      <c r="E708" s="49">
        <f>E709+E710+E711</f>
        <v>701992</v>
      </c>
      <c r="F708" s="173">
        <f>F709+F710+F711</f>
        <v>335992</v>
      </c>
      <c r="G708" s="233"/>
      <c r="H708" s="238"/>
      <c r="I708" s="233"/>
      <c r="J708" s="233"/>
      <c r="K708" s="236"/>
      <c r="L708" s="205">
        <f>L709+L710+L711</f>
        <v>701992</v>
      </c>
    </row>
    <row r="709" spans="1:12" ht="43.5" customHeight="1" x14ac:dyDescent="0.2">
      <c r="A709" s="304"/>
      <c r="B709" s="230"/>
      <c r="C709" s="229"/>
      <c r="D709" s="53" t="s">
        <v>20</v>
      </c>
      <c r="E709" s="172">
        <v>701992</v>
      </c>
      <c r="F709" s="49">
        <v>335992</v>
      </c>
      <c r="G709" s="233"/>
      <c r="H709" s="238"/>
      <c r="I709" s="246"/>
      <c r="J709" s="246"/>
      <c r="K709" s="247"/>
      <c r="L709" s="205">
        <v>701992</v>
      </c>
    </row>
    <row r="710" spans="1:12" ht="20.25" customHeight="1" x14ac:dyDescent="0.2">
      <c r="A710" s="304"/>
      <c r="B710" s="230"/>
      <c r="C710" s="229"/>
      <c r="D710" s="30" t="s">
        <v>23</v>
      </c>
      <c r="E710" s="49">
        <v>0</v>
      </c>
      <c r="F710" s="49">
        <v>0</v>
      </c>
      <c r="G710" s="233"/>
      <c r="H710" s="226"/>
      <c r="I710" s="233"/>
      <c r="J710" s="233"/>
      <c r="K710" s="236"/>
      <c r="L710" s="205">
        <v>0</v>
      </c>
    </row>
    <row r="711" spans="1:12" ht="30" customHeight="1" x14ac:dyDescent="0.2">
      <c r="A711" s="304"/>
      <c r="B711" s="230"/>
      <c r="C711" s="229"/>
      <c r="D711" s="23" t="s">
        <v>26</v>
      </c>
      <c r="E711" s="173">
        <v>0</v>
      </c>
      <c r="F711" s="172">
        <v>0</v>
      </c>
      <c r="G711" s="233"/>
      <c r="H711" s="226"/>
      <c r="I711" s="233"/>
      <c r="J711" s="233"/>
      <c r="K711" s="236"/>
      <c r="L711" s="205">
        <v>0</v>
      </c>
    </row>
    <row r="712" spans="1:12" ht="41.25" customHeight="1" x14ac:dyDescent="0.2">
      <c r="A712" s="305"/>
      <c r="B712" s="291"/>
      <c r="C712" s="229"/>
      <c r="D712" s="30" t="s">
        <v>42</v>
      </c>
      <c r="E712" s="24">
        <v>0</v>
      </c>
      <c r="F712" s="24">
        <v>0</v>
      </c>
      <c r="G712" s="244"/>
      <c r="H712" s="227"/>
      <c r="I712" s="240"/>
      <c r="J712" s="244"/>
      <c r="K712" s="245"/>
      <c r="L712" s="205">
        <v>0</v>
      </c>
    </row>
    <row r="713" spans="1:12" ht="15.75" customHeight="1" x14ac:dyDescent="0.2">
      <c r="A713" s="355" t="s">
        <v>382</v>
      </c>
      <c r="B713" s="228" t="s">
        <v>383</v>
      </c>
      <c r="C713" s="228" t="s">
        <v>13</v>
      </c>
      <c r="D713" s="30" t="s">
        <v>14</v>
      </c>
      <c r="E713" s="24">
        <f>E714+E718</f>
        <v>480000</v>
      </c>
      <c r="F713" s="24">
        <f>F714+F718</f>
        <v>270253.15000000002</v>
      </c>
      <c r="G713" s="234"/>
      <c r="H713" s="225" t="s">
        <v>384</v>
      </c>
      <c r="I713" s="234" t="s">
        <v>25</v>
      </c>
      <c r="J713" s="351">
        <v>215</v>
      </c>
      <c r="K713" s="241">
        <v>69</v>
      </c>
      <c r="L713" s="129">
        <f>L714+L718</f>
        <v>480000</v>
      </c>
    </row>
    <row r="714" spans="1:12" ht="21" x14ac:dyDescent="0.2">
      <c r="A714" s="304"/>
      <c r="B714" s="230"/>
      <c r="C714" s="229"/>
      <c r="D714" s="23" t="s">
        <v>17</v>
      </c>
      <c r="E714" s="24">
        <f>E715+E716+E717</f>
        <v>480000</v>
      </c>
      <c r="F714" s="170">
        <f>F715+F716+F717</f>
        <v>270253.15000000002</v>
      </c>
      <c r="G714" s="233"/>
      <c r="H714" s="226"/>
      <c r="I714" s="233"/>
      <c r="J714" s="352"/>
      <c r="K714" s="236"/>
      <c r="L714" s="129">
        <f>L715+L716+L717</f>
        <v>480000</v>
      </c>
    </row>
    <row r="715" spans="1:12" ht="15" customHeight="1" x14ac:dyDescent="0.2">
      <c r="A715" s="304"/>
      <c r="B715" s="230"/>
      <c r="C715" s="229"/>
      <c r="D715" s="53" t="s">
        <v>20</v>
      </c>
      <c r="E715" s="169">
        <v>480000</v>
      </c>
      <c r="F715" s="24">
        <f>147102.2+123150.95</f>
        <v>270253.15000000002</v>
      </c>
      <c r="G715" s="233"/>
      <c r="H715" s="226"/>
      <c r="I715" s="233"/>
      <c r="J715" s="352"/>
      <c r="K715" s="236"/>
      <c r="L715" s="129">
        <v>480000</v>
      </c>
    </row>
    <row r="716" spans="1:12" ht="13.5" customHeight="1" x14ac:dyDescent="0.2">
      <c r="A716" s="304"/>
      <c r="B716" s="230"/>
      <c r="C716" s="229"/>
      <c r="D716" s="30" t="s">
        <v>23</v>
      </c>
      <c r="E716" s="24">
        <v>0</v>
      </c>
      <c r="F716" s="24">
        <v>0</v>
      </c>
      <c r="G716" s="233"/>
      <c r="H716" s="226"/>
      <c r="I716" s="233"/>
      <c r="J716" s="352"/>
      <c r="K716" s="236"/>
      <c r="L716" s="129">
        <v>0</v>
      </c>
    </row>
    <row r="717" spans="1:12" ht="42" customHeight="1" x14ac:dyDescent="0.2">
      <c r="A717" s="304"/>
      <c r="B717" s="230"/>
      <c r="C717" s="229"/>
      <c r="D717" s="23" t="s">
        <v>26</v>
      </c>
      <c r="E717" s="170">
        <v>0</v>
      </c>
      <c r="F717" s="169">
        <v>0</v>
      </c>
      <c r="G717" s="233"/>
      <c r="H717" s="227"/>
      <c r="I717" s="244"/>
      <c r="J717" s="357"/>
      <c r="K717" s="245"/>
      <c r="L717" s="129">
        <v>0</v>
      </c>
    </row>
    <row r="718" spans="1:12" ht="103.5" customHeight="1" x14ac:dyDescent="0.2">
      <c r="A718" s="305"/>
      <c r="B718" s="291"/>
      <c r="C718" s="229"/>
      <c r="D718" s="30" t="s">
        <v>42</v>
      </c>
      <c r="E718" s="24">
        <v>0</v>
      </c>
      <c r="F718" s="24">
        <v>0</v>
      </c>
      <c r="G718" s="244"/>
      <c r="H718" s="146" t="s">
        <v>385</v>
      </c>
      <c r="I718" s="160" t="s">
        <v>25</v>
      </c>
      <c r="J718" s="149">
        <v>115</v>
      </c>
      <c r="K718" s="155">
        <v>30</v>
      </c>
      <c r="L718" s="129">
        <v>0</v>
      </c>
    </row>
    <row r="719" spans="1:12" s="4" customFormat="1" ht="13.5" customHeight="1" x14ac:dyDescent="0.2">
      <c r="A719" s="337" t="s">
        <v>386</v>
      </c>
      <c r="B719" s="290" t="s">
        <v>387</v>
      </c>
      <c r="C719" s="290"/>
      <c r="D719" s="30" t="s">
        <v>14</v>
      </c>
      <c r="E719" s="69">
        <f>E720+E724</f>
        <v>518165044.40000004</v>
      </c>
      <c r="F719" s="69">
        <f>F720+F724</f>
        <v>232356605.40000001</v>
      </c>
      <c r="G719" s="278"/>
      <c r="H719" s="160"/>
      <c r="I719" s="160"/>
      <c r="J719" s="160"/>
      <c r="K719" s="166"/>
      <c r="L719" s="129">
        <f>L720+L724</f>
        <v>518165044.40000004</v>
      </c>
    </row>
    <row r="720" spans="1:12" s="4" customFormat="1" ht="18" customHeight="1" x14ac:dyDescent="0.2">
      <c r="A720" s="338"/>
      <c r="B720" s="302"/>
      <c r="C720" s="260"/>
      <c r="D720" s="23" t="s">
        <v>17</v>
      </c>
      <c r="E720" s="70">
        <f>E721+E722+E723</f>
        <v>518165044.40000004</v>
      </c>
      <c r="F720" s="70">
        <f>F721+F722+F723</f>
        <v>232356605.40000001</v>
      </c>
      <c r="G720" s="253"/>
      <c r="H720" s="161"/>
      <c r="I720" s="161"/>
      <c r="J720" s="161"/>
      <c r="K720" s="121"/>
      <c r="L720" s="129">
        <f>L721+L722+L723</f>
        <v>518165044.40000004</v>
      </c>
    </row>
    <row r="721" spans="1:12" s="4" customFormat="1" ht="11.25" customHeight="1" x14ac:dyDescent="0.2">
      <c r="A721" s="338"/>
      <c r="B721" s="302"/>
      <c r="C721" s="260"/>
      <c r="D721" s="23" t="s">
        <v>20</v>
      </c>
      <c r="E721" s="70">
        <f>E745+E751</f>
        <v>518165044.40000004</v>
      </c>
      <c r="F721" s="70">
        <f>F745+F751</f>
        <v>232356605.40000001</v>
      </c>
      <c r="G721" s="253"/>
      <c r="H721" s="161"/>
      <c r="I721" s="161"/>
      <c r="J721" s="161"/>
      <c r="K721" s="121"/>
      <c r="L721" s="129">
        <f>L745+L751</f>
        <v>518165044.40000004</v>
      </c>
    </row>
    <row r="722" spans="1:12" s="4" customFormat="1" ht="13.5" customHeight="1" x14ac:dyDescent="0.2">
      <c r="A722" s="338"/>
      <c r="B722" s="302"/>
      <c r="C722" s="260"/>
      <c r="D722" s="30" t="s">
        <v>23</v>
      </c>
      <c r="E722" s="70">
        <f>E746+E752</f>
        <v>0</v>
      </c>
      <c r="F722" s="70">
        <f>F746+F752</f>
        <v>0</v>
      </c>
      <c r="G722" s="253"/>
      <c r="H722" s="161"/>
      <c r="I722" s="161"/>
      <c r="J722" s="161"/>
      <c r="K722" s="121"/>
      <c r="L722" s="129">
        <f>L746+L752</f>
        <v>0</v>
      </c>
    </row>
    <row r="723" spans="1:12" s="4" customFormat="1" ht="22.5" customHeight="1" x14ac:dyDescent="0.2">
      <c r="A723" s="338"/>
      <c r="B723" s="302"/>
      <c r="C723" s="260"/>
      <c r="D723" s="23" t="s">
        <v>26</v>
      </c>
      <c r="E723" s="70">
        <f>E729+E735+E741+E747</f>
        <v>0</v>
      </c>
      <c r="F723" s="70">
        <f>F729+F735+F741+F747</f>
        <v>0</v>
      </c>
      <c r="G723" s="253"/>
      <c r="H723" s="161"/>
      <c r="I723" s="161"/>
      <c r="J723" s="161"/>
      <c r="K723" s="121"/>
      <c r="L723" s="129">
        <f>L729+L735+L741+L747</f>
        <v>0</v>
      </c>
    </row>
    <row r="724" spans="1:12" s="4" customFormat="1" ht="22.5" customHeight="1" x14ac:dyDescent="0.2">
      <c r="A724" s="356"/>
      <c r="B724" s="302"/>
      <c r="C724" s="339"/>
      <c r="D724" s="53" t="s">
        <v>42</v>
      </c>
      <c r="E724" s="70">
        <f>E730+E736+E742+E748</f>
        <v>0</v>
      </c>
      <c r="F724" s="70">
        <f>F730+F736+F742+F748</f>
        <v>0</v>
      </c>
      <c r="G724" s="279"/>
      <c r="H724" s="163"/>
      <c r="I724" s="163"/>
      <c r="J724" s="163"/>
      <c r="K724" s="122"/>
      <c r="L724" s="129">
        <f>L730+L736+L742+L748</f>
        <v>0</v>
      </c>
    </row>
    <row r="725" spans="1:12" ht="15.75" hidden="1" customHeight="1" x14ac:dyDescent="0.2">
      <c r="A725" s="355" t="s">
        <v>388</v>
      </c>
      <c r="B725" s="228" t="s">
        <v>389</v>
      </c>
      <c r="C725" s="228" t="s">
        <v>13</v>
      </c>
      <c r="D725" s="30" t="s">
        <v>14</v>
      </c>
      <c r="E725" s="24">
        <f>E726+E730</f>
        <v>0</v>
      </c>
      <c r="F725" s="24">
        <f>F726+F730</f>
        <v>0</v>
      </c>
      <c r="G725" s="160"/>
      <c r="H725" s="225" t="s">
        <v>390</v>
      </c>
      <c r="I725" s="234" t="s">
        <v>96</v>
      </c>
      <c r="J725" s="351"/>
      <c r="K725" s="241">
        <v>0</v>
      </c>
      <c r="L725" s="108"/>
    </row>
    <row r="726" spans="1:12" ht="21" hidden="1" x14ac:dyDescent="0.2">
      <c r="A726" s="304"/>
      <c r="B726" s="230"/>
      <c r="C726" s="229"/>
      <c r="D726" s="23" t="s">
        <v>17</v>
      </c>
      <c r="E726" s="24">
        <f>E727+E728+E729</f>
        <v>0</v>
      </c>
      <c r="F726" s="170">
        <f>F727+F728+F729</f>
        <v>0</v>
      </c>
      <c r="G726" s="161"/>
      <c r="H726" s="238"/>
      <c r="I726" s="233"/>
      <c r="J726" s="352"/>
      <c r="K726" s="236"/>
      <c r="L726" s="108"/>
    </row>
    <row r="727" spans="1:12" ht="15" hidden="1" customHeight="1" x14ac:dyDescent="0.2">
      <c r="A727" s="304"/>
      <c r="B727" s="230"/>
      <c r="C727" s="229"/>
      <c r="D727" s="53" t="s">
        <v>20</v>
      </c>
      <c r="E727" s="169">
        <v>0</v>
      </c>
      <c r="F727" s="24"/>
      <c r="G727" s="161"/>
      <c r="H727" s="238"/>
      <c r="I727" s="233"/>
      <c r="J727" s="352"/>
      <c r="K727" s="236"/>
      <c r="L727" s="108"/>
    </row>
    <row r="728" spans="1:12" ht="13.5" hidden="1" customHeight="1" x14ac:dyDescent="0.2">
      <c r="A728" s="304"/>
      <c r="B728" s="230"/>
      <c r="C728" s="229"/>
      <c r="D728" s="30" t="s">
        <v>23</v>
      </c>
      <c r="E728" s="24">
        <v>0</v>
      </c>
      <c r="F728" s="24">
        <v>0</v>
      </c>
      <c r="G728" s="161"/>
      <c r="H728" s="243"/>
      <c r="I728" s="246"/>
      <c r="J728" s="353"/>
      <c r="K728" s="247"/>
      <c r="L728" s="108"/>
    </row>
    <row r="729" spans="1:12" ht="21" hidden="1" customHeight="1" x14ac:dyDescent="0.2">
      <c r="A729" s="304"/>
      <c r="B729" s="230"/>
      <c r="C729" s="229"/>
      <c r="D729" s="23" t="s">
        <v>26</v>
      </c>
      <c r="E729" s="170">
        <v>0</v>
      </c>
      <c r="F729" s="169">
        <v>0</v>
      </c>
      <c r="G729" s="161"/>
      <c r="H729" s="243"/>
      <c r="I729" s="246"/>
      <c r="J729" s="353"/>
      <c r="K729" s="247"/>
      <c r="L729" s="108"/>
    </row>
    <row r="730" spans="1:12" ht="21.75" hidden="1" customHeight="1" x14ac:dyDescent="0.2">
      <c r="A730" s="305"/>
      <c r="B730" s="291"/>
      <c r="C730" s="229"/>
      <c r="D730" s="30" t="s">
        <v>42</v>
      </c>
      <c r="E730" s="24">
        <v>0</v>
      </c>
      <c r="F730" s="24">
        <v>0</v>
      </c>
      <c r="G730" s="163"/>
      <c r="H730" s="250"/>
      <c r="I730" s="240"/>
      <c r="J730" s="354"/>
      <c r="K730" s="242"/>
      <c r="L730" s="108"/>
    </row>
    <row r="731" spans="1:12" ht="15.75" hidden="1" customHeight="1" x14ac:dyDescent="0.2">
      <c r="A731" s="355" t="s">
        <v>391</v>
      </c>
      <c r="B731" s="358" t="s">
        <v>392</v>
      </c>
      <c r="C731" s="228" t="s">
        <v>13</v>
      </c>
      <c r="D731" s="30" t="s">
        <v>14</v>
      </c>
      <c r="E731" s="24"/>
      <c r="F731" s="24">
        <f>F732+F736</f>
        <v>0</v>
      </c>
      <c r="G731" s="234"/>
      <c r="H731" s="225" t="s">
        <v>393</v>
      </c>
      <c r="I731" s="234" t="s">
        <v>96</v>
      </c>
      <c r="J731" s="351"/>
      <c r="K731" s="241"/>
      <c r="L731" s="108"/>
    </row>
    <row r="732" spans="1:12" ht="21" hidden="1" x14ac:dyDescent="0.2">
      <c r="A732" s="304"/>
      <c r="B732" s="359"/>
      <c r="C732" s="229"/>
      <c r="D732" s="23" t="s">
        <v>17</v>
      </c>
      <c r="E732" s="24"/>
      <c r="F732" s="170">
        <f>F733+F734+F735</f>
        <v>0</v>
      </c>
      <c r="G732" s="233"/>
      <c r="H732" s="238"/>
      <c r="I732" s="233"/>
      <c r="J732" s="352"/>
      <c r="K732" s="236"/>
      <c r="L732" s="108"/>
    </row>
    <row r="733" spans="1:12" ht="15" hidden="1" customHeight="1" x14ac:dyDescent="0.2">
      <c r="A733" s="304"/>
      <c r="B733" s="359"/>
      <c r="C733" s="229"/>
      <c r="D733" s="53" t="s">
        <v>20</v>
      </c>
      <c r="E733" s="169"/>
      <c r="F733" s="24">
        <v>0</v>
      </c>
      <c r="G733" s="233"/>
      <c r="H733" s="238"/>
      <c r="I733" s="233"/>
      <c r="J733" s="352"/>
      <c r="K733" s="236"/>
      <c r="L733" s="108"/>
    </row>
    <row r="734" spans="1:12" ht="13.5" hidden="1" customHeight="1" x14ac:dyDescent="0.2">
      <c r="A734" s="304"/>
      <c r="B734" s="359"/>
      <c r="C734" s="229"/>
      <c r="D734" s="30" t="s">
        <v>23</v>
      </c>
      <c r="E734" s="24"/>
      <c r="F734" s="24">
        <v>0</v>
      </c>
      <c r="G734" s="233"/>
      <c r="H734" s="243"/>
      <c r="I734" s="246"/>
      <c r="J734" s="353"/>
      <c r="K734" s="247"/>
      <c r="L734" s="108"/>
    </row>
    <row r="735" spans="1:12" ht="24" hidden="1" customHeight="1" x14ac:dyDescent="0.2">
      <c r="A735" s="304"/>
      <c r="B735" s="359"/>
      <c r="C735" s="229"/>
      <c r="D735" s="23" t="s">
        <v>26</v>
      </c>
      <c r="E735" s="170"/>
      <c r="F735" s="169">
        <v>0</v>
      </c>
      <c r="G735" s="233"/>
      <c r="H735" s="243"/>
      <c r="I735" s="246"/>
      <c r="J735" s="353"/>
      <c r="K735" s="247"/>
      <c r="L735" s="108"/>
    </row>
    <row r="736" spans="1:12" ht="24.75" hidden="1" customHeight="1" x14ac:dyDescent="0.2">
      <c r="A736" s="305"/>
      <c r="B736" s="360"/>
      <c r="C736" s="229"/>
      <c r="D736" s="30" t="s">
        <v>42</v>
      </c>
      <c r="E736" s="24"/>
      <c r="F736" s="24">
        <v>0</v>
      </c>
      <c r="G736" s="244"/>
      <c r="H736" s="250"/>
      <c r="I736" s="240"/>
      <c r="J736" s="354"/>
      <c r="K736" s="242"/>
      <c r="L736" s="108">
        <v>0</v>
      </c>
    </row>
    <row r="737" spans="1:12" ht="15.75" hidden="1" customHeight="1" x14ac:dyDescent="0.2">
      <c r="A737" s="355" t="s">
        <v>394</v>
      </c>
      <c r="B737" s="358" t="s">
        <v>395</v>
      </c>
      <c r="C737" s="228" t="s">
        <v>13</v>
      </c>
      <c r="D737" s="30" t="s">
        <v>14</v>
      </c>
      <c r="E737" s="24">
        <f>E738+E742</f>
        <v>0</v>
      </c>
      <c r="F737" s="24">
        <f>F738+F742</f>
        <v>0</v>
      </c>
      <c r="G737" s="234"/>
      <c r="H737" s="225" t="s">
        <v>396</v>
      </c>
      <c r="I737" s="234" t="s">
        <v>96</v>
      </c>
      <c r="J737" s="351"/>
      <c r="K737" s="241"/>
      <c r="L737" s="108">
        <f>L738+L742</f>
        <v>0</v>
      </c>
    </row>
    <row r="738" spans="1:12" ht="21" hidden="1" x14ac:dyDescent="0.2">
      <c r="A738" s="304"/>
      <c r="B738" s="359"/>
      <c r="C738" s="229"/>
      <c r="D738" s="23" t="s">
        <v>17</v>
      </c>
      <c r="E738" s="24">
        <f>E739+E740+E741</f>
        <v>0</v>
      </c>
      <c r="F738" s="170">
        <f>F739+F740+F741</f>
        <v>0</v>
      </c>
      <c r="G738" s="233"/>
      <c r="H738" s="238"/>
      <c r="I738" s="233"/>
      <c r="J738" s="352"/>
      <c r="K738" s="236"/>
      <c r="L738" s="108"/>
    </row>
    <row r="739" spans="1:12" ht="15" hidden="1" customHeight="1" x14ac:dyDescent="0.2">
      <c r="A739" s="304"/>
      <c r="B739" s="359"/>
      <c r="C739" s="229"/>
      <c r="D739" s="53" t="s">
        <v>20</v>
      </c>
      <c r="E739" s="169">
        <v>0</v>
      </c>
      <c r="F739" s="24"/>
      <c r="G739" s="233"/>
      <c r="H739" s="238"/>
      <c r="I739" s="233"/>
      <c r="J739" s="352"/>
      <c r="K739" s="236"/>
      <c r="L739" s="108"/>
    </row>
    <row r="740" spans="1:12" ht="13.5" hidden="1" customHeight="1" x14ac:dyDescent="0.2">
      <c r="A740" s="304"/>
      <c r="B740" s="359"/>
      <c r="C740" s="229"/>
      <c r="D740" s="30" t="s">
        <v>23</v>
      </c>
      <c r="E740" s="24">
        <v>0</v>
      </c>
      <c r="F740" s="24">
        <v>0</v>
      </c>
      <c r="G740" s="233"/>
      <c r="H740" s="243"/>
      <c r="I740" s="246"/>
      <c r="J740" s="353"/>
      <c r="K740" s="247"/>
      <c r="L740" s="108">
        <v>0</v>
      </c>
    </row>
    <row r="741" spans="1:12" ht="24" hidden="1" customHeight="1" x14ac:dyDescent="0.2">
      <c r="A741" s="304"/>
      <c r="B741" s="359"/>
      <c r="C741" s="229"/>
      <c r="D741" s="23" t="s">
        <v>26</v>
      </c>
      <c r="E741" s="170">
        <v>0</v>
      </c>
      <c r="F741" s="169">
        <v>0</v>
      </c>
      <c r="G741" s="233"/>
      <c r="H741" s="243"/>
      <c r="I741" s="246"/>
      <c r="J741" s="353"/>
      <c r="K741" s="247"/>
      <c r="L741" s="108">
        <v>0</v>
      </c>
    </row>
    <row r="742" spans="1:12" ht="174" hidden="1" customHeight="1" x14ac:dyDescent="0.2">
      <c r="A742" s="305"/>
      <c r="B742" s="360"/>
      <c r="C742" s="229"/>
      <c r="D742" s="30" t="s">
        <v>42</v>
      </c>
      <c r="E742" s="24">
        <v>0</v>
      </c>
      <c r="F742" s="24">
        <v>0</v>
      </c>
      <c r="G742" s="244"/>
      <c r="H742" s="250"/>
      <c r="I742" s="240"/>
      <c r="J742" s="354"/>
      <c r="K742" s="242"/>
      <c r="L742" s="108">
        <v>0</v>
      </c>
    </row>
    <row r="743" spans="1:12" ht="15.75" customHeight="1" x14ac:dyDescent="0.2">
      <c r="A743" s="355" t="s">
        <v>388</v>
      </c>
      <c r="B743" s="228" t="s">
        <v>526</v>
      </c>
      <c r="C743" s="228" t="s">
        <v>13</v>
      </c>
      <c r="D743" s="30" t="s">
        <v>14</v>
      </c>
      <c r="E743" s="24">
        <f>E744+E748</f>
        <v>518065176.04000002</v>
      </c>
      <c r="F743" s="24">
        <f>F744+F748</f>
        <v>232356062.31</v>
      </c>
      <c r="G743" s="234"/>
      <c r="H743" s="225" t="s">
        <v>527</v>
      </c>
      <c r="I743" s="148" t="s">
        <v>25</v>
      </c>
      <c r="J743" s="192">
        <v>300</v>
      </c>
      <c r="K743" s="193">
        <v>303</v>
      </c>
      <c r="L743" s="108">
        <v>518065176.04000002</v>
      </c>
    </row>
    <row r="744" spans="1:12" ht="21" x14ac:dyDescent="0.2">
      <c r="A744" s="304"/>
      <c r="B744" s="248"/>
      <c r="C744" s="229"/>
      <c r="D744" s="23" t="s">
        <v>17</v>
      </c>
      <c r="E744" s="24">
        <f>E745+E746+E747</f>
        <v>518065176.04000002</v>
      </c>
      <c r="F744" s="170">
        <f>F745+F746+F747</f>
        <v>232356062.31</v>
      </c>
      <c r="G744" s="233"/>
      <c r="H744" s="227"/>
      <c r="I744" s="154"/>
      <c r="J744" s="194"/>
      <c r="K744" s="136"/>
      <c r="L744" s="108">
        <v>518065176.04000002</v>
      </c>
    </row>
    <row r="745" spans="1:12" ht="15" customHeight="1" x14ac:dyDescent="0.2">
      <c r="A745" s="304"/>
      <c r="B745" s="248"/>
      <c r="C745" s="229"/>
      <c r="D745" s="53" t="s">
        <v>20</v>
      </c>
      <c r="E745" s="169">
        <v>518065176.04000002</v>
      </c>
      <c r="F745" s="24">
        <v>232356062.31</v>
      </c>
      <c r="G745" s="233"/>
      <c r="H745" s="225" t="s">
        <v>393</v>
      </c>
      <c r="I745" s="234" t="s">
        <v>25</v>
      </c>
      <c r="J745" s="351">
        <v>14</v>
      </c>
      <c r="K745" s="369">
        <v>17</v>
      </c>
      <c r="L745" s="108">
        <v>518065176.04000002</v>
      </c>
    </row>
    <row r="746" spans="1:12" ht="13.5" customHeight="1" x14ac:dyDescent="0.2">
      <c r="A746" s="304"/>
      <c r="B746" s="248"/>
      <c r="C746" s="229"/>
      <c r="D746" s="30" t="s">
        <v>23</v>
      </c>
      <c r="E746" s="24">
        <v>0</v>
      </c>
      <c r="F746" s="24">
        <v>0</v>
      </c>
      <c r="G746" s="233"/>
      <c r="H746" s="226"/>
      <c r="I746" s="233"/>
      <c r="J746" s="352"/>
      <c r="K746" s="370"/>
      <c r="L746" s="108">
        <v>0</v>
      </c>
    </row>
    <row r="747" spans="1:12" ht="51" customHeight="1" x14ac:dyDescent="0.2">
      <c r="A747" s="304"/>
      <c r="B747" s="248"/>
      <c r="C747" s="229"/>
      <c r="D747" s="23" t="s">
        <v>26</v>
      </c>
      <c r="E747" s="170">
        <v>0</v>
      </c>
      <c r="F747" s="169">
        <v>0</v>
      </c>
      <c r="G747" s="233"/>
      <c r="H747" s="227"/>
      <c r="I747" s="244"/>
      <c r="J747" s="357"/>
      <c r="K747" s="373"/>
      <c r="L747" s="108">
        <v>0</v>
      </c>
    </row>
    <row r="748" spans="1:12" ht="79.5" customHeight="1" x14ac:dyDescent="0.2">
      <c r="A748" s="305"/>
      <c r="B748" s="249"/>
      <c r="C748" s="229"/>
      <c r="D748" s="30" t="s">
        <v>42</v>
      </c>
      <c r="E748" s="24">
        <v>0</v>
      </c>
      <c r="F748" s="24">
        <v>0</v>
      </c>
      <c r="G748" s="244"/>
      <c r="H748" s="154" t="s">
        <v>396</v>
      </c>
      <c r="I748" s="134" t="s">
        <v>25</v>
      </c>
      <c r="J748" s="194">
        <v>92656</v>
      </c>
      <c r="K748" s="136">
        <v>92656</v>
      </c>
      <c r="L748" s="108">
        <v>0</v>
      </c>
    </row>
    <row r="749" spans="1:12" ht="15.75" customHeight="1" x14ac:dyDescent="0.2">
      <c r="A749" s="355" t="s">
        <v>391</v>
      </c>
      <c r="B749" s="228" t="s">
        <v>397</v>
      </c>
      <c r="C749" s="228" t="s">
        <v>13</v>
      </c>
      <c r="D749" s="30" t="s">
        <v>14</v>
      </c>
      <c r="E749" s="24">
        <f>E750+E754</f>
        <v>99868.36</v>
      </c>
      <c r="F749" s="24">
        <f>F750+F754</f>
        <v>543.09</v>
      </c>
      <c r="G749" s="234" t="s">
        <v>398</v>
      </c>
      <c r="H749" s="225" t="s">
        <v>399</v>
      </c>
      <c r="I749" s="234" t="s">
        <v>96</v>
      </c>
      <c r="J749" s="351">
        <v>109</v>
      </c>
      <c r="K749" s="369">
        <v>1</v>
      </c>
      <c r="L749" s="164">
        <f>L750+L754</f>
        <v>99868.36</v>
      </c>
    </row>
    <row r="750" spans="1:12" ht="21" x14ac:dyDescent="0.2">
      <c r="A750" s="304"/>
      <c r="B750" s="248"/>
      <c r="C750" s="229"/>
      <c r="D750" s="98" t="s">
        <v>17</v>
      </c>
      <c r="E750" s="24">
        <f>E751+E752+E753</f>
        <v>99868.36</v>
      </c>
      <c r="F750" s="170">
        <f>F751+F752+F753</f>
        <v>543.09</v>
      </c>
      <c r="G750" s="233"/>
      <c r="H750" s="238"/>
      <c r="I750" s="233"/>
      <c r="J750" s="352"/>
      <c r="K750" s="370"/>
      <c r="L750" s="164">
        <f>L751+L752+L753</f>
        <v>99868.36</v>
      </c>
    </row>
    <row r="751" spans="1:12" ht="15" customHeight="1" x14ac:dyDescent="0.2">
      <c r="A751" s="304"/>
      <c r="B751" s="248"/>
      <c r="C751" s="229"/>
      <c r="D751" s="95" t="s">
        <v>20</v>
      </c>
      <c r="E751" s="169">
        <v>99868.36</v>
      </c>
      <c r="F751" s="24">
        <v>543.09</v>
      </c>
      <c r="G751" s="233"/>
      <c r="H751" s="238"/>
      <c r="I751" s="233"/>
      <c r="J751" s="352"/>
      <c r="K751" s="370"/>
      <c r="L751" s="164">
        <v>99868.36</v>
      </c>
    </row>
    <row r="752" spans="1:12" ht="13.5" customHeight="1" x14ac:dyDescent="0.2">
      <c r="A752" s="304"/>
      <c r="B752" s="248"/>
      <c r="C752" s="229"/>
      <c r="D752" s="30" t="s">
        <v>23</v>
      </c>
      <c r="E752" s="24">
        <v>0</v>
      </c>
      <c r="F752" s="24">
        <v>0</v>
      </c>
      <c r="G752" s="233"/>
      <c r="H752" s="243"/>
      <c r="I752" s="246"/>
      <c r="J752" s="353"/>
      <c r="K752" s="371"/>
      <c r="L752" s="164">
        <v>0</v>
      </c>
    </row>
    <row r="753" spans="1:13" ht="24" customHeight="1" x14ac:dyDescent="0.2">
      <c r="A753" s="304"/>
      <c r="B753" s="248"/>
      <c r="C753" s="229"/>
      <c r="D753" s="98" t="s">
        <v>26</v>
      </c>
      <c r="E753" s="170">
        <v>0</v>
      </c>
      <c r="F753" s="169">
        <v>0</v>
      </c>
      <c r="G753" s="233"/>
      <c r="H753" s="243"/>
      <c r="I753" s="246"/>
      <c r="J753" s="353"/>
      <c r="K753" s="371"/>
      <c r="L753" s="164">
        <v>0</v>
      </c>
    </row>
    <row r="754" spans="1:13" ht="153" customHeight="1" x14ac:dyDescent="0.2">
      <c r="A754" s="305"/>
      <c r="B754" s="249"/>
      <c r="C754" s="229"/>
      <c r="D754" s="30" t="s">
        <v>42</v>
      </c>
      <c r="E754" s="24">
        <v>0</v>
      </c>
      <c r="F754" s="24">
        <v>0</v>
      </c>
      <c r="G754" s="244"/>
      <c r="H754" s="250"/>
      <c r="I754" s="240"/>
      <c r="J754" s="354"/>
      <c r="K754" s="372"/>
      <c r="L754" s="164">
        <v>0</v>
      </c>
    </row>
    <row r="755" spans="1:13" s="5" customFormat="1" ht="13.5" customHeight="1" x14ac:dyDescent="0.2">
      <c r="A755" s="327" t="s">
        <v>400</v>
      </c>
      <c r="B755" s="266" t="s">
        <v>401</v>
      </c>
      <c r="C755" s="266"/>
      <c r="D755" s="46" t="s">
        <v>14</v>
      </c>
      <c r="E755" s="68">
        <f>E756</f>
        <v>16063952689.5</v>
      </c>
      <c r="F755" s="68">
        <f>F756</f>
        <v>7851070936.3999996</v>
      </c>
      <c r="G755" s="269"/>
      <c r="H755" s="269"/>
      <c r="I755" s="269"/>
      <c r="J755" s="269"/>
      <c r="K755" s="335"/>
      <c r="L755" s="106">
        <f>L756</f>
        <v>3572312900</v>
      </c>
      <c r="M755" s="4"/>
    </row>
    <row r="756" spans="1:13" s="5" customFormat="1" ht="12.75" customHeight="1" x14ac:dyDescent="0.2">
      <c r="A756" s="328"/>
      <c r="B756" s="330"/>
      <c r="C756" s="267"/>
      <c r="D756" s="46" t="s">
        <v>17</v>
      </c>
      <c r="E756" s="68">
        <f>E757+E758+E759</f>
        <v>16063952689.5</v>
      </c>
      <c r="F756" s="68">
        <f>F757+F758+F759</f>
        <v>7851070936.3999996</v>
      </c>
      <c r="G756" s="332"/>
      <c r="H756" s="332"/>
      <c r="I756" s="332"/>
      <c r="J756" s="332"/>
      <c r="K756" s="335"/>
      <c r="L756" s="106">
        <f>L757+L758+L759</f>
        <v>3572312900</v>
      </c>
      <c r="M756" s="4"/>
    </row>
    <row r="757" spans="1:13" s="5" customFormat="1" x14ac:dyDescent="0.2">
      <c r="A757" s="328"/>
      <c r="B757" s="330"/>
      <c r="C757" s="267"/>
      <c r="D757" s="46" t="s">
        <v>20</v>
      </c>
      <c r="E757" s="68">
        <f>E763+E775</f>
        <v>3572312900</v>
      </c>
      <c r="F757" s="68">
        <f>F763+F775</f>
        <v>1786156450</v>
      </c>
      <c r="G757" s="332"/>
      <c r="H757" s="332"/>
      <c r="I757" s="332"/>
      <c r="J757" s="332"/>
      <c r="K757" s="335"/>
      <c r="L757" s="106">
        <f>L763+L775</f>
        <v>3572312900</v>
      </c>
      <c r="M757" s="4"/>
    </row>
    <row r="758" spans="1:13" s="5" customFormat="1" ht="14.25" customHeight="1" x14ac:dyDescent="0.2">
      <c r="A758" s="328"/>
      <c r="B758" s="330"/>
      <c r="C758" s="267"/>
      <c r="D758" s="43" t="s">
        <v>23</v>
      </c>
      <c r="E758" s="68">
        <f>E764+E776</f>
        <v>0</v>
      </c>
      <c r="F758" s="68">
        <f>F764+F776</f>
        <v>0</v>
      </c>
      <c r="G758" s="332"/>
      <c r="H758" s="332"/>
      <c r="I758" s="332"/>
      <c r="J758" s="332"/>
      <c r="K758" s="335"/>
      <c r="L758" s="106">
        <f>L764+L776</f>
        <v>0</v>
      </c>
      <c r="M758" s="4"/>
    </row>
    <row r="759" spans="1:13" s="5" customFormat="1" ht="24" customHeight="1" x14ac:dyDescent="0.2">
      <c r="A759" s="328"/>
      <c r="B759" s="330"/>
      <c r="C759" s="267"/>
      <c r="D759" s="43" t="s">
        <v>26</v>
      </c>
      <c r="E759" s="68">
        <f>E772+E777</f>
        <v>12491639789.5</v>
      </c>
      <c r="F759" s="68">
        <f>F772+F777</f>
        <v>6064914486.3999996</v>
      </c>
      <c r="G759" s="332"/>
      <c r="H759" s="332"/>
      <c r="I759" s="332"/>
      <c r="J759" s="332"/>
      <c r="K759" s="335"/>
      <c r="L759" s="106"/>
      <c r="M759" s="4"/>
    </row>
    <row r="760" spans="1:13" s="5" customFormat="1" ht="41.25" customHeight="1" x14ac:dyDescent="0.2">
      <c r="A760" s="329"/>
      <c r="B760" s="331"/>
      <c r="C760" s="268"/>
      <c r="D760" s="77" t="s">
        <v>402</v>
      </c>
      <c r="E760" s="68">
        <f>E778</f>
        <v>12491639789.5</v>
      </c>
      <c r="F760" s="68">
        <f>F778</f>
        <v>6064914486.3999996</v>
      </c>
      <c r="G760" s="333"/>
      <c r="H760" s="333"/>
      <c r="I760" s="333"/>
      <c r="J760" s="333"/>
      <c r="K760" s="336"/>
      <c r="L760" s="106"/>
      <c r="M760" s="4"/>
    </row>
    <row r="761" spans="1:13" s="4" customFormat="1" ht="13.5" customHeight="1" x14ac:dyDescent="0.2">
      <c r="A761" s="337" t="s">
        <v>403</v>
      </c>
      <c r="B761" s="290" t="s">
        <v>404</v>
      </c>
      <c r="C761" s="290"/>
      <c r="D761" s="30" t="s">
        <v>14</v>
      </c>
      <c r="E761" s="69">
        <f>E762+E766</f>
        <v>3572312900</v>
      </c>
      <c r="F761" s="69">
        <f>F762+F766</f>
        <v>1786156450</v>
      </c>
      <c r="G761" s="278"/>
      <c r="H761" s="160"/>
      <c r="I761" s="160"/>
      <c r="J761" s="160"/>
      <c r="K761" s="166"/>
      <c r="L761" s="129">
        <f>L762+L766</f>
        <v>3572312900</v>
      </c>
    </row>
    <row r="762" spans="1:13" s="4" customFormat="1" ht="18" customHeight="1" x14ac:dyDescent="0.2">
      <c r="A762" s="338"/>
      <c r="B762" s="302"/>
      <c r="C762" s="260"/>
      <c r="D762" s="23" t="s">
        <v>17</v>
      </c>
      <c r="E762" s="70">
        <f>E763+E764+E765</f>
        <v>3572312900</v>
      </c>
      <c r="F762" s="70">
        <f>F763+F764+F765</f>
        <v>1786156450</v>
      </c>
      <c r="G762" s="253"/>
      <c r="H762" s="161"/>
      <c r="I762" s="161"/>
      <c r="J762" s="161"/>
      <c r="K762" s="121"/>
      <c r="L762" s="129">
        <f>L763+L764+L765</f>
        <v>3572312900</v>
      </c>
    </row>
    <row r="763" spans="1:13" s="4" customFormat="1" ht="11.25" customHeight="1" x14ac:dyDescent="0.2">
      <c r="A763" s="338"/>
      <c r="B763" s="302"/>
      <c r="C763" s="260"/>
      <c r="D763" s="23" t="s">
        <v>20</v>
      </c>
      <c r="E763" s="70">
        <f>E769</f>
        <v>3572312900</v>
      </c>
      <c r="F763" s="70">
        <f t="shared" ref="E763:F766" si="26">F769</f>
        <v>1786156450</v>
      </c>
      <c r="G763" s="253"/>
      <c r="H763" s="161"/>
      <c r="I763" s="161"/>
      <c r="J763" s="161"/>
      <c r="K763" s="121"/>
      <c r="L763" s="129">
        <f>L769</f>
        <v>3572312900</v>
      </c>
    </row>
    <row r="764" spans="1:13" s="4" customFormat="1" ht="13.5" customHeight="1" x14ac:dyDescent="0.2">
      <c r="A764" s="338"/>
      <c r="B764" s="302"/>
      <c r="C764" s="260"/>
      <c r="D764" s="30" t="s">
        <v>23</v>
      </c>
      <c r="E764" s="70">
        <f t="shared" si="26"/>
        <v>0</v>
      </c>
      <c r="F764" s="70">
        <f t="shared" si="26"/>
        <v>0</v>
      </c>
      <c r="G764" s="253"/>
      <c r="H764" s="161"/>
      <c r="I764" s="161"/>
      <c r="J764" s="161"/>
      <c r="K764" s="121"/>
      <c r="L764" s="129">
        <f>L770</f>
        <v>0</v>
      </c>
    </row>
    <row r="765" spans="1:13" s="4" customFormat="1" ht="22.5" customHeight="1" x14ac:dyDescent="0.2">
      <c r="A765" s="338"/>
      <c r="B765" s="302"/>
      <c r="C765" s="260"/>
      <c r="D765" s="23" t="s">
        <v>26</v>
      </c>
      <c r="E765" s="70">
        <f t="shared" si="26"/>
        <v>0</v>
      </c>
      <c r="F765" s="70">
        <f t="shared" si="26"/>
        <v>0</v>
      </c>
      <c r="G765" s="253"/>
      <c r="H765" s="161"/>
      <c r="I765" s="161"/>
      <c r="J765" s="161"/>
      <c r="K765" s="121"/>
      <c r="L765" s="129">
        <f>L771</f>
        <v>0</v>
      </c>
    </row>
    <row r="766" spans="1:13" s="4" customFormat="1" ht="20.25" customHeight="1" x14ac:dyDescent="0.2">
      <c r="A766" s="356"/>
      <c r="B766" s="302"/>
      <c r="C766" s="339"/>
      <c r="D766" s="53" t="s">
        <v>42</v>
      </c>
      <c r="E766" s="70">
        <f t="shared" si="26"/>
        <v>0</v>
      </c>
      <c r="F766" s="70">
        <f t="shared" si="26"/>
        <v>0</v>
      </c>
      <c r="G766" s="279"/>
      <c r="H766" s="163"/>
      <c r="I766" s="163"/>
      <c r="J766" s="163"/>
      <c r="K766" s="122"/>
      <c r="L766" s="129">
        <f>L772</f>
        <v>0</v>
      </c>
    </row>
    <row r="767" spans="1:13" ht="21" customHeight="1" x14ac:dyDescent="0.2">
      <c r="A767" s="228" t="s">
        <v>405</v>
      </c>
      <c r="B767" s="228" t="s">
        <v>406</v>
      </c>
      <c r="C767" s="228" t="s">
        <v>13</v>
      </c>
      <c r="D767" s="30" t="s">
        <v>14</v>
      </c>
      <c r="E767" s="49">
        <f>E768+E772</f>
        <v>3572312900</v>
      </c>
      <c r="F767" s="49">
        <f>F768+F772</f>
        <v>1786156450</v>
      </c>
      <c r="G767" s="234"/>
      <c r="H767" s="225" t="s">
        <v>407</v>
      </c>
      <c r="I767" s="234" t="s">
        <v>25</v>
      </c>
      <c r="J767" s="351">
        <v>492760</v>
      </c>
      <c r="K767" s="241">
        <v>492760</v>
      </c>
      <c r="L767" s="108">
        <f>L768+L772</f>
        <v>3572312900</v>
      </c>
    </row>
    <row r="768" spans="1:13" ht="20.25" customHeight="1" x14ac:dyDescent="0.2">
      <c r="A768" s="304"/>
      <c r="B768" s="230"/>
      <c r="C768" s="229"/>
      <c r="D768" s="23" t="s">
        <v>17</v>
      </c>
      <c r="E768" s="49">
        <f>E769+E770+E771</f>
        <v>3572312900</v>
      </c>
      <c r="F768" s="173">
        <f>F769+F770+F771</f>
        <v>1786156450</v>
      </c>
      <c r="G768" s="233"/>
      <c r="H768" s="238"/>
      <c r="I768" s="233"/>
      <c r="J768" s="352"/>
      <c r="K768" s="236"/>
      <c r="L768" s="108">
        <f>L769+L770+L771</f>
        <v>3572312900</v>
      </c>
    </row>
    <row r="769" spans="1:12" ht="15" customHeight="1" x14ac:dyDescent="0.2">
      <c r="A769" s="304"/>
      <c r="B769" s="230"/>
      <c r="C769" s="229"/>
      <c r="D769" s="53" t="s">
        <v>20</v>
      </c>
      <c r="E769" s="172">
        <v>3572312900</v>
      </c>
      <c r="F769" s="49">
        <v>1786156450</v>
      </c>
      <c r="G769" s="233"/>
      <c r="H769" s="238"/>
      <c r="I769" s="233"/>
      <c r="J769" s="352"/>
      <c r="K769" s="236"/>
      <c r="L769" s="108">
        <v>3572312900</v>
      </c>
    </row>
    <row r="770" spans="1:12" ht="12.75" customHeight="1" x14ac:dyDescent="0.2">
      <c r="A770" s="304"/>
      <c r="B770" s="230"/>
      <c r="C770" s="229"/>
      <c r="D770" s="30" t="s">
        <v>23</v>
      </c>
      <c r="E770" s="49">
        <v>0</v>
      </c>
      <c r="F770" s="49">
        <v>0</v>
      </c>
      <c r="G770" s="233"/>
      <c r="H770" s="243"/>
      <c r="I770" s="246"/>
      <c r="J770" s="353"/>
      <c r="K770" s="247"/>
      <c r="L770" s="108">
        <v>0</v>
      </c>
    </row>
    <row r="771" spans="1:12" ht="24.75" customHeight="1" x14ac:dyDescent="0.2">
      <c r="A771" s="304"/>
      <c r="B771" s="230"/>
      <c r="C771" s="229"/>
      <c r="D771" s="23" t="s">
        <v>26</v>
      </c>
      <c r="E771" s="173">
        <v>0</v>
      </c>
      <c r="F771" s="172">
        <v>0</v>
      </c>
      <c r="G771" s="233"/>
      <c r="H771" s="243"/>
      <c r="I771" s="246"/>
      <c r="J771" s="353"/>
      <c r="K771" s="247"/>
      <c r="L771" s="108">
        <v>0</v>
      </c>
    </row>
    <row r="772" spans="1:12" ht="21.75" customHeight="1" x14ac:dyDescent="0.2">
      <c r="A772" s="305"/>
      <c r="B772" s="291"/>
      <c r="C772" s="229"/>
      <c r="D772" s="30" t="s">
        <v>42</v>
      </c>
      <c r="E772" s="49">
        <v>0</v>
      </c>
      <c r="F772" s="49">
        <v>0</v>
      </c>
      <c r="G772" s="244"/>
      <c r="H772" s="250"/>
      <c r="I772" s="240"/>
      <c r="J772" s="354"/>
      <c r="K772" s="242"/>
      <c r="L772" s="108">
        <v>0</v>
      </c>
    </row>
    <row r="773" spans="1:12" s="4" customFormat="1" ht="15.75" customHeight="1" x14ac:dyDescent="0.2">
      <c r="A773" s="337" t="s">
        <v>408</v>
      </c>
      <c r="B773" s="290" t="s">
        <v>409</v>
      </c>
      <c r="C773" s="290"/>
      <c r="D773" s="78" t="s">
        <v>14</v>
      </c>
      <c r="E773" s="69">
        <f>E774+E777</f>
        <v>12491639789.5</v>
      </c>
      <c r="F773" s="69">
        <f>F774+F777</f>
        <v>6064914486.3999996</v>
      </c>
      <c r="G773" s="278"/>
      <c r="H773" s="160"/>
      <c r="I773" s="160"/>
      <c r="J773" s="160"/>
      <c r="K773" s="166"/>
      <c r="L773" s="220">
        <f>L774+L777</f>
        <v>0</v>
      </c>
    </row>
    <row r="774" spans="1:12" s="4" customFormat="1" ht="19.5" customHeight="1" x14ac:dyDescent="0.2">
      <c r="A774" s="361"/>
      <c r="B774" s="302"/>
      <c r="C774" s="302"/>
      <c r="D774" s="79" t="s">
        <v>17</v>
      </c>
      <c r="E774" s="70">
        <f>E775+E776</f>
        <v>0</v>
      </c>
      <c r="F774" s="70">
        <f>F775+F776</f>
        <v>0</v>
      </c>
      <c r="G774" s="253"/>
      <c r="H774" s="161"/>
      <c r="I774" s="161"/>
      <c r="J774" s="161"/>
      <c r="K774" s="121"/>
      <c r="L774" s="220">
        <f>L775+L776</f>
        <v>0</v>
      </c>
    </row>
    <row r="775" spans="1:12" s="4" customFormat="1" ht="12.75" customHeight="1" x14ac:dyDescent="0.2">
      <c r="A775" s="361"/>
      <c r="B775" s="302"/>
      <c r="C775" s="302"/>
      <c r="D775" s="79" t="s">
        <v>20</v>
      </c>
      <c r="E775" s="70">
        <f t="shared" ref="E775:F778" si="27">E781+E787</f>
        <v>0</v>
      </c>
      <c r="F775" s="70">
        <f t="shared" si="27"/>
        <v>0</v>
      </c>
      <c r="G775" s="253"/>
      <c r="H775" s="161"/>
      <c r="I775" s="161"/>
      <c r="J775" s="161"/>
      <c r="K775" s="121"/>
      <c r="L775" s="220">
        <f>L781+L787</f>
        <v>0</v>
      </c>
    </row>
    <row r="776" spans="1:12" s="4" customFormat="1" ht="14.25" customHeight="1" x14ac:dyDescent="0.2">
      <c r="A776" s="361"/>
      <c r="B776" s="302"/>
      <c r="C776" s="302"/>
      <c r="D776" s="78" t="s">
        <v>23</v>
      </c>
      <c r="E776" s="70">
        <f t="shared" si="27"/>
        <v>0</v>
      </c>
      <c r="F776" s="70">
        <f t="shared" si="27"/>
        <v>0</v>
      </c>
      <c r="G776" s="253"/>
      <c r="H776" s="161"/>
      <c r="I776" s="161"/>
      <c r="J776" s="161"/>
      <c r="K776" s="121"/>
      <c r="L776" s="220">
        <f>L782+L788</f>
        <v>0</v>
      </c>
    </row>
    <row r="777" spans="1:12" s="4" customFormat="1" ht="20.25" customHeight="1" x14ac:dyDescent="0.2">
      <c r="A777" s="361"/>
      <c r="B777" s="302"/>
      <c r="C777" s="302"/>
      <c r="D777" s="80" t="s">
        <v>410</v>
      </c>
      <c r="E777" s="70">
        <f t="shared" si="27"/>
        <v>12491639789.5</v>
      </c>
      <c r="F777" s="70">
        <f t="shared" si="27"/>
        <v>6064914486.3999996</v>
      </c>
      <c r="G777" s="253"/>
      <c r="H777" s="161"/>
      <c r="I777" s="161"/>
      <c r="J777" s="161"/>
      <c r="K777" s="121"/>
      <c r="L777" s="220">
        <v>0</v>
      </c>
    </row>
    <row r="778" spans="1:12" s="4" customFormat="1" ht="39.75" customHeight="1" x14ac:dyDescent="0.2">
      <c r="A778" s="362"/>
      <c r="B778" s="303"/>
      <c r="C778" s="303"/>
      <c r="D778" s="81" t="s">
        <v>402</v>
      </c>
      <c r="E778" s="70">
        <f t="shared" si="27"/>
        <v>12491639789.5</v>
      </c>
      <c r="F778" s="70">
        <f t="shared" si="27"/>
        <v>6064914486.3999996</v>
      </c>
      <c r="G778" s="279"/>
      <c r="H778" s="163"/>
      <c r="I778" s="163"/>
      <c r="J778" s="163"/>
      <c r="K778" s="122"/>
      <c r="L778" s="220">
        <v>0</v>
      </c>
    </row>
    <row r="779" spans="1:12" s="4" customFormat="1" ht="17.25" customHeight="1" x14ac:dyDescent="0.2">
      <c r="A779" s="337" t="s">
        <v>411</v>
      </c>
      <c r="B779" s="290" t="s">
        <v>412</v>
      </c>
      <c r="C779" s="290" t="s">
        <v>413</v>
      </c>
      <c r="D779" s="78" t="s">
        <v>14</v>
      </c>
      <c r="E779" s="195">
        <f>E780+E783</f>
        <v>12489922089.5</v>
      </c>
      <c r="F779" s="195">
        <f>F780+F783</f>
        <v>6064914486.3999996</v>
      </c>
      <c r="G779" s="149"/>
      <c r="H779" s="228" t="s">
        <v>414</v>
      </c>
      <c r="I779" s="234" t="s">
        <v>415</v>
      </c>
      <c r="J779" s="234">
        <v>174610</v>
      </c>
      <c r="K779" s="241">
        <v>74128</v>
      </c>
      <c r="L779" s="108">
        <f>L780+L783</f>
        <v>0</v>
      </c>
    </row>
    <row r="780" spans="1:12" s="4" customFormat="1" ht="21.75" customHeight="1" x14ac:dyDescent="0.2">
      <c r="A780" s="338"/>
      <c r="B780" s="302"/>
      <c r="C780" s="260"/>
      <c r="D780" s="79" t="s">
        <v>17</v>
      </c>
      <c r="E780" s="175">
        <f>E781+E782</f>
        <v>0</v>
      </c>
      <c r="F780" s="175">
        <f>F781+F782</f>
        <v>0</v>
      </c>
      <c r="G780" s="150"/>
      <c r="H780" s="237"/>
      <c r="I780" s="244"/>
      <c r="J780" s="244"/>
      <c r="K780" s="245"/>
      <c r="L780" s="108">
        <f>L781+L782</f>
        <v>0</v>
      </c>
    </row>
    <row r="781" spans="1:12" s="4" customFormat="1" ht="14.25" customHeight="1" x14ac:dyDescent="0.2">
      <c r="A781" s="338"/>
      <c r="B781" s="302"/>
      <c r="C781" s="260"/>
      <c r="D781" s="79" t="s">
        <v>20</v>
      </c>
      <c r="E781" s="175">
        <v>0</v>
      </c>
      <c r="F781" s="175">
        <v>0</v>
      </c>
      <c r="G781" s="150"/>
      <c r="H781" s="228" t="s">
        <v>416</v>
      </c>
      <c r="I781" s="234" t="s">
        <v>417</v>
      </c>
      <c r="J781" s="234">
        <v>62212</v>
      </c>
      <c r="K781" s="241">
        <v>23087</v>
      </c>
      <c r="L781" s="108">
        <v>0</v>
      </c>
    </row>
    <row r="782" spans="1:12" s="4" customFormat="1" ht="17.25" customHeight="1" x14ac:dyDescent="0.2">
      <c r="A782" s="338"/>
      <c r="B782" s="302"/>
      <c r="C782" s="260"/>
      <c r="D782" s="78" t="s">
        <v>23</v>
      </c>
      <c r="E782" s="175">
        <v>0</v>
      </c>
      <c r="F782" s="175">
        <v>0</v>
      </c>
      <c r="G782" s="150"/>
      <c r="H782" s="229"/>
      <c r="I782" s="233"/>
      <c r="J782" s="233"/>
      <c r="K782" s="236"/>
      <c r="L782" s="108">
        <v>0</v>
      </c>
    </row>
    <row r="783" spans="1:12" s="4" customFormat="1" ht="21.75" customHeight="1" x14ac:dyDescent="0.2">
      <c r="A783" s="338"/>
      <c r="B783" s="302"/>
      <c r="C783" s="260"/>
      <c r="D783" s="80" t="s">
        <v>410</v>
      </c>
      <c r="E783" s="175">
        <f>E784</f>
        <v>12489922089.5</v>
      </c>
      <c r="F783" s="175">
        <f>F784</f>
        <v>6064914486.3999996</v>
      </c>
      <c r="G783" s="150"/>
      <c r="H783" s="229"/>
      <c r="I783" s="233"/>
      <c r="J783" s="233"/>
      <c r="K783" s="236"/>
      <c r="L783" s="108">
        <v>0</v>
      </c>
    </row>
    <row r="784" spans="1:12" s="4" customFormat="1" ht="51" customHeight="1" x14ac:dyDescent="0.2">
      <c r="A784" s="338"/>
      <c r="B784" s="302"/>
      <c r="C784" s="260"/>
      <c r="D784" s="81" t="s">
        <v>402</v>
      </c>
      <c r="E784" s="175">
        <v>12489922089.5</v>
      </c>
      <c r="F784" s="175">
        <v>6064914486.3999996</v>
      </c>
      <c r="G784" s="151"/>
      <c r="H784" s="237"/>
      <c r="I784" s="244"/>
      <c r="J784" s="244"/>
      <c r="K784" s="245"/>
      <c r="L784" s="108">
        <v>0</v>
      </c>
    </row>
    <row r="785" spans="1:13" s="4" customFormat="1" x14ac:dyDescent="0.2">
      <c r="A785" s="337" t="s">
        <v>418</v>
      </c>
      <c r="B785" s="290" t="s">
        <v>419</v>
      </c>
      <c r="C785" s="290" t="s">
        <v>413</v>
      </c>
      <c r="D785" s="78" t="s">
        <v>14</v>
      </c>
      <c r="E785" s="195">
        <f>E786+E789</f>
        <v>1717700</v>
      </c>
      <c r="F785" s="195">
        <f>F786+F789</f>
        <v>0</v>
      </c>
      <c r="G785" s="233"/>
      <c r="H785" s="225" t="s">
        <v>420</v>
      </c>
      <c r="I785" s="234" t="s">
        <v>321</v>
      </c>
      <c r="J785" s="363">
        <v>2895180</v>
      </c>
      <c r="K785" s="365">
        <v>940557</v>
      </c>
      <c r="L785" s="298">
        <f>L786+L789</f>
        <v>0</v>
      </c>
    </row>
    <row r="786" spans="1:13" s="4" customFormat="1" ht="24" customHeight="1" x14ac:dyDescent="0.2">
      <c r="A786" s="338"/>
      <c r="B786" s="302"/>
      <c r="C786" s="302"/>
      <c r="D786" s="79" t="s">
        <v>17</v>
      </c>
      <c r="E786" s="175">
        <f>E787+E788</f>
        <v>0</v>
      </c>
      <c r="F786" s="175">
        <f>F787+F788</f>
        <v>0</v>
      </c>
      <c r="G786" s="233"/>
      <c r="H786" s="227"/>
      <c r="I786" s="244"/>
      <c r="J786" s="364"/>
      <c r="K786" s="366"/>
      <c r="L786" s="298">
        <f>L787+L788</f>
        <v>0</v>
      </c>
    </row>
    <row r="787" spans="1:13" s="4" customFormat="1" ht="18.75" customHeight="1" x14ac:dyDescent="0.2">
      <c r="A787" s="338"/>
      <c r="B787" s="302"/>
      <c r="C787" s="302"/>
      <c r="D787" s="79" t="s">
        <v>20</v>
      </c>
      <c r="E787" s="175">
        <v>0</v>
      </c>
      <c r="F787" s="175">
        <v>0</v>
      </c>
      <c r="G787" s="233"/>
      <c r="H787" s="153" t="s">
        <v>421</v>
      </c>
      <c r="I787" s="32" t="s">
        <v>321</v>
      </c>
      <c r="J787" s="196">
        <v>533583</v>
      </c>
      <c r="K787" s="197">
        <v>251927</v>
      </c>
      <c r="L787" s="215">
        <v>0</v>
      </c>
    </row>
    <row r="788" spans="1:13" s="4" customFormat="1" ht="14.25" customHeight="1" x14ac:dyDescent="0.2">
      <c r="A788" s="338"/>
      <c r="B788" s="302"/>
      <c r="C788" s="302"/>
      <c r="D788" s="78" t="s">
        <v>23</v>
      </c>
      <c r="E788" s="175">
        <v>0</v>
      </c>
      <c r="F788" s="175">
        <v>0</v>
      </c>
      <c r="G788" s="233"/>
      <c r="H788" s="225" t="s">
        <v>422</v>
      </c>
      <c r="I788" s="234" t="s">
        <v>423</v>
      </c>
      <c r="J788" s="363">
        <v>1748965</v>
      </c>
      <c r="K788" s="365">
        <v>687962</v>
      </c>
      <c r="L788" s="298">
        <v>0</v>
      </c>
    </row>
    <row r="789" spans="1:13" s="4" customFormat="1" ht="19.5" customHeight="1" x14ac:dyDescent="0.2">
      <c r="A789" s="338"/>
      <c r="B789" s="302"/>
      <c r="C789" s="302"/>
      <c r="D789" s="80" t="s">
        <v>410</v>
      </c>
      <c r="E789" s="175">
        <f>E790</f>
        <v>1717700</v>
      </c>
      <c r="F789" s="175">
        <v>0</v>
      </c>
      <c r="G789" s="233"/>
      <c r="H789" s="227"/>
      <c r="I789" s="244"/>
      <c r="J789" s="364"/>
      <c r="K789" s="366"/>
      <c r="L789" s="298">
        <f>L790</f>
        <v>0</v>
      </c>
    </row>
    <row r="790" spans="1:13" s="4" customFormat="1" ht="81" customHeight="1" x14ac:dyDescent="0.2">
      <c r="A790" s="338"/>
      <c r="B790" s="302"/>
      <c r="C790" s="303"/>
      <c r="D790" s="81" t="s">
        <v>402</v>
      </c>
      <c r="E790" s="175">
        <v>1717700</v>
      </c>
      <c r="F790" s="175">
        <v>0</v>
      </c>
      <c r="G790" s="244"/>
      <c r="H790" s="148" t="s">
        <v>424</v>
      </c>
      <c r="I790" s="148" t="s">
        <v>425</v>
      </c>
      <c r="J790" s="198">
        <v>286554</v>
      </c>
      <c r="K790" s="197">
        <v>139299</v>
      </c>
      <c r="L790" s="215">
        <v>0</v>
      </c>
    </row>
    <row r="791" spans="1:13" s="5" customFormat="1" ht="13.5" customHeight="1" x14ac:dyDescent="0.2">
      <c r="A791" s="327" t="s">
        <v>426</v>
      </c>
      <c r="B791" s="266" t="s">
        <v>427</v>
      </c>
      <c r="C791" s="266"/>
      <c r="D791" s="43" t="s">
        <v>14</v>
      </c>
      <c r="E791" s="68">
        <f>E792+E796</f>
        <v>9556000</v>
      </c>
      <c r="F791" s="68">
        <f>F792+F796</f>
        <v>4777920</v>
      </c>
      <c r="G791" s="269"/>
      <c r="H791" s="269"/>
      <c r="I791" s="269"/>
      <c r="J791" s="269"/>
      <c r="K791" s="335"/>
      <c r="L791" s="106">
        <f>L792+L796</f>
        <v>9556000</v>
      </c>
      <c r="M791" s="4"/>
    </row>
    <row r="792" spans="1:13" s="5" customFormat="1" ht="12.75" customHeight="1" x14ac:dyDescent="0.2">
      <c r="A792" s="328"/>
      <c r="B792" s="330"/>
      <c r="C792" s="267"/>
      <c r="D792" s="46" t="s">
        <v>17</v>
      </c>
      <c r="E792" s="68">
        <f>E793+E794+E795</f>
        <v>9556000</v>
      </c>
      <c r="F792" s="68">
        <f>F793+F794+F795</f>
        <v>4777920</v>
      </c>
      <c r="G792" s="332"/>
      <c r="H792" s="332"/>
      <c r="I792" s="332"/>
      <c r="J792" s="332"/>
      <c r="K792" s="335"/>
      <c r="L792" s="106">
        <f>L793+L794+L795</f>
        <v>9556000</v>
      </c>
      <c r="M792" s="4"/>
    </row>
    <row r="793" spans="1:13" s="5" customFormat="1" x14ac:dyDescent="0.2">
      <c r="A793" s="328"/>
      <c r="B793" s="330"/>
      <c r="C793" s="267"/>
      <c r="D793" s="46" t="s">
        <v>20</v>
      </c>
      <c r="E793" s="68">
        <f t="shared" ref="E793:F796" si="28">E799</f>
        <v>9556000</v>
      </c>
      <c r="F793" s="68">
        <f t="shared" si="28"/>
        <v>4777920</v>
      </c>
      <c r="G793" s="332"/>
      <c r="H793" s="332"/>
      <c r="I793" s="332"/>
      <c r="J793" s="332"/>
      <c r="K793" s="335"/>
      <c r="L793" s="106">
        <f>L799</f>
        <v>9556000</v>
      </c>
      <c r="M793" s="4"/>
    </row>
    <row r="794" spans="1:13" s="5" customFormat="1" ht="14.25" customHeight="1" x14ac:dyDescent="0.2">
      <c r="A794" s="328"/>
      <c r="B794" s="330"/>
      <c r="C794" s="267"/>
      <c r="D794" s="43" t="s">
        <v>23</v>
      </c>
      <c r="E794" s="68">
        <f t="shared" si="28"/>
        <v>0</v>
      </c>
      <c r="F794" s="68">
        <f t="shared" si="28"/>
        <v>0</v>
      </c>
      <c r="G794" s="332"/>
      <c r="H794" s="332"/>
      <c r="I794" s="332"/>
      <c r="J794" s="332"/>
      <c r="K794" s="335"/>
      <c r="L794" s="106">
        <f>L800</f>
        <v>0</v>
      </c>
      <c r="M794" s="4"/>
    </row>
    <row r="795" spans="1:13" s="5" customFormat="1" ht="24" customHeight="1" x14ac:dyDescent="0.2">
      <c r="A795" s="328"/>
      <c r="B795" s="330"/>
      <c r="C795" s="267"/>
      <c r="D795" s="46" t="s">
        <v>26</v>
      </c>
      <c r="E795" s="68">
        <f t="shared" si="28"/>
        <v>0</v>
      </c>
      <c r="F795" s="68">
        <f t="shared" si="28"/>
        <v>0</v>
      </c>
      <c r="G795" s="332"/>
      <c r="H795" s="332"/>
      <c r="I795" s="332"/>
      <c r="J795" s="332"/>
      <c r="K795" s="335"/>
      <c r="L795" s="106">
        <f>L801</f>
        <v>0</v>
      </c>
      <c r="M795" s="4"/>
    </row>
    <row r="796" spans="1:13" s="5" customFormat="1" ht="15.75" customHeight="1" x14ac:dyDescent="0.2">
      <c r="A796" s="329"/>
      <c r="B796" s="331"/>
      <c r="C796" s="268"/>
      <c r="D796" s="43" t="s">
        <v>42</v>
      </c>
      <c r="E796" s="82">
        <f t="shared" si="28"/>
        <v>0</v>
      </c>
      <c r="F796" s="82">
        <f t="shared" si="28"/>
        <v>0</v>
      </c>
      <c r="G796" s="333"/>
      <c r="H796" s="333"/>
      <c r="I796" s="333"/>
      <c r="J796" s="333"/>
      <c r="K796" s="336"/>
      <c r="L796" s="106">
        <f>L802</f>
        <v>0</v>
      </c>
      <c r="M796" s="4"/>
    </row>
    <row r="797" spans="1:13" s="4" customFormat="1" ht="15.75" customHeight="1" x14ac:dyDescent="0.2">
      <c r="A797" s="337" t="s">
        <v>428</v>
      </c>
      <c r="B797" s="290" t="s">
        <v>429</v>
      </c>
      <c r="C797" s="290"/>
      <c r="D797" s="30" t="s">
        <v>14</v>
      </c>
      <c r="E797" s="69">
        <f>E798+E802</f>
        <v>9556000</v>
      </c>
      <c r="F797" s="69">
        <f>F798+F802</f>
        <v>4777920</v>
      </c>
      <c r="G797" s="278"/>
      <c r="H797" s="160"/>
      <c r="I797" s="160"/>
      <c r="J797" s="160"/>
      <c r="K797" s="166"/>
      <c r="L797" s="129">
        <f>L798+L802</f>
        <v>9556000</v>
      </c>
    </row>
    <row r="798" spans="1:13" s="4" customFormat="1" ht="19.5" customHeight="1" x14ac:dyDescent="0.2">
      <c r="A798" s="338"/>
      <c r="B798" s="302"/>
      <c r="C798" s="260"/>
      <c r="D798" s="23" t="s">
        <v>17</v>
      </c>
      <c r="E798" s="70">
        <f>E799+E800+E801</f>
        <v>9556000</v>
      </c>
      <c r="F798" s="70">
        <f>F799+F800+F801</f>
        <v>4777920</v>
      </c>
      <c r="G798" s="253"/>
      <c r="H798" s="161"/>
      <c r="I798" s="161"/>
      <c r="J798" s="161"/>
      <c r="K798" s="121"/>
      <c r="L798" s="129">
        <f>L799+L800+L801</f>
        <v>9556000</v>
      </c>
    </row>
    <row r="799" spans="1:13" s="4" customFormat="1" ht="12" customHeight="1" x14ac:dyDescent="0.2">
      <c r="A799" s="338"/>
      <c r="B799" s="302"/>
      <c r="C799" s="260"/>
      <c r="D799" s="23" t="s">
        <v>20</v>
      </c>
      <c r="E799" s="70">
        <f>E805+E811</f>
        <v>9556000</v>
      </c>
      <c r="F799" s="70">
        <f>F805+F811</f>
        <v>4777920</v>
      </c>
      <c r="G799" s="253"/>
      <c r="H799" s="161"/>
      <c r="I799" s="161"/>
      <c r="J799" s="161"/>
      <c r="K799" s="121"/>
      <c r="L799" s="129">
        <f>L805+L811</f>
        <v>9556000</v>
      </c>
    </row>
    <row r="800" spans="1:13" s="4" customFormat="1" ht="12.75" customHeight="1" x14ac:dyDescent="0.2">
      <c r="A800" s="338"/>
      <c r="B800" s="302"/>
      <c r="C800" s="260"/>
      <c r="D800" s="30" t="s">
        <v>23</v>
      </c>
      <c r="E800" s="70">
        <f t="shared" ref="E800:F802" si="29">E806+E812</f>
        <v>0</v>
      </c>
      <c r="F800" s="70">
        <f t="shared" si="29"/>
        <v>0</v>
      </c>
      <c r="G800" s="253"/>
      <c r="H800" s="161"/>
      <c r="I800" s="161"/>
      <c r="J800" s="161"/>
      <c r="K800" s="121"/>
      <c r="L800" s="129">
        <f>L806+L812</f>
        <v>0</v>
      </c>
    </row>
    <row r="801" spans="1:13" s="4" customFormat="1" ht="21.75" customHeight="1" x14ac:dyDescent="0.2">
      <c r="A801" s="338"/>
      <c r="B801" s="302"/>
      <c r="C801" s="260"/>
      <c r="D801" s="23" t="s">
        <v>26</v>
      </c>
      <c r="E801" s="70">
        <f t="shared" si="29"/>
        <v>0</v>
      </c>
      <c r="F801" s="70">
        <f t="shared" si="29"/>
        <v>0</v>
      </c>
      <c r="G801" s="253"/>
      <c r="H801" s="161"/>
      <c r="I801" s="161"/>
      <c r="J801" s="161"/>
      <c r="K801" s="121"/>
      <c r="L801" s="129">
        <f>L807+L813</f>
        <v>0</v>
      </c>
    </row>
    <row r="802" spans="1:13" s="4" customFormat="1" ht="17.25" customHeight="1" x14ac:dyDescent="0.2">
      <c r="A802" s="356"/>
      <c r="B802" s="303"/>
      <c r="C802" s="339"/>
      <c r="D802" s="53" t="s">
        <v>42</v>
      </c>
      <c r="E802" s="70">
        <f t="shared" si="29"/>
        <v>0</v>
      </c>
      <c r="F802" s="70">
        <f t="shared" si="29"/>
        <v>0</v>
      </c>
      <c r="G802" s="279"/>
      <c r="H802" s="163"/>
      <c r="I802" s="163"/>
      <c r="J802" s="163"/>
      <c r="K802" s="122"/>
      <c r="L802" s="129">
        <f>L808+L814</f>
        <v>0</v>
      </c>
    </row>
    <row r="803" spans="1:13" ht="19.5" customHeight="1" x14ac:dyDescent="0.2">
      <c r="A803" s="228" t="s">
        <v>430</v>
      </c>
      <c r="B803" s="228" t="s">
        <v>431</v>
      </c>
      <c r="C803" s="346" t="s">
        <v>317</v>
      </c>
      <c r="D803" s="30" t="s">
        <v>14</v>
      </c>
      <c r="E803" s="24">
        <f>E804+E808</f>
        <v>3092000</v>
      </c>
      <c r="F803" s="24">
        <f>F804+F808</f>
        <v>1545960</v>
      </c>
      <c r="G803" s="149"/>
      <c r="H803" s="225" t="s">
        <v>432</v>
      </c>
      <c r="I803" s="234" t="s">
        <v>48</v>
      </c>
      <c r="J803" s="351">
        <v>95</v>
      </c>
      <c r="K803" s="241">
        <v>98</v>
      </c>
      <c r="L803" s="108">
        <f>L804+L808</f>
        <v>3092000</v>
      </c>
    </row>
    <row r="804" spans="1:13" ht="18" customHeight="1" x14ac:dyDescent="0.2">
      <c r="A804" s="304"/>
      <c r="B804" s="230"/>
      <c r="C804" s="347"/>
      <c r="D804" s="23" t="s">
        <v>17</v>
      </c>
      <c r="E804" s="24">
        <f>E805+E806+E807</f>
        <v>3092000</v>
      </c>
      <c r="F804" s="24">
        <f>F805+F806+F807</f>
        <v>1545960</v>
      </c>
      <c r="G804" s="150"/>
      <c r="H804" s="238"/>
      <c r="I804" s="233"/>
      <c r="J804" s="352"/>
      <c r="K804" s="236"/>
      <c r="L804" s="108">
        <f>L805+L806+L807</f>
        <v>3092000</v>
      </c>
    </row>
    <row r="805" spans="1:13" ht="22.5" customHeight="1" x14ac:dyDescent="0.2">
      <c r="A805" s="304"/>
      <c r="B805" s="230"/>
      <c r="C805" s="347"/>
      <c r="D805" s="53" t="s">
        <v>20</v>
      </c>
      <c r="E805" s="169">
        <v>3092000</v>
      </c>
      <c r="F805" s="24">
        <v>1545960</v>
      </c>
      <c r="G805" s="150"/>
      <c r="H805" s="238"/>
      <c r="I805" s="233"/>
      <c r="J805" s="352"/>
      <c r="K805" s="236"/>
      <c r="L805" s="108">
        <v>3092000</v>
      </c>
    </row>
    <row r="806" spans="1:13" ht="15" customHeight="1" x14ac:dyDescent="0.2">
      <c r="A806" s="304"/>
      <c r="B806" s="230"/>
      <c r="C806" s="347"/>
      <c r="D806" s="30" t="s">
        <v>23</v>
      </c>
      <c r="E806" s="24">
        <v>0</v>
      </c>
      <c r="F806" s="24">
        <v>0</v>
      </c>
      <c r="G806" s="150"/>
      <c r="H806" s="243"/>
      <c r="I806" s="246"/>
      <c r="J806" s="353"/>
      <c r="K806" s="247"/>
      <c r="L806" s="108">
        <v>0</v>
      </c>
    </row>
    <row r="807" spans="1:13" ht="23.25" customHeight="1" x14ac:dyDescent="0.2">
      <c r="A807" s="304"/>
      <c r="B807" s="230"/>
      <c r="C807" s="347"/>
      <c r="D807" s="23" t="s">
        <v>26</v>
      </c>
      <c r="E807" s="170">
        <v>0</v>
      </c>
      <c r="F807" s="169">
        <v>0</v>
      </c>
      <c r="G807" s="150"/>
      <c r="H807" s="243"/>
      <c r="I807" s="246"/>
      <c r="J807" s="353"/>
      <c r="K807" s="247"/>
      <c r="L807" s="108">
        <v>0</v>
      </c>
    </row>
    <row r="808" spans="1:13" ht="31.5" customHeight="1" x14ac:dyDescent="0.2">
      <c r="A808" s="305"/>
      <c r="B808" s="291"/>
      <c r="C808" s="347"/>
      <c r="D808" s="30" t="s">
        <v>42</v>
      </c>
      <c r="E808" s="24">
        <v>0</v>
      </c>
      <c r="F808" s="24">
        <v>0</v>
      </c>
      <c r="G808" s="151"/>
      <c r="H808" s="250"/>
      <c r="I808" s="240"/>
      <c r="J808" s="354"/>
      <c r="K808" s="242"/>
      <c r="L808" s="108">
        <v>0</v>
      </c>
    </row>
    <row r="809" spans="1:13" ht="15.75" customHeight="1" x14ac:dyDescent="0.2">
      <c r="A809" s="228" t="s">
        <v>433</v>
      </c>
      <c r="B809" s="228" t="s">
        <v>434</v>
      </c>
      <c r="C809" s="346" t="s">
        <v>317</v>
      </c>
      <c r="D809" s="30" t="s">
        <v>14</v>
      </c>
      <c r="E809" s="49">
        <f>E810+E814</f>
        <v>6464000</v>
      </c>
      <c r="F809" s="49">
        <f>F810+F814</f>
        <v>3231960</v>
      </c>
      <c r="G809" s="86"/>
      <c r="H809" s="225" t="s">
        <v>435</v>
      </c>
      <c r="I809" s="234" t="s">
        <v>48</v>
      </c>
      <c r="J809" s="351">
        <v>88</v>
      </c>
      <c r="K809" s="241">
        <v>92.1</v>
      </c>
      <c r="L809" s="108">
        <f>L810+L814</f>
        <v>6464000</v>
      </c>
    </row>
    <row r="810" spans="1:13" ht="21" x14ac:dyDescent="0.2">
      <c r="A810" s="304"/>
      <c r="B810" s="230"/>
      <c r="C810" s="347"/>
      <c r="D810" s="23" t="s">
        <v>17</v>
      </c>
      <c r="E810" s="49">
        <f>E811+E812+E813</f>
        <v>6464000</v>
      </c>
      <c r="F810" s="173">
        <f>F811+F812+F813</f>
        <v>3231960</v>
      </c>
      <c r="G810" s="199"/>
      <c r="H810" s="238"/>
      <c r="I810" s="233"/>
      <c r="J810" s="352"/>
      <c r="K810" s="236"/>
      <c r="L810" s="108">
        <f>L811+L812+L813</f>
        <v>6464000</v>
      </c>
    </row>
    <row r="811" spans="1:13" ht="16.5" customHeight="1" x14ac:dyDescent="0.2">
      <c r="A811" s="304"/>
      <c r="B811" s="230"/>
      <c r="C811" s="347"/>
      <c r="D811" s="53" t="s">
        <v>20</v>
      </c>
      <c r="E811" s="172">
        <v>6464000</v>
      </c>
      <c r="F811" s="49">
        <v>3231960</v>
      </c>
      <c r="G811" s="199"/>
      <c r="H811" s="238"/>
      <c r="I811" s="233"/>
      <c r="J811" s="352"/>
      <c r="K811" s="236"/>
      <c r="L811" s="108">
        <v>6464000</v>
      </c>
    </row>
    <row r="812" spans="1:13" ht="15.75" customHeight="1" x14ac:dyDescent="0.2">
      <c r="A812" s="304"/>
      <c r="B812" s="230"/>
      <c r="C812" s="347"/>
      <c r="D812" s="30" t="s">
        <v>23</v>
      </c>
      <c r="E812" s="49">
        <v>0</v>
      </c>
      <c r="F812" s="49">
        <v>0</v>
      </c>
      <c r="G812" s="199"/>
      <c r="H812" s="243"/>
      <c r="I812" s="246"/>
      <c r="J812" s="353"/>
      <c r="K812" s="247"/>
      <c r="L812" s="108">
        <v>0</v>
      </c>
    </row>
    <row r="813" spans="1:13" ht="19.5" customHeight="1" x14ac:dyDescent="0.2">
      <c r="A813" s="304"/>
      <c r="B813" s="230"/>
      <c r="C813" s="347"/>
      <c r="D813" s="23" t="s">
        <v>26</v>
      </c>
      <c r="E813" s="173">
        <v>0</v>
      </c>
      <c r="F813" s="172">
        <v>0</v>
      </c>
      <c r="G813" s="199"/>
      <c r="H813" s="243"/>
      <c r="I813" s="246"/>
      <c r="J813" s="353"/>
      <c r="K813" s="247"/>
      <c r="L813" s="108">
        <v>0</v>
      </c>
    </row>
    <row r="814" spans="1:13" ht="21.75" customHeight="1" x14ac:dyDescent="0.2">
      <c r="A814" s="305"/>
      <c r="B814" s="291"/>
      <c r="C814" s="347"/>
      <c r="D814" s="30" t="s">
        <v>42</v>
      </c>
      <c r="E814" s="24">
        <v>0</v>
      </c>
      <c r="F814" s="24">
        <v>0</v>
      </c>
      <c r="G814" s="200"/>
      <c r="H814" s="250"/>
      <c r="I814" s="240"/>
      <c r="J814" s="354"/>
      <c r="K814" s="242"/>
      <c r="L814" s="108">
        <v>0</v>
      </c>
    </row>
    <row r="815" spans="1:13" s="5" customFormat="1" ht="13.5" customHeight="1" x14ac:dyDescent="0.2">
      <c r="A815" s="327" t="s">
        <v>436</v>
      </c>
      <c r="B815" s="266" t="s">
        <v>437</v>
      </c>
      <c r="C815" s="266"/>
      <c r="D815" s="46" t="s">
        <v>14</v>
      </c>
      <c r="E815" s="68">
        <f>E816+E820</f>
        <v>151546500</v>
      </c>
      <c r="F815" s="68">
        <f>F816+F820</f>
        <v>367197305.69</v>
      </c>
      <c r="G815" s="269"/>
      <c r="H815" s="269"/>
      <c r="I815" s="269"/>
      <c r="J815" s="269"/>
      <c r="K815" s="335"/>
      <c r="L815" s="106">
        <f>L816+L820</f>
        <v>61750000</v>
      </c>
      <c r="M815" s="4"/>
    </row>
    <row r="816" spans="1:13" s="5" customFormat="1" ht="12.75" customHeight="1" x14ac:dyDescent="0.2">
      <c r="A816" s="328"/>
      <c r="B816" s="330"/>
      <c r="C816" s="267"/>
      <c r="D816" s="46" t="s">
        <v>17</v>
      </c>
      <c r="E816" s="68">
        <f>E817+E818+E819</f>
        <v>151546500</v>
      </c>
      <c r="F816" s="68">
        <f>F817+F818+F819</f>
        <v>367197305.69</v>
      </c>
      <c r="G816" s="332"/>
      <c r="H816" s="332"/>
      <c r="I816" s="332"/>
      <c r="J816" s="332"/>
      <c r="K816" s="335"/>
      <c r="L816" s="106">
        <f>L817+L818+L819</f>
        <v>61750000</v>
      </c>
      <c r="M816" s="4"/>
    </row>
    <row r="817" spans="1:13" s="5" customFormat="1" x14ac:dyDescent="0.2">
      <c r="A817" s="328"/>
      <c r="B817" s="330"/>
      <c r="C817" s="267"/>
      <c r="D817" s="46" t="s">
        <v>20</v>
      </c>
      <c r="E817" s="68">
        <f>E823+E834+E846+E858+E876</f>
        <v>13390000</v>
      </c>
      <c r="F817" s="68">
        <f>F823+F834+F846+F858+F876</f>
        <v>1575000</v>
      </c>
      <c r="G817" s="332"/>
      <c r="H817" s="332"/>
      <c r="I817" s="332"/>
      <c r="J817" s="332"/>
      <c r="K817" s="335"/>
      <c r="L817" s="106">
        <f>L823+L834+L846+L858+L876</f>
        <v>13390000</v>
      </c>
      <c r="M817" s="4"/>
    </row>
    <row r="818" spans="1:13" s="5" customFormat="1" ht="14.25" customHeight="1" x14ac:dyDescent="0.2">
      <c r="A818" s="328"/>
      <c r="B818" s="330"/>
      <c r="C818" s="267"/>
      <c r="D818" s="43" t="s">
        <v>23</v>
      </c>
      <c r="E818" s="68">
        <f>E824+E835+E847+E859+E877</f>
        <v>138156500</v>
      </c>
      <c r="F818" s="68">
        <f>F824+F835+F847+F859+F877</f>
        <v>365622305.69</v>
      </c>
      <c r="G818" s="332"/>
      <c r="H818" s="332"/>
      <c r="I818" s="332"/>
      <c r="J818" s="332"/>
      <c r="K818" s="335"/>
      <c r="L818" s="106">
        <f>L824+L835+L847+L859+L877</f>
        <v>48360000</v>
      </c>
      <c r="M818" s="4"/>
    </row>
    <row r="819" spans="1:13" s="5" customFormat="1" ht="24" customHeight="1" x14ac:dyDescent="0.2">
      <c r="A819" s="328"/>
      <c r="B819" s="330"/>
      <c r="C819" s="267"/>
      <c r="D819" s="46" t="s">
        <v>26</v>
      </c>
      <c r="E819" s="68">
        <f>E825+E836+E848+E860</f>
        <v>0</v>
      </c>
      <c r="F819" s="68">
        <f>F825+F836+F848+F860</f>
        <v>0</v>
      </c>
      <c r="G819" s="332"/>
      <c r="H819" s="332"/>
      <c r="I819" s="332"/>
      <c r="J819" s="332"/>
      <c r="K819" s="335"/>
      <c r="L819" s="106">
        <f>L825+L836+L848+L860</f>
        <v>0</v>
      </c>
      <c r="M819" s="4"/>
    </row>
    <row r="820" spans="1:13" s="5" customFormat="1" ht="18.75" customHeight="1" x14ac:dyDescent="0.2">
      <c r="A820" s="329"/>
      <c r="B820" s="331"/>
      <c r="C820" s="268"/>
      <c r="D820" s="43" t="s">
        <v>42</v>
      </c>
      <c r="E820" s="68">
        <f>E826+E837+E849+E861</f>
        <v>0</v>
      </c>
      <c r="F820" s="68">
        <f>F826+F837+F849+F861</f>
        <v>0</v>
      </c>
      <c r="G820" s="333"/>
      <c r="H820" s="333"/>
      <c r="I820" s="333"/>
      <c r="J820" s="333"/>
      <c r="K820" s="336"/>
      <c r="L820" s="106">
        <f>L826+L837+L849+L861</f>
        <v>0</v>
      </c>
      <c r="M820" s="4"/>
    </row>
    <row r="821" spans="1:13" s="4" customFormat="1" ht="24" customHeight="1" x14ac:dyDescent="0.2">
      <c r="A821" s="337" t="s">
        <v>438</v>
      </c>
      <c r="B821" s="290" t="s">
        <v>439</v>
      </c>
      <c r="C821" s="290"/>
      <c r="D821" s="30" t="s">
        <v>14</v>
      </c>
      <c r="E821" s="69">
        <f>E822+E826</f>
        <v>0</v>
      </c>
      <c r="F821" s="69">
        <f>F822+F826</f>
        <v>0</v>
      </c>
      <c r="G821" s="278"/>
      <c r="H821" s="225" t="s">
        <v>440</v>
      </c>
      <c r="I821" s="234" t="s">
        <v>25</v>
      </c>
      <c r="J821" s="234">
        <v>2417</v>
      </c>
      <c r="K821" s="241">
        <v>1208</v>
      </c>
      <c r="L821" s="108">
        <f>L822+L826</f>
        <v>0</v>
      </c>
    </row>
    <row r="822" spans="1:13" s="4" customFormat="1" ht="23.25" customHeight="1" x14ac:dyDescent="0.2">
      <c r="A822" s="338"/>
      <c r="B822" s="302"/>
      <c r="C822" s="260"/>
      <c r="D822" s="23" t="s">
        <v>17</v>
      </c>
      <c r="E822" s="70">
        <f>E823+E824+E825</f>
        <v>0</v>
      </c>
      <c r="F822" s="70">
        <f>F823+F824+F825</f>
        <v>0</v>
      </c>
      <c r="G822" s="253"/>
      <c r="H822" s="238"/>
      <c r="I822" s="246"/>
      <c r="J822" s="246"/>
      <c r="K822" s="247"/>
      <c r="L822" s="108">
        <f>L823+L824+L825</f>
        <v>0</v>
      </c>
    </row>
    <row r="823" spans="1:13" s="4" customFormat="1" ht="16.5" customHeight="1" x14ac:dyDescent="0.2">
      <c r="A823" s="338"/>
      <c r="B823" s="302"/>
      <c r="C823" s="260"/>
      <c r="D823" s="23" t="s">
        <v>20</v>
      </c>
      <c r="E823" s="70">
        <v>0</v>
      </c>
      <c r="F823" s="70">
        <v>0</v>
      </c>
      <c r="G823" s="253"/>
      <c r="H823" s="238"/>
      <c r="I823" s="246"/>
      <c r="J823" s="246"/>
      <c r="K823" s="247"/>
      <c r="L823" s="108">
        <v>0</v>
      </c>
    </row>
    <row r="824" spans="1:13" s="4" customFormat="1" ht="17.25" customHeight="1" x14ac:dyDescent="0.2">
      <c r="A824" s="338"/>
      <c r="B824" s="302"/>
      <c r="C824" s="260"/>
      <c r="D824" s="30" t="s">
        <v>23</v>
      </c>
      <c r="E824" s="70">
        <v>0</v>
      </c>
      <c r="F824" s="70">
        <v>0</v>
      </c>
      <c r="G824" s="253"/>
      <c r="H824" s="238"/>
      <c r="I824" s="246"/>
      <c r="J824" s="240"/>
      <c r="K824" s="242"/>
      <c r="L824" s="108">
        <v>0</v>
      </c>
    </row>
    <row r="825" spans="1:13" s="4" customFormat="1" ht="28.5" customHeight="1" x14ac:dyDescent="0.2">
      <c r="A825" s="338"/>
      <c r="B825" s="302"/>
      <c r="C825" s="260"/>
      <c r="D825" s="23" t="s">
        <v>26</v>
      </c>
      <c r="E825" s="70">
        <v>0</v>
      </c>
      <c r="F825" s="70">
        <v>0</v>
      </c>
      <c r="G825" s="253"/>
      <c r="H825" s="225" t="s">
        <v>441</v>
      </c>
      <c r="I825" s="234" t="s">
        <v>25</v>
      </c>
      <c r="J825" s="234">
        <v>54</v>
      </c>
      <c r="K825" s="241">
        <v>26</v>
      </c>
      <c r="L825" s="108">
        <v>0</v>
      </c>
    </row>
    <row r="826" spans="1:13" s="4" customFormat="1" ht="24.75" customHeight="1" x14ac:dyDescent="0.2">
      <c r="A826" s="338"/>
      <c r="B826" s="302"/>
      <c r="C826" s="260"/>
      <c r="D826" s="53" t="s">
        <v>42</v>
      </c>
      <c r="E826" s="84">
        <v>0</v>
      </c>
      <c r="F826" s="84">
        <v>0</v>
      </c>
      <c r="G826" s="253"/>
      <c r="H826" s="243"/>
      <c r="I826" s="246"/>
      <c r="J826" s="246"/>
      <c r="K826" s="247"/>
      <c r="L826" s="108">
        <v>0</v>
      </c>
    </row>
    <row r="827" spans="1:13" ht="22.5" customHeight="1" x14ac:dyDescent="0.2">
      <c r="A827" s="85"/>
      <c r="B827" s="61"/>
      <c r="C827" s="58"/>
      <c r="D827" s="41"/>
      <c r="E827" s="170"/>
      <c r="F827" s="170"/>
      <c r="G827" s="199"/>
      <c r="H827" s="250"/>
      <c r="I827" s="240"/>
      <c r="J827" s="240"/>
      <c r="K827" s="242"/>
      <c r="L827" s="108"/>
    </row>
    <row r="828" spans="1:13" ht="73.5" customHeight="1" x14ac:dyDescent="0.2">
      <c r="A828" s="71"/>
      <c r="B828" s="61"/>
      <c r="C828" s="58"/>
      <c r="D828" s="41"/>
      <c r="E828" s="170"/>
      <c r="F828" s="170"/>
      <c r="G828" s="199"/>
      <c r="H828" s="153" t="s">
        <v>442</v>
      </c>
      <c r="I828" s="151" t="s">
        <v>25</v>
      </c>
      <c r="J828" s="194">
        <v>837</v>
      </c>
      <c r="K828" s="157">
        <v>418</v>
      </c>
      <c r="L828" s="108"/>
    </row>
    <row r="829" spans="1:13" ht="74.25" customHeight="1" x14ac:dyDescent="0.2">
      <c r="A829" s="71"/>
      <c r="B829" s="61"/>
      <c r="C829" s="58"/>
      <c r="D829" s="41"/>
      <c r="E829" s="170"/>
      <c r="F829" s="170"/>
      <c r="G829" s="199"/>
      <c r="H829" s="31" t="s">
        <v>443</v>
      </c>
      <c r="I829" s="32" t="s">
        <v>25</v>
      </c>
      <c r="J829" s="201">
        <v>1580</v>
      </c>
      <c r="K829" s="179">
        <v>790</v>
      </c>
      <c r="L829" s="108"/>
    </row>
    <row r="830" spans="1:13" ht="85.5" customHeight="1" x14ac:dyDescent="0.2">
      <c r="A830" s="71"/>
      <c r="B830" s="61"/>
      <c r="C830" s="58"/>
      <c r="D830" s="41"/>
      <c r="E830" s="170"/>
      <c r="F830" s="170"/>
      <c r="G830" s="199"/>
      <c r="H830" s="31" t="s">
        <v>444</v>
      </c>
      <c r="I830" s="32" t="s">
        <v>48</v>
      </c>
      <c r="J830" s="202">
        <v>1.4</v>
      </c>
      <c r="K830" s="179">
        <v>1.4</v>
      </c>
      <c r="L830" s="108"/>
    </row>
    <row r="831" spans="1:13" ht="101.25" customHeight="1" x14ac:dyDescent="0.2">
      <c r="A831" s="71"/>
      <c r="B831" s="61"/>
      <c r="C831" s="58"/>
      <c r="D831" s="41"/>
      <c r="E831" s="170"/>
      <c r="F831" s="170"/>
      <c r="G831" s="199"/>
      <c r="H831" s="31" t="s">
        <v>445</v>
      </c>
      <c r="I831" s="32" t="s">
        <v>48</v>
      </c>
      <c r="J831" s="201">
        <v>90</v>
      </c>
      <c r="K831" s="179">
        <v>0</v>
      </c>
      <c r="L831" s="108"/>
    </row>
    <row r="832" spans="1:13" s="4" customFormat="1" ht="15.75" customHeight="1" x14ac:dyDescent="0.2">
      <c r="A832" s="337" t="s">
        <v>446</v>
      </c>
      <c r="B832" s="290" t="s">
        <v>447</v>
      </c>
      <c r="C832" s="290"/>
      <c r="D832" s="30" t="s">
        <v>14</v>
      </c>
      <c r="E832" s="69">
        <f>E833+E837</f>
        <v>52000000</v>
      </c>
      <c r="F832" s="69">
        <f>F833+F837</f>
        <v>0</v>
      </c>
      <c r="G832" s="278"/>
      <c r="H832" s="225"/>
      <c r="I832" s="234"/>
      <c r="J832" s="234"/>
      <c r="K832" s="241"/>
      <c r="L832" s="108">
        <f>L833+L837</f>
        <v>52000000</v>
      </c>
    </row>
    <row r="833" spans="1:13" s="4" customFormat="1" ht="23.25" customHeight="1" x14ac:dyDescent="0.2">
      <c r="A833" s="338"/>
      <c r="B833" s="302"/>
      <c r="C833" s="260"/>
      <c r="D833" s="23" t="s">
        <v>17</v>
      </c>
      <c r="E833" s="70">
        <f>E834+E835+E836</f>
        <v>52000000</v>
      </c>
      <c r="F833" s="70">
        <f>F834+F835+F836</f>
        <v>0</v>
      </c>
      <c r="G833" s="253"/>
      <c r="H833" s="226"/>
      <c r="I833" s="233"/>
      <c r="J833" s="233"/>
      <c r="K833" s="236"/>
      <c r="L833" s="108">
        <f>L834+L835+L836</f>
        <v>52000000</v>
      </c>
    </row>
    <row r="834" spans="1:13" s="4" customFormat="1" ht="16.5" customHeight="1" x14ac:dyDescent="0.2">
      <c r="A834" s="338"/>
      <c r="B834" s="302"/>
      <c r="C834" s="260"/>
      <c r="D834" s="23" t="s">
        <v>20</v>
      </c>
      <c r="E834" s="70">
        <f t="shared" ref="E834:F837" si="30">E840</f>
        <v>3640000</v>
      </c>
      <c r="F834" s="70">
        <f t="shared" si="30"/>
        <v>0</v>
      </c>
      <c r="G834" s="253"/>
      <c r="H834" s="226"/>
      <c r="I834" s="233"/>
      <c r="J834" s="233"/>
      <c r="K834" s="236"/>
      <c r="L834" s="108">
        <f>L840</f>
        <v>3640000</v>
      </c>
    </row>
    <row r="835" spans="1:13" s="4" customFormat="1" ht="17.25" customHeight="1" x14ac:dyDescent="0.2">
      <c r="A835" s="338"/>
      <c r="B835" s="302"/>
      <c r="C835" s="260"/>
      <c r="D835" s="30" t="s">
        <v>23</v>
      </c>
      <c r="E835" s="70">
        <f t="shared" si="30"/>
        <v>48360000</v>
      </c>
      <c r="F835" s="70">
        <f t="shared" si="30"/>
        <v>0</v>
      </c>
      <c r="G835" s="253"/>
      <c r="H835" s="226"/>
      <c r="I835" s="233"/>
      <c r="J835" s="233"/>
      <c r="K835" s="236"/>
      <c r="L835" s="108">
        <f>L841</f>
        <v>48360000</v>
      </c>
    </row>
    <row r="836" spans="1:13" s="4" customFormat="1" ht="21.75" customHeight="1" x14ac:dyDescent="0.2">
      <c r="A836" s="338"/>
      <c r="B836" s="302"/>
      <c r="C836" s="260"/>
      <c r="D836" s="23" t="s">
        <v>26</v>
      </c>
      <c r="E836" s="70">
        <f t="shared" si="30"/>
        <v>0</v>
      </c>
      <c r="F836" s="70">
        <f t="shared" si="30"/>
        <v>0</v>
      </c>
      <c r="G836" s="253"/>
      <c r="H836" s="226"/>
      <c r="I836" s="233"/>
      <c r="J836" s="233"/>
      <c r="K836" s="236"/>
      <c r="L836" s="108">
        <f>L842</f>
        <v>0</v>
      </c>
    </row>
    <row r="837" spans="1:13" s="4" customFormat="1" ht="18" customHeight="1" x14ac:dyDescent="0.2">
      <c r="A837" s="338"/>
      <c r="B837" s="302"/>
      <c r="C837" s="260"/>
      <c r="D837" s="53" t="s">
        <v>42</v>
      </c>
      <c r="E837" s="70">
        <f t="shared" si="30"/>
        <v>0</v>
      </c>
      <c r="F837" s="70">
        <f t="shared" si="30"/>
        <v>0</v>
      </c>
      <c r="G837" s="253"/>
      <c r="H837" s="227"/>
      <c r="I837" s="244"/>
      <c r="J837" s="244"/>
      <c r="K837" s="245"/>
      <c r="L837" s="108">
        <f>L843</f>
        <v>0</v>
      </c>
    </row>
    <row r="838" spans="1:13" ht="15.75" customHeight="1" x14ac:dyDescent="0.2">
      <c r="A838" s="228" t="s">
        <v>448</v>
      </c>
      <c r="B838" s="228" t="s">
        <v>449</v>
      </c>
      <c r="C838" s="228" t="s">
        <v>13</v>
      </c>
      <c r="D838" s="30" t="s">
        <v>14</v>
      </c>
      <c r="E838" s="49">
        <f>E839+E843</f>
        <v>52000000</v>
      </c>
      <c r="F838" s="49">
        <f>F839+F843</f>
        <v>0</v>
      </c>
      <c r="G838" s="234" t="s">
        <v>542</v>
      </c>
      <c r="H838" s="225" t="s">
        <v>450</v>
      </c>
      <c r="I838" s="234" t="s">
        <v>25</v>
      </c>
      <c r="J838" s="234">
        <v>46</v>
      </c>
      <c r="K838" s="241">
        <v>0</v>
      </c>
      <c r="L838" s="108">
        <f>L839+L843</f>
        <v>52000000</v>
      </c>
    </row>
    <row r="839" spans="1:13" ht="23.25" customHeight="1" x14ac:dyDescent="0.2">
      <c r="A839" s="304"/>
      <c r="B839" s="230"/>
      <c r="C839" s="229"/>
      <c r="D839" s="23" t="s">
        <v>17</v>
      </c>
      <c r="E839" s="49">
        <f>E840+E841+E842</f>
        <v>52000000</v>
      </c>
      <c r="F839" s="173">
        <f>F840+F841+F842</f>
        <v>0</v>
      </c>
      <c r="G839" s="233"/>
      <c r="H839" s="238"/>
      <c r="I839" s="233"/>
      <c r="J839" s="233"/>
      <c r="K839" s="236"/>
      <c r="L839" s="108">
        <f>L840+L841+L842</f>
        <v>52000000</v>
      </c>
    </row>
    <row r="840" spans="1:13" ht="20.25" customHeight="1" x14ac:dyDescent="0.2">
      <c r="A840" s="304"/>
      <c r="B840" s="230"/>
      <c r="C840" s="229"/>
      <c r="D840" s="53" t="s">
        <v>20</v>
      </c>
      <c r="E840" s="172">
        <v>3640000</v>
      </c>
      <c r="F840" s="49">
        <v>0</v>
      </c>
      <c r="G840" s="233"/>
      <c r="H840" s="239"/>
      <c r="I840" s="246"/>
      <c r="J840" s="246"/>
      <c r="K840" s="247"/>
      <c r="L840" s="108">
        <v>3640000</v>
      </c>
    </row>
    <row r="841" spans="1:13" ht="25.5" customHeight="1" x14ac:dyDescent="0.2">
      <c r="A841" s="304"/>
      <c r="B841" s="230"/>
      <c r="C841" s="229"/>
      <c r="D841" s="30" t="s">
        <v>23</v>
      </c>
      <c r="E841" s="49">
        <v>48360000</v>
      </c>
      <c r="F841" s="49">
        <v>0</v>
      </c>
      <c r="G841" s="233"/>
      <c r="H841" s="225" t="s">
        <v>451</v>
      </c>
      <c r="I841" s="234" t="s">
        <v>48</v>
      </c>
      <c r="J841" s="234">
        <v>100</v>
      </c>
      <c r="K841" s="241">
        <v>0</v>
      </c>
      <c r="L841" s="108">
        <v>48360000</v>
      </c>
    </row>
    <row r="842" spans="1:13" ht="25.5" customHeight="1" x14ac:dyDescent="0.2">
      <c r="A842" s="304"/>
      <c r="B842" s="230"/>
      <c r="C842" s="229"/>
      <c r="D842" s="23" t="s">
        <v>26</v>
      </c>
      <c r="E842" s="173">
        <v>0</v>
      </c>
      <c r="F842" s="172">
        <v>0</v>
      </c>
      <c r="G842" s="233"/>
      <c r="H842" s="243"/>
      <c r="I842" s="233"/>
      <c r="J842" s="233"/>
      <c r="K842" s="236"/>
      <c r="L842" s="108">
        <v>0</v>
      </c>
    </row>
    <row r="843" spans="1:13" ht="23.25" customHeight="1" x14ac:dyDescent="0.2">
      <c r="A843" s="305"/>
      <c r="B843" s="230"/>
      <c r="C843" s="229"/>
      <c r="D843" s="53" t="s">
        <v>42</v>
      </c>
      <c r="E843" s="169">
        <v>0</v>
      </c>
      <c r="F843" s="169">
        <v>0</v>
      </c>
      <c r="G843" s="244"/>
      <c r="H843" s="243"/>
      <c r="I843" s="233"/>
      <c r="J843" s="233"/>
      <c r="K843" s="236"/>
      <c r="L843" s="108">
        <v>0</v>
      </c>
    </row>
    <row r="844" spans="1:13" x14ac:dyDescent="0.2">
      <c r="A844" s="228" t="s">
        <v>452</v>
      </c>
      <c r="B844" s="228" t="s">
        <v>453</v>
      </c>
      <c r="C844" s="228" t="s">
        <v>13</v>
      </c>
      <c r="D844" s="30" t="s">
        <v>14</v>
      </c>
      <c r="E844" s="49">
        <f>E845+E849</f>
        <v>0</v>
      </c>
      <c r="F844" s="49">
        <f>F845+F849</f>
        <v>0</v>
      </c>
      <c r="G844" s="83"/>
      <c r="H844" s="234"/>
      <c r="I844" s="234"/>
      <c r="J844" s="234"/>
      <c r="K844" s="241"/>
      <c r="L844" s="108">
        <f>L845+L849</f>
        <v>0</v>
      </c>
    </row>
    <row r="845" spans="1:13" s="7" customFormat="1" ht="21" x14ac:dyDescent="0.2">
      <c r="A845" s="304"/>
      <c r="B845" s="230"/>
      <c r="C845" s="229"/>
      <c r="D845" s="23" t="s">
        <v>17</v>
      </c>
      <c r="E845" s="49">
        <f>E846+E847+E848</f>
        <v>0</v>
      </c>
      <c r="F845" s="52">
        <f>F846+F847+F848</f>
        <v>0</v>
      </c>
      <c r="G845" s="50"/>
      <c r="H845" s="233"/>
      <c r="I845" s="233"/>
      <c r="J845" s="233"/>
      <c r="K845" s="236"/>
      <c r="L845" s="108">
        <f>L846+L847+L848</f>
        <v>0</v>
      </c>
      <c r="M845" s="139"/>
    </row>
    <row r="846" spans="1:13" x14ac:dyDescent="0.2">
      <c r="A846" s="304"/>
      <c r="B846" s="230"/>
      <c r="C846" s="229"/>
      <c r="D846" s="53" t="s">
        <v>20</v>
      </c>
      <c r="E846" s="54">
        <f>E852</f>
        <v>0</v>
      </c>
      <c r="F846" s="49">
        <v>0</v>
      </c>
      <c r="G846" s="50"/>
      <c r="H846" s="233"/>
      <c r="I846" s="233"/>
      <c r="J846" s="233"/>
      <c r="K846" s="236"/>
      <c r="L846" s="108">
        <f>L852</f>
        <v>0</v>
      </c>
    </row>
    <row r="847" spans="1:13" x14ac:dyDescent="0.2">
      <c r="A847" s="304"/>
      <c r="B847" s="230"/>
      <c r="C847" s="229"/>
      <c r="D847" s="30" t="s">
        <v>23</v>
      </c>
      <c r="E847" s="49">
        <f>E853</f>
        <v>0</v>
      </c>
      <c r="F847" s="49">
        <v>0</v>
      </c>
      <c r="G847" s="50"/>
      <c r="H847" s="233"/>
      <c r="I847" s="233"/>
      <c r="J847" s="233"/>
      <c r="K847" s="236"/>
      <c r="L847" s="108">
        <f>L853</f>
        <v>0</v>
      </c>
    </row>
    <row r="848" spans="1:13" ht="21" x14ac:dyDescent="0.2">
      <c r="A848" s="304"/>
      <c r="B848" s="230"/>
      <c r="C848" s="229"/>
      <c r="D848" s="23" t="s">
        <v>26</v>
      </c>
      <c r="E848" s="52">
        <f>E854</f>
        <v>0</v>
      </c>
      <c r="F848" s="54">
        <v>0</v>
      </c>
      <c r="G848" s="50"/>
      <c r="H848" s="233"/>
      <c r="I848" s="233"/>
      <c r="J848" s="233"/>
      <c r="K848" s="236"/>
      <c r="L848" s="108">
        <f>L854</f>
        <v>0</v>
      </c>
    </row>
    <row r="849" spans="1:12" x14ac:dyDescent="0.2">
      <c r="A849" s="305"/>
      <c r="B849" s="230"/>
      <c r="C849" s="237"/>
      <c r="D849" s="53" t="s">
        <v>42</v>
      </c>
      <c r="E849" s="33">
        <f>E855</f>
        <v>0</v>
      </c>
      <c r="F849" s="33">
        <v>0</v>
      </c>
      <c r="G849" s="50"/>
      <c r="H849" s="244"/>
      <c r="I849" s="244"/>
      <c r="J849" s="244"/>
      <c r="K849" s="245"/>
      <c r="L849" s="108">
        <f>L855</f>
        <v>0</v>
      </c>
    </row>
    <row r="850" spans="1:12" x14ac:dyDescent="0.2">
      <c r="A850" s="228" t="s">
        <v>454</v>
      </c>
      <c r="B850" s="228" t="s">
        <v>455</v>
      </c>
      <c r="C850" s="229" t="s">
        <v>13</v>
      </c>
      <c r="D850" s="30" t="s">
        <v>14</v>
      </c>
      <c r="E850" s="49">
        <f>E851+E855</f>
        <v>0</v>
      </c>
      <c r="F850" s="49">
        <f>F851+F855</f>
        <v>0</v>
      </c>
      <c r="G850" s="83"/>
      <c r="H850" s="225" t="s">
        <v>456</v>
      </c>
      <c r="I850" s="233" t="s">
        <v>48</v>
      </c>
      <c r="J850" s="233">
        <v>68.400000000000006</v>
      </c>
      <c r="K850" s="236">
        <v>67.2</v>
      </c>
      <c r="L850" s="108">
        <f>L851+L855</f>
        <v>0</v>
      </c>
    </row>
    <row r="851" spans="1:12" ht="21" x14ac:dyDescent="0.2">
      <c r="A851" s="229"/>
      <c r="B851" s="230"/>
      <c r="C851" s="229"/>
      <c r="D851" s="23" t="s">
        <v>17</v>
      </c>
      <c r="E851" s="49">
        <f>E852+E853+E854</f>
        <v>0</v>
      </c>
      <c r="F851" s="52">
        <f>F852+F853+F854</f>
        <v>0</v>
      </c>
      <c r="G851" s="50"/>
      <c r="H851" s="259"/>
      <c r="I851" s="233"/>
      <c r="J851" s="233"/>
      <c r="K851" s="236"/>
      <c r="L851" s="108">
        <f>L852+L853+L854</f>
        <v>0</v>
      </c>
    </row>
    <row r="852" spans="1:12" ht="36" customHeight="1" x14ac:dyDescent="0.2">
      <c r="A852" s="229"/>
      <c r="B852" s="230"/>
      <c r="C852" s="229"/>
      <c r="D852" s="53" t="s">
        <v>20</v>
      </c>
      <c r="E852" s="54">
        <v>0</v>
      </c>
      <c r="F852" s="49">
        <v>0</v>
      </c>
      <c r="G852" s="50"/>
      <c r="H852" s="323"/>
      <c r="I852" s="246"/>
      <c r="J852" s="246"/>
      <c r="K852" s="247"/>
      <c r="L852" s="108">
        <v>0</v>
      </c>
    </row>
    <row r="853" spans="1:12" ht="22.5" customHeight="1" x14ac:dyDescent="0.2">
      <c r="A853" s="229"/>
      <c r="B853" s="230"/>
      <c r="C853" s="229"/>
      <c r="D853" s="30" t="s">
        <v>23</v>
      </c>
      <c r="E853" s="49">
        <v>0</v>
      </c>
      <c r="F853" s="49">
        <v>0</v>
      </c>
      <c r="G853" s="50"/>
      <c r="H853" s="225" t="s">
        <v>457</v>
      </c>
      <c r="I853" s="234" t="s">
        <v>96</v>
      </c>
      <c r="J853" s="234">
        <v>7447</v>
      </c>
      <c r="K853" s="241">
        <v>8489</v>
      </c>
      <c r="L853" s="108">
        <v>0</v>
      </c>
    </row>
    <row r="854" spans="1:12" ht="21" x14ac:dyDescent="0.2">
      <c r="A854" s="229"/>
      <c r="B854" s="230"/>
      <c r="C854" s="229"/>
      <c r="D854" s="23" t="s">
        <v>26</v>
      </c>
      <c r="E854" s="52">
        <v>0</v>
      </c>
      <c r="F854" s="54">
        <v>0</v>
      </c>
      <c r="G854" s="50"/>
      <c r="H854" s="367"/>
      <c r="I854" s="233"/>
      <c r="J854" s="233"/>
      <c r="K854" s="236"/>
      <c r="L854" s="108">
        <v>0</v>
      </c>
    </row>
    <row r="855" spans="1:12" x14ac:dyDescent="0.2">
      <c r="A855" s="237"/>
      <c r="B855" s="230"/>
      <c r="C855" s="229"/>
      <c r="D855" s="53" t="s">
        <v>42</v>
      </c>
      <c r="E855" s="33">
        <v>0</v>
      </c>
      <c r="F855" s="33">
        <v>0</v>
      </c>
      <c r="G855" s="50"/>
      <c r="H855" s="367"/>
      <c r="I855" s="233"/>
      <c r="J855" s="233"/>
      <c r="K855" s="236"/>
      <c r="L855" s="108">
        <v>0</v>
      </c>
    </row>
    <row r="856" spans="1:12" x14ac:dyDescent="0.2">
      <c r="A856" s="228" t="s">
        <v>458</v>
      </c>
      <c r="B856" s="228" t="s">
        <v>459</v>
      </c>
      <c r="C856" s="228" t="s">
        <v>13</v>
      </c>
      <c r="D856" s="30" t="s">
        <v>14</v>
      </c>
      <c r="E856" s="49">
        <f>E857+E861</f>
        <v>9750000</v>
      </c>
      <c r="F856" s="49">
        <f>F857+F861</f>
        <v>1575000</v>
      </c>
      <c r="G856" s="86"/>
      <c r="H856" s="225"/>
      <c r="I856" s="234"/>
      <c r="J856" s="234"/>
      <c r="K856" s="241"/>
      <c r="L856" s="108">
        <f>L857+L861</f>
        <v>9750000</v>
      </c>
    </row>
    <row r="857" spans="1:12" ht="21" x14ac:dyDescent="0.2">
      <c r="A857" s="229"/>
      <c r="B857" s="230"/>
      <c r="C857" s="229"/>
      <c r="D857" s="23" t="s">
        <v>17</v>
      </c>
      <c r="E857" s="49">
        <f>E858+E859+E860</f>
        <v>9750000</v>
      </c>
      <c r="F857" s="49">
        <f>F858+F859+F860</f>
        <v>1575000</v>
      </c>
      <c r="G857" s="87"/>
      <c r="H857" s="259"/>
      <c r="I857" s="233"/>
      <c r="J857" s="233"/>
      <c r="K857" s="236"/>
      <c r="L857" s="108">
        <f>L858+L859+L860</f>
        <v>9750000</v>
      </c>
    </row>
    <row r="858" spans="1:12" x14ac:dyDescent="0.2">
      <c r="A858" s="229"/>
      <c r="B858" s="230"/>
      <c r="C858" s="229"/>
      <c r="D858" s="53" t="s">
        <v>20</v>
      </c>
      <c r="E858" s="54">
        <f t="shared" ref="E858:F861" si="31">E864+E870</f>
        <v>9750000</v>
      </c>
      <c r="F858" s="116">
        <f t="shared" si="31"/>
        <v>1575000</v>
      </c>
      <c r="G858" s="87"/>
      <c r="H858" s="323"/>
      <c r="I858" s="240"/>
      <c r="J858" s="240"/>
      <c r="K858" s="242"/>
      <c r="L858" s="108">
        <f>L864+L870</f>
        <v>9750000</v>
      </c>
    </row>
    <row r="859" spans="1:12" x14ac:dyDescent="0.2">
      <c r="A859" s="229"/>
      <c r="B859" s="230"/>
      <c r="C859" s="229"/>
      <c r="D859" s="30" t="s">
        <v>23</v>
      </c>
      <c r="E859" s="49">
        <f t="shared" si="31"/>
        <v>0</v>
      </c>
      <c r="F859" s="49">
        <f t="shared" si="31"/>
        <v>0</v>
      </c>
      <c r="G859" s="87"/>
      <c r="H859" s="225"/>
      <c r="I859" s="234"/>
      <c r="J859" s="234"/>
      <c r="K859" s="241"/>
      <c r="L859" s="108">
        <f>L865+L871</f>
        <v>0</v>
      </c>
    </row>
    <row r="860" spans="1:12" ht="21" x14ac:dyDescent="0.2">
      <c r="A860" s="229"/>
      <c r="B860" s="230"/>
      <c r="C860" s="229"/>
      <c r="D860" s="23" t="s">
        <v>26</v>
      </c>
      <c r="E860" s="52">
        <f t="shared" si="31"/>
        <v>0</v>
      </c>
      <c r="F860" s="117">
        <f t="shared" si="31"/>
        <v>0</v>
      </c>
      <c r="G860" s="87"/>
      <c r="H860" s="367"/>
      <c r="I860" s="233"/>
      <c r="J860" s="233"/>
      <c r="K860" s="236"/>
      <c r="L860" s="108">
        <f>L866+L872</f>
        <v>0</v>
      </c>
    </row>
    <row r="861" spans="1:12" x14ac:dyDescent="0.2">
      <c r="A861" s="237"/>
      <c r="B861" s="230"/>
      <c r="C861" s="237"/>
      <c r="D861" s="53" t="s">
        <v>42</v>
      </c>
      <c r="E861" s="33">
        <f t="shared" si="31"/>
        <v>0</v>
      </c>
      <c r="F861" s="110">
        <f t="shared" si="31"/>
        <v>0</v>
      </c>
      <c r="G861" s="87"/>
      <c r="H861" s="367"/>
      <c r="I861" s="233"/>
      <c r="J861" s="233"/>
      <c r="K861" s="236"/>
      <c r="L861" s="108">
        <f>L867+L873</f>
        <v>0</v>
      </c>
    </row>
    <row r="862" spans="1:12" ht="13.5" customHeight="1" x14ac:dyDescent="0.2">
      <c r="A862" s="228" t="s">
        <v>460</v>
      </c>
      <c r="B862" s="228" t="s">
        <v>461</v>
      </c>
      <c r="C862" s="228"/>
      <c r="D862" s="30" t="s">
        <v>14</v>
      </c>
      <c r="E862" s="49">
        <f>E863+E867</f>
        <v>3000000</v>
      </c>
      <c r="F862" s="49">
        <f>F863+F867</f>
        <v>0</v>
      </c>
      <c r="G862" s="86"/>
      <c r="H862" s="225" t="s">
        <v>462</v>
      </c>
      <c r="I862" s="234" t="s">
        <v>96</v>
      </c>
      <c r="J862" s="234">
        <v>30</v>
      </c>
      <c r="K862" s="241">
        <v>0</v>
      </c>
      <c r="L862" s="108">
        <f>L863+L867</f>
        <v>3000000</v>
      </c>
    </row>
    <row r="863" spans="1:12" ht="21" x14ac:dyDescent="0.2">
      <c r="A863" s="229"/>
      <c r="B863" s="230"/>
      <c r="C863" s="229"/>
      <c r="D863" s="23" t="s">
        <v>17</v>
      </c>
      <c r="E863" s="49">
        <f>E864+E865+E866</f>
        <v>3000000</v>
      </c>
      <c r="F863" s="173">
        <f>F864+F865+F866</f>
        <v>0</v>
      </c>
      <c r="G863" s="87"/>
      <c r="H863" s="226"/>
      <c r="I863" s="233"/>
      <c r="J863" s="233"/>
      <c r="K863" s="236"/>
      <c r="L863" s="108">
        <f>L864+L865+L866</f>
        <v>3000000</v>
      </c>
    </row>
    <row r="864" spans="1:12" x14ac:dyDescent="0.2">
      <c r="A864" s="229"/>
      <c r="B864" s="230"/>
      <c r="C864" s="229"/>
      <c r="D864" s="53" t="s">
        <v>20</v>
      </c>
      <c r="E864" s="172">
        <v>3000000</v>
      </c>
      <c r="F864" s="49">
        <v>0</v>
      </c>
      <c r="G864" s="87"/>
      <c r="H864" s="226"/>
      <c r="I864" s="233"/>
      <c r="J864" s="233"/>
      <c r="K864" s="236"/>
      <c r="L864" s="108">
        <v>3000000</v>
      </c>
    </row>
    <row r="865" spans="1:13" x14ac:dyDescent="0.2">
      <c r="A865" s="229"/>
      <c r="B865" s="230"/>
      <c r="C865" s="229"/>
      <c r="D865" s="30" t="s">
        <v>23</v>
      </c>
      <c r="E865" s="49">
        <v>0</v>
      </c>
      <c r="F865" s="49">
        <v>0</v>
      </c>
      <c r="G865" s="87"/>
      <c r="H865" s="226"/>
      <c r="I865" s="233"/>
      <c r="J865" s="233"/>
      <c r="K865" s="236"/>
      <c r="L865" s="108">
        <v>0</v>
      </c>
    </row>
    <row r="866" spans="1:13" ht="21" x14ac:dyDescent="0.2">
      <c r="A866" s="229"/>
      <c r="B866" s="230"/>
      <c r="C866" s="229"/>
      <c r="D866" s="23" t="s">
        <v>26</v>
      </c>
      <c r="E866" s="173">
        <v>0</v>
      </c>
      <c r="F866" s="172">
        <v>0</v>
      </c>
      <c r="G866" s="87"/>
      <c r="H866" s="226"/>
      <c r="I866" s="233"/>
      <c r="J866" s="233"/>
      <c r="K866" s="236"/>
      <c r="L866" s="108">
        <v>0</v>
      </c>
    </row>
    <row r="867" spans="1:13" x14ac:dyDescent="0.2">
      <c r="A867" s="237"/>
      <c r="B867" s="230"/>
      <c r="C867" s="237"/>
      <c r="D867" s="53" t="s">
        <v>42</v>
      </c>
      <c r="E867" s="169">
        <v>0</v>
      </c>
      <c r="F867" s="169">
        <v>0</v>
      </c>
      <c r="G867" s="87"/>
      <c r="H867" s="226"/>
      <c r="I867" s="244"/>
      <c r="J867" s="244"/>
      <c r="K867" s="245"/>
      <c r="L867" s="108">
        <v>0</v>
      </c>
    </row>
    <row r="868" spans="1:13" x14ac:dyDescent="0.2">
      <c r="A868" s="228" t="s">
        <v>463</v>
      </c>
      <c r="B868" s="228" t="s">
        <v>464</v>
      </c>
      <c r="C868" s="229"/>
      <c r="D868" s="30" t="s">
        <v>14</v>
      </c>
      <c r="E868" s="49">
        <f>E869+E873</f>
        <v>6750000</v>
      </c>
      <c r="F868" s="49">
        <f>F869+F873</f>
        <v>1575000</v>
      </c>
      <c r="G868" s="86"/>
      <c r="H868" s="225" t="s">
        <v>462</v>
      </c>
      <c r="I868" s="233" t="s">
        <v>96</v>
      </c>
      <c r="J868" s="233">
        <v>30</v>
      </c>
      <c r="K868" s="236">
        <v>7</v>
      </c>
      <c r="L868" s="108">
        <f>L869+L873</f>
        <v>6750000</v>
      </c>
    </row>
    <row r="869" spans="1:13" ht="21" x14ac:dyDescent="0.2">
      <c r="A869" s="229"/>
      <c r="B869" s="230"/>
      <c r="C869" s="229"/>
      <c r="D869" s="23" t="s">
        <v>17</v>
      </c>
      <c r="E869" s="49">
        <f>E870+E871+E872</f>
        <v>6750000</v>
      </c>
      <c r="F869" s="173">
        <f>F870+F871+F872</f>
        <v>1575000</v>
      </c>
      <c r="G869" s="88"/>
      <c r="H869" s="226"/>
      <c r="I869" s="233"/>
      <c r="J869" s="233"/>
      <c r="K869" s="236"/>
      <c r="L869" s="108">
        <f>L870+L871+L872</f>
        <v>6750000</v>
      </c>
    </row>
    <row r="870" spans="1:13" x14ac:dyDescent="0.2">
      <c r="A870" s="229"/>
      <c r="B870" s="230"/>
      <c r="C870" s="229"/>
      <c r="D870" s="53" t="s">
        <v>20</v>
      </c>
      <c r="E870" s="172">
        <v>6750000</v>
      </c>
      <c r="F870" s="49">
        <v>1575000</v>
      </c>
      <c r="G870" s="88"/>
      <c r="H870" s="226"/>
      <c r="I870" s="233"/>
      <c r="J870" s="233"/>
      <c r="K870" s="236"/>
      <c r="L870" s="108">
        <v>6750000</v>
      </c>
    </row>
    <row r="871" spans="1:13" x14ac:dyDescent="0.2">
      <c r="A871" s="229"/>
      <c r="B871" s="230"/>
      <c r="C871" s="229"/>
      <c r="D871" s="30" t="s">
        <v>23</v>
      </c>
      <c r="E871" s="49">
        <v>0</v>
      </c>
      <c r="F871" s="49">
        <v>0</v>
      </c>
      <c r="G871" s="88"/>
      <c r="H871" s="226"/>
      <c r="I871" s="233"/>
      <c r="J871" s="233"/>
      <c r="K871" s="236"/>
      <c r="L871" s="108">
        <v>0</v>
      </c>
    </row>
    <row r="872" spans="1:13" ht="21" x14ac:dyDescent="0.2">
      <c r="A872" s="229"/>
      <c r="B872" s="230"/>
      <c r="C872" s="229"/>
      <c r="D872" s="23" t="s">
        <v>26</v>
      </c>
      <c r="E872" s="173">
        <v>0</v>
      </c>
      <c r="F872" s="172">
        <v>0</v>
      </c>
      <c r="G872" s="88"/>
      <c r="H872" s="226"/>
      <c r="I872" s="233"/>
      <c r="J872" s="233"/>
      <c r="K872" s="236"/>
      <c r="L872" s="108">
        <v>0</v>
      </c>
    </row>
    <row r="873" spans="1:13" s="101" customFormat="1" ht="22.5" x14ac:dyDescent="0.2">
      <c r="A873" s="229"/>
      <c r="B873" s="230"/>
      <c r="C873" s="229"/>
      <c r="D873" s="99" t="s">
        <v>42</v>
      </c>
      <c r="E873" s="203">
        <v>0</v>
      </c>
      <c r="F873" s="203">
        <v>0</v>
      </c>
      <c r="G873" s="100"/>
      <c r="H873" s="226"/>
      <c r="I873" s="233"/>
      <c r="J873" s="233"/>
      <c r="K873" s="236"/>
      <c r="L873" s="108">
        <v>0</v>
      </c>
      <c r="M873" s="140"/>
    </row>
    <row r="874" spans="1:13" ht="12.75" customHeight="1" x14ac:dyDescent="0.2">
      <c r="A874" s="228" t="s">
        <v>514</v>
      </c>
      <c r="B874" s="228" t="s">
        <v>530</v>
      </c>
      <c r="C874" s="228" t="s">
        <v>13</v>
      </c>
      <c r="D874" s="30" t="s">
        <v>14</v>
      </c>
      <c r="E874" s="49">
        <f>E875+E879</f>
        <v>89796500</v>
      </c>
      <c r="F874" s="49">
        <f>F875+F879</f>
        <v>365622305.69</v>
      </c>
      <c r="G874" s="86"/>
      <c r="H874" s="225"/>
      <c r="I874" s="234"/>
      <c r="J874" s="234"/>
      <c r="K874" s="241"/>
      <c r="L874" s="215">
        <f>L875+L879</f>
        <v>0</v>
      </c>
    </row>
    <row r="875" spans="1:13" ht="21" x14ac:dyDescent="0.2">
      <c r="A875" s="229"/>
      <c r="B875" s="230"/>
      <c r="C875" s="229"/>
      <c r="D875" s="92" t="s">
        <v>17</v>
      </c>
      <c r="E875" s="49">
        <f>E876+E877+E878</f>
        <v>89796500</v>
      </c>
      <c r="F875" s="49">
        <f>F876+F877+F878</f>
        <v>365622305.69</v>
      </c>
      <c r="G875" s="87"/>
      <c r="H875" s="238"/>
      <c r="I875" s="233"/>
      <c r="J875" s="233"/>
      <c r="K875" s="236"/>
      <c r="L875" s="215">
        <f>L876+L877+L878</f>
        <v>0</v>
      </c>
    </row>
    <row r="876" spans="1:13" x14ac:dyDescent="0.2">
      <c r="A876" s="229"/>
      <c r="B876" s="230"/>
      <c r="C876" s="229"/>
      <c r="D876" s="91" t="s">
        <v>20</v>
      </c>
      <c r="E876" s="172">
        <f t="shared" ref="E876:F879" si="32">E882+E888</f>
        <v>0</v>
      </c>
      <c r="F876" s="172">
        <f t="shared" si="32"/>
        <v>0</v>
      </c>
      <c r="G876" s="87"/>
      <c r="H876" s="239"/>
      <c r="I876" s="240"/>
      <c r="J876" s="240"/>
      <c r="K876" s="242"/>
      <c r="L876" s="215">
        <f>L882+L888</f>
        <v>0</v>
      </c>
    </row>
    <row r="877" spans="1:13" x14ac:dyDescent="0.2">
      <c r="A877" s="229"/>
      <c r="B877" s="230"/>
      <c r="C877" s="229"/>
      <c r="D877" s="30" t="s">
        <v>23</v>
      </c>
      <c r="E877" s="49">
        <f t="shared" si="32"/>
        <v>89796500</v>
      </c>
      <c r="F877" s="49">
        <f t="shared" si="32"/>
        <v>365622305.69</v>
      </c>
      <c r="G877" s="87"/>
      <c r="H877" s="225"/>
      <c r="I877" s="234"/>
      <c r="J877" s="234"/>
      <c r="K877" s="241"/>
      <c r="L877" s="215">
        <v>0</v>
      </c>
    </row>
    <row r="878" spans="1:13" ht="21" x14ac:dyDescent="0.2">
      <c r="A878" s="229"/>
      <c r="B878" s="230"/>
      <c r="C878" s="229"/>
      <c r="D878" s="92" t="s">
        <v>26</v>
      </c>
      <c r="E878" s="173">
        <f t="shared" si="32"/>
        <v>0</v>
      </c>
      <c r="F878" s="173">
        <f t="shared" si="32"/>
        <v>0</v>
      </c>
      <c r="G878" s="87"/>
      <c r="H878" s="243"/>
      <c r="I878" s="233"/>
      <c r="J878" s="233"/>
      <c r="K878" s="236"/>
      <c r="L878" s="215">
        <f>L884+L890</f>
        <v>0</v>
      </c>
    </row>
    <row r="879" spans="1:13" x14ac:dyDescent="0.2">
      <c r="A879" s="237"/>
      <c r="B879" s="230"/>
      <c r="C879" s="237"/>
      <c r="D879" s="91" t="s">
        <v>42</v>
      </c>
      <c r="E879" s="169">
        <f t="shared" si="32"/>
        <v>0</v>
      </c>
      <c r="F879" s="169">
        <f t="shared" si="32"/>
        <v>0</v>
      </c>
      <c r="G879" s="87"/>
      <c r="H879" s="243"/>
      <c r="I879" s="233"/>
      <c r="J879" s="233"/>
      <c r="K879" s="236"/>
      <c r="L879" s="215">
        <f>L885+L891</f>
        <v>0</v>
      </c>
    </row>
    <row r="880" spans="1:13" x14ac:dyDescent="0.2">
      <c r="A880" s="228" t="s">
        <v>515</v>
      </c>
      <c r="B880" s="228" t="s">
        <v>517</v>
      </c>
      <c r="C880" s="228"/>
      <c r="D880" s="30" t="s">
        <v>14</v>
      </c>
      <c r="E880" s="49">
        <f>E881+E885</f>
        <v>38302300</v>
      </c>
      <c r="F880" s="49">
        <f>F881+F885</f>
        <v>105801300</v>
      </c>
      <c r="G880" s="86"/>
      <c r="H880" s="225" t="s">
        <v>528</v>
      </c>
      <c r="I880" s="234" t="s">
        <v>332</v>
      </c>
      <c r="J880" s="234" t="s">
        <v>544</v>
      </c>
      <c r="K880" s="241">
        <v>100</v>
      </c>
      <c r="L880" s="215">
        <f>L881+L885</f>
        <v>0</v>
      </c>
    </row>
    <row r="881" spans="1:13" ht="21" x14ac:dyDescent="0.2">
      <c r="A881" s="229"/>
      <c r="B881" s="230"/>
      <c r="C881" s="229"/>
      <c r="D881" s="92" t="s">
        <v>17</v>
      </c>
      <c r="E881" s="49">
        <f>E882+E883+E884</f>
        <v>38302300</v>
      </c>
      <c r="F881" s="173">
        <f>F882+F883+F884</f>
        <v>105801300</v>
      </c>
      <c r="G881" s="87"/>
      <c r="H881" s="226"/>
      <c r="I881" s="233"/>
      <c r="J881" s="233"/>
      <c r="K881" s="236"/>
      <c r="L881" s="215">
        <f>L882+L883+L884</f>
        <v>0</v>
      </c>
    </row>
    <row r="882" spans="1:13" x14ac:dyDescent="0.2">
      <c r="A882" s="229"/>
      <c r="B882" s="230"/>
      <c r="C882" s="229"/>
      <c r="D882" s="91" t="s">
        <v>20</v>
      </c>
      <c r="E882" s="172">
        <v>0</v>
      </c>
      <c r="F882" s="49">
        <v>0</v>
      </c>
      <c r="G882" s="87"/>
      <c r="H882" s="226"/>
      <c r="I882" s="233"/>
      <c r="J882" s="233"/>
      <c r="K882" s="236"/>
      <c r="L882" s="215">
        <v>0</v>
      </c>
    </row>
    <row r="883" spans="1:13" x14ac:dyDescent="0.2">
      <c r="A883" s="229"/>
      <c r="B883" s="230"/>
      <c r="C883" s="229"/>
      <c r="D883" s="30" t="s">
        <v>23</v>
      </c>
      <c r="E883" s="49">
        <v>38302300</v>
      </c>
      <c r="F883" s="49">
        <v>105801300</v>
      </c>
      <c r="G883" s="87"/>
      <c r="H883" s="226"/>
      <c r="I883" s="233"/>
      <c r="J883" s="233"/>
      <c r="K883" s="236"/>
      <c r="L883" s="215">
        <v>0</v>
      </c>
    </row>
    <row r="884" spans="1:13" ht="21" x14ac:dyDescent="0.2">
      <c r="A884" s="229"/>
      <c r="B884" s="230"/>
      <c r="C884" s="229"/>
      <c r="D884" s="92" t="s">
        <v>26</v>
      </c>
      <c r="E884" s="173">
        <v>0</v>
      </c>
      <c r="F884" s="172">
        <v>0</v>
      </c>
      <c r="G884" s="87"/>
      <c r="H884" s="226"/>
      <c r="I884" s="233"/>
      <c r="J884" s="233"/>
      <c r="K884" s="236"/>
      <c r="L884" s="215">
        <v>0</v>
      </c>
    </row>
    <row r="885" spans="1:13" ht="62.25" customHeight="1" x14ac:dyDescent="0.2">
      <c r="A885" s="237"/>
      <c r="B885" s="230"/>
      <c r="C885" s="237"/>
      <c r="D885" s="91" t="s">
        <v>42</v>
      </c>
      <c r="E885" s="169">
        <v>0</v>
      </c>
      <c r="F885" s="169">
        <v>0</v>
      </c>
      <c r="G885" s="87"/>
      <c r="H885" s="226"/>
      <c r="I885" s="244"/>
      <c r="J885" s="244"/>
      <c r="K885" s="245"/>
      <c r="L885" s="215">
        <v>0</v>
      </c>
    </row>
    <row r="886" spans="1:13" x14ac:dyDescent="0.2">
      <c r="A886" s="228" t="s">
        <v>516</v>
      </c>
      <c r="B886" s="228" t="s">
        <v>518</v>
      </c>
      <c r="C886" s="229"/>
      <c r="D886" s="30" t="s">
        <v>14</v>
      </c>
      <c r="E886" s="49">
        <f>E887+E891</f>
        <v>51494200</v>
      </c>
      <c r="F886" s="49">
        <f>F887+F891</f>
        <v>259821005.69</v>
      </c>
      <c r="G886" s="86"/>
      <c r="H886" s="225" t="s">
        <v>529</v>
      </c>
      <c r="I886" s="233" t="s">
        <v>332</v>
      </c>
      <c r="J886" s="234" t="s">
        <v>544</v>
      </c>
      <c r="K886" s="236">
        <v>100</v>
      </c>
      <c r="L886" s="215">
        <f>L887+L891</f>
        <v>0</v>
      </c>
    </row>
    <row r="887" spans="1:13" ht="21" x14ac:dyDescent="0.2">
      <c r="A887" s="229"/>
      <c r="B887" s="230"/>
      <c r="C887" s="229"/>
      <c r="D887" s="92" t="s">
        <v>17</v>
      </c>
      <c r="E887" s="49">
        <f>E888+E889+E890</f>
        <v>51494200</v>
      </c>
      <c r="F887" s="173">
        <f>F888+F889+F890</f>
        <v>259821005.69</v>
      </c>
      <c r="G887" s="88"/>
      <c r="H887" s="226"/>
      <c r="I887" s="233"/>
      <c r="J887" s="233"/>
      <c r="K887" s="236"/>
      <c r="L887" s="215">
        <f>L888+L889+L890</f>
        <v>0</v>
      </c>
    </row>
    <row r="888" spans="1:13" x14ac:dyDescent="0.2">
      <c r="A888" s="229"/>
      <c r="B888" s="230"/>
      <c r="C888" s="229"/>
      <c r="D888" s="91" t="s">
        <v>20</v>
      </c>
      <c r="E888" s="172">
        <v>0</v>
      </c>
      <c r="F888" s="49"/>
      <c r="G888" s="88"/>
      <c r="H888" s="226"/>
      <c r="I888" s="233"/>
      <c r="J888" s="233"/>
      <c r="K888" s="236"/>
      <c r="L888" s="215">
        <v>0</v>
      </c>
    </row>
    <row r="889" spans="1:13" x14ac:dyDescent="0.2">
      <c r="A889" s="229"/>
      <c r="B889" s="230"/>
      <c r="C889" s="229"/>
      <c r="D889" s="30" t="s">
        <v>23</v>
      </c>
      <c r="E889" s="49">
        <v>51494200</v>
      </c>
      <c r="F889" s="49">
        <v>259821005.69</v>
      </c>
      <c r="G889" s="88"/>
      <c r="H889" s="226"/>
      <c r="I889" s="233"/>
      <c r="J889" s="233"/>
      <c r="K889" s="236"/>
      <c r="L889" s="215">
        <v>0</v>
      </c>
    </row>
    <row r="890" spans="1:13" ht="21" x14ac:dyDescent="0.2">
      <c r="A890" s="229"/>
      <c r="B890" s="230"/>
      <c r="C890" s="229"/>
      <c r="D890" s="92" t="s">
        <v>26</v>
      </c>
      <c r="E890" s="173">
        <v>0</v>
      </c>
      <c r="F890" s="172">
        <v>0</v>
      </c>
      <c r="G890" s="88"/>
      <c r="H890" s="226"/>
      <c r="I890" s="233"/>
      <c r="J890" s="233"/>
      <c r="K890" s="236"/>
      <c r="L890" s="215">
        <v>0</v>
      </c>
    </row>
    <row r="891" spans="1:13" ht="50.25" customHeight="1" thickBot="1" x14ac:dyDescent="0.25">
      <c r="A891" s="229"/>
      <c r="B891" s="231"/>
      <c r="C891" s="229"/>
      <c r="D891" s="99" t="s">
        <v>42</v>
      </c>
      <c r="E891" s="203">
        <v>0</v>
      </c>
      <c r="F891" s="203">
        <v>0</v>
      </c>
      <c r="G891" s="100"/>
      <c r="H891" s="232"/>
      <c r="I891" s="233"/>
      <c r="J891" s="235"/>
      <c r="K891" s="236"/>
      <c r="L891" s="141">
        <v>0</v>
      </c>
    </row>
    <row r="892" spans="1:13" ht="13.5" thickTop="1" x14ac:dyDescent="0.2">
      <c r="A892" s="9"/>
      <c r="C892" s="10"/>
      <c r="D892" s="10"/>
      <c r="E892" s="10"/>
      <c r="F892" s="10"/>
      <c r="G892" s="11"/>
      <c r="I892" s="10"/>
      <c r="K892" s="10"/>
      <c r="L892" s="142"/>
      <c r="M892" s="143"/>
    </row>
    <row r="893" spans="1:13" ht="41.25" customHeight="1" x14ac:dyDescent="0.2">
      <c r="B893" s="368" t="s">
        <v>545</v>
      </c>
      <c r="C893" s="368"/>
      <c r="D893" s="368"/>
      <c r="E893" s="368"/>
      <c r="F893" s="368"/>
      <c r="G893" s="368"/>
      <c r="H893" s="368"/>
      <c r="I893" s="368"/>
      <c r="J893" s="368"/>
      <c r="K893" s="368"/>
      <c r="L893" s="368"/>
    </row>
  </sheetData>
  <mergeCells count="1073">
    <mergeCell ref="B545:B548"/>
    <mergeCell ref="C545:C547"/>
    <mergeCell ref="A850:A855"/>
    <mergeCell ref="B850:B855"/>
    <mergeCell ref="C850:C855"/>
    <mergeCell ref="H850:H852"/>
    <mergeCell ref="I850:I852"/>
    <mergeCell ref="B893:L893"/>
    <mergeCell ref="M8:M9"/>
    <mergeCell ref="M10:M11"/>
    <mergeCell ref="H394:H399"/>
    <mergeCell ref="G838:G843"/>
    <mergeCell ref="G557:G562"/>
    <mergeCell ref="G234:G239"/>
    <mergeCell ref="I255:I256"/>
    <mergeCell ref="K255:K256"/>
    <mergeCell ref="H262:H263"/>
    <mergeCell ref="A749:A754"/>
    <mergeCell ref="B749:B754"/>
    <mergeCell ref="C749:C754"/>
    <mergeCell ref="G749:G754"/>
    <mergeCell ref="H749:H754"/>
    <mergeCell ref="I749:I754"/>
    <mergeCell ref="J749:J754"/>
    <mergeCell ref="K749:K754"/>
    <mergeCell ref="H743:H744"/>
    <mergeCell ref="H745:H747"/>
    <mergeCell ref="I745:I747"/>
    <mergeCell ref="J745:J747"/>
    <mergeCell ref="K745:K747"/>
    <mergeCell ref="C268:C273"/>
    <mergeCell ref="H268:H269"/>
    <mergeCell ref="B388:B389"/>
    <mergeCell ref="C388:C389"/>
    <mergeCell ref="K862:K867"/>
    <mergeCell ref="A868:A873"/>
    <mergeCell ref="B868:B873"/>
    <mergeCell ref="C868:C873"/>
    <mergeCell ref="H868:H873"/>
    <mergeCell ref="I868:I873"/>
    <mergeCell ref="J868:J873"/>
    <mergeCell ref="K868:K873"/>
    <mergeCell ref="A862:A867"/>
    <mergeCell ref="B862:B867"/>
    <mergeCell ref="C862:C867"/>
    <mergeCell ref="H862:H867"/>
    <mergeCell ref="I862:I867"/>
    <mergeCell ref="J862:J867"/>
    <mergeCell ref="J856:J858"/>
    <mergeCell ref="K856:K858"/>
    <mergeCell ref="H859:H861"/>
    <mergeCell ref="I859:I861"/>
    <mergeCell ref="J859:J861"/>
    <mergeCell ref="K859:K861"/>
    <mergeCell ref="A856:A861"/>
    <mergeCell ref="B856:B861"/>
    <mergeCell ref="C856:C861"/>
    <mergeCell ref="H856:H858"/>
    <mergeCell ref="I856:I858"/>
    <mergeCell ref="J850:J852"/>
    <mergeCell ref="K850:K852"/>
    <mergeCell ref="A844:A849"/>
    <mergeCell ref="B844:B849"/>
    <mergeCell ref="C844:C849"/>
    <mergeCell ref="H844:H849"/>
    <mergeCell ref="I844:I849"/>
    <mergeCell ref="J844:J849"/>
    <mergeCell ref="H853:H855"/>
    <mergeCell ref="I853:I855"/>
    <mergeCell ref="H841:H843"/>
    <mergeCell ref="I841:I843"/>
    <mergeCell ref="J841:J843"/>
    <mergeCell ref="K841:K843"/>
    <mergeCell ref="J853:J855"/>
    <mergeCell ref="K853:K855"/>
    <mergeCell ref="J832:J837"/>
    <mergeCell ref="K832:K837"/>
    <mergeCell ref="A838:A843"/>
    <mergeCell ref="B838:B843"/>
    <mergeCell ref="C838:C843"/>
    <mergeCell ref="H838:H840"/>
    <mergeCell ref="I838:I840"/>
    <mergeCell ref="J838:J840"/>
    <mergeCell ref="K838:K840"/>
    <mergeCell ref="A832:A837"/>
    <mergeCell ref="B832:B837"/>
    <mergeCell ref="C832:C837"/>
    <mergeCell ref="G832:G837"/>
    <mergeCell ref="H832:H837"/>
    <mergeCell ref="I832:I837"/>
    <mergeCell ref="K844:K849"/>
    <mergeCell ref="K821:K824"/>
    <mergeCell ref="H825:H827"/>
    <mergeCell ref="I825:I827"/>
    <mergeCell ref="J825:J827"/>
    <mergeCell ref="K825:K827"/>
    <mergeCell ref="J815:J820"/>
    <mergeCell ref="K815:K820"/>
    <mergeCell ref="A821:A826"/>
    <mergeCell ref="B821:B826"/>
    <mergeCell ref="C821:C826"/>
    <mergeCell ref="G821:G826"/>
    <mergeCell ref="H821:H824"/>
    <mergeCell ref="I821:I824"/>
    <mergeCell ref="J821:J824"/>
    <mergeCell ref="A815:A820"/>
    <mergeCell ref="B815:B820"/>
    <mergeCell ref="C815:C820"/>
    <mergeCell ref="G815:G820"/>
    <mergeCell ref="H815:H820"/>
    <mergeCell ref="I815:I820"/>
    <mergeCell ref="K803:K808"/>
    <mergeCell ref="A809:A814"/>
    <mergeCell ref="B809:B814"/>
    <mergeCell ref="C809:C814"/>
    <mergeCell ref="H809:H814"/>
    <mergeCell ref="I809:I814"/>
    <mergeCell ref="J809:J814"/>
    <mergeCell ref="K809:K814"/>
    <mergeCell ref="A803:A808"/>
    <mergeCell ref="B803:B808"/>
    <mergeCell ref="C803:C808"/>
    <mergeCell ref="H803:H808"/>
    <mergeCell ref="I803:I808"/>
    <mergeCell ref="J803:J808"/>
    <mergeCell ref="J791:J796"/>
    <mergeCell ref="K791:K796"/>
    <mergeCell ref="A797:A802"/>
    <mergeCell ref="B797:B802"/>
    <mergeCell ref="C797:C802"/>
    <mergeCell ref="G797:G802"/>
    <mergeCell ref="A791:A796"/>
    <mergeCell ref="B791:B796"/>
    <mergeCell ref="C791:C796"/>
    <mergeCell ref="G791:G796"/>
    <mergeCell ref="H791:H796"/>
    <mergeCell ref="I791:I796"/>
    <mergeCell ref="J785:J786"/>
    <mergeCell ref="K785:K786"/>
    <mergeCell ref="L785:L786"/>
    <mergeCell ref="H788:H789"/>
    <mergeCell ref="I788:I789"/>
    <mergeCell ref="J788:J789"/>
    <mergeCell ref="K788:K789"/>
    <mergeCell ref="L788:L789"/>
    <mergeCell ref="A785:A790"/>
    <mergeCell ref="B785:B790"/>
    <mergeCell ref="C785:C790"/>
    <mergeCell ref="G785:G790"/>
    <mergeCell ref="H785:H786"/>
    <mergeCell ref="I785:I786"/>
    <mergeCell ref="K779:K780"/>
    <mergeCell ref="H781:H784"/>
    <mergeCell ref="I781:I784"/>
    <mergeCell ref="J781:J784"/>
    <mergeCell ref="K781:K784"/>
    <mergeCell ref="A779:A784"/>
    <mergeCell ref="B779:B784"/>
    <mergeCell ref="C779:C784"/>
    <mergeCell ref="H779:H780"/>
    <mergeCell ref="I779:I780"/>
    <mergeCell ref="J779:J780"/>
    <mergeCell ref="J767:J772"/>
    <mergeCell ref="K767:K772"/>
    <mergeCell ref="A773:A778"/>
    <mergeCell ref="B773:B778"/>
    <mergeCell ref="C773:C778"/>
    <mergeCell ref="G773:G778"/>
    <mergeCell ref="A767:A772"/>
    <mergeCell ref="B767:B772"/>
    <mergeCell ref="C767:C772"/>
    <mergeCell ref="G767:G772"/>
    <mergeCell ref="H767:H772"/>
    <mergeCell ref="I767:I772"/>
    <mergeCell ref="K755:K760"/>
    <mergeCell ref="A761:A766"/>
    <mergeCell ref="B761:B766"/>
    <mergeCell ref="C761:C766"/>
    <mergeCell ref="G761:G766"/>
    <mergeCell ref="A755:A760"/>
    <mergeCell ref="B755:B760"/>
    <mergeCell ref="C755:C760"/>
    <mergeCell ref="G755:G760"/>
    <mergeCell ref="H755:H760"/>
    <mergeCell ref="I755:I760"/>
    <mergeCell ref="J755:J760"/>
    <mergeCell ref="G743:G748"/>
    <mergeCell ref="A737:A742"/>
    <mergeCell ref="B737:B742"/>
    <mergeCell ref="C737:C742"/>
    <mergeCell ref="G737:G742"/>
    <mergeCell ref="H737:H742"/>
    <mergeCell ref="I737:I742"/>
    <mergeCell ref="J737:J742"/>
    <mergeCell ref="K737:K742"/>
    <mergeCell ref="A743:A748"/>
    <mergeCell ref="B743:B748"/>
    <mergeCell ref="C743:C748"/>
    <mergeCell ref="K725:K730"/>
    <mergeCell ref="A731:A736"/>
    <mergeCell ref="B731:B736"/>
    <mergeCell ref="C731:C736"/>
    <mergeCell ref="G731:G736"/>
    <mergeCell ref="H731:H736"/>
    <mergeCell ref="I731:I736"/>
    <mergeCell ref="J731:J736"/>
    <mergeCell ref="K731:K736"/>
    <mergeCell ref="A725:A730"/>
    <mergeCell ref="B725:B730"/>
    <mergeCell ref="C725:C730"/>
    <mergeCell ref="H725:H730"/>
    <mergeCell ref="I725:I730"/>
    <mergeCell ref="J725:J730"/>
    <mergeCell ref="J713:J717"/>
    <mergeCell ref="K713:K717"/>
    <mergeCell ref="A719:A724"/>
    <mergeCell ref="B719:B724"/>
    <mergeCell ref="C719:C724"/>
    <mergeCell ref="G719:G724"/>
    <mergeCell ref="A713:A718"/>
    <mergeCell ref="B713:B718"/>
    <mergeCell ref="C713:C718"/>
    <mergeCell ref="G713:G718"/>
    <mergeCell ref="H713:H717"/>
    <mergeCell ref="I713:I717"/>
    <mergeCell ref="K707:K709"/>
    <mergeCell ref="H710:H712"/>
    <mergeCell ref="I710:I712"/>
    <mergeCell ref="J710:J712"/>
    <mergeCell ref="K710:K712"/>
    <mergeCell ref="J701:J706"/>
    <mergeCell ref="K701:K706"/>
    <mergeCell ref="A707:A712"/>
    <mergeCell ref="B707:B712"/>
    <mergeCell ref="C707:C712"/>
    <mergeCell ref="G707:G712"/>
    <mergeCell ref="H707:H709"/>
    <mergeCell ref="I707:I709"/>
    <mergeCell ref="J707:J709"/>
    <mergeCell ref="A701:A706"/>
    <mergeCell ref="B701:B706"/>
    <mergeCell ref="C701:C706"/>
    <mergeCell ref="G701:G706"/>
    <mergeCell ref="H701:H706"/>
    <mergeCell ref="I701:I706"/>
    <mergeCell ref="I689:I694"/>
    <mergeCell ref="J689:J694"/>
    <mergeCell ref="K689:K694"/>
    <mergeCell ref="A695:A700"/>
    <mergeCell ref="B695:B700"/>
    <mergeCell ref="C695:C700"/>
    <mergeCell ref="G695:G700"/>
    <mergeCell ref="H683:H688"/>
    <mergeCell ref="I683:I688"/>
    <mergeCell ref="J683:J688"/>
    <mergeCell ref="K683:K688"/>
    <mergeCell ref="A689:A694"/>
    <mergeCell ref="B689:B694"/>
    <mergeCell ref="C689:C694"/>
    <mergeCell ref="G689:G694"/>
    <mergeCell ref="H689:H694"/>
    <mergeCell ref="A677:A682"/>
    <mergeCell ref="B677:B682"/>
    <mergeCell ref="C677:C682"/>
    <mergeCell ref="G677:G682"/>
    <mergeCell ref="A683:A688"/>
    <mergeCell ref="B683:B688"/>
    <mergeCell ref="C683:C688"/>
    <mergeCell ref="G683:G688"/>
    <mergeCell ref="J671:J673"/>
    <mergeCell ref="K671:K673"/>
    <mergeCell ref="L671:L673"/>
    <mergeCell ref="H674:H675"/>
    <mergeCell ref="I674:I675"/>
    <mergeCell ref="J674:J675"/>
    <mergeCell ref="K674:K675"/>
    <mergeCell ref="L674:L675"/>
    <mergeCell ref="A671:A676"/>
    <mergeCell ref="B671:B676"/>
    <mergeCell ref="C671:C676"/>
    <mergeCell ref="G671:G676"/>
    <mergeCell ref="H671:H673"/>
    <mergeCell ref="I671:I673"/>
    <mergeCell ref="H665:H667"/>
    <mergeCell ref="I665:I667"/>
    <mergeCell ref="J665:J667"/>
    <mergeCell ref="K665:K667"/>
    <mergeCell ref="H668:H670"/>
    <mergeCell ref="I668:I670"/>
    <mergeCell ref="J668:J670"/>
    <mergeCell ref="K668:K670"/>
    <mergeCell ref="A659:A664"/>
    <mergeCell ref="B659:B664"/>
    <mergeCell ref="C659:C664"/>
    <mergeCell ref="G659:G664"/>
    <mergeCell ref="A665:A670"/>
    <mergeCell ref="B665:B670"/>
    <mergeCell ref="C665:C670"/>
    <mergeCell ref="G665:G670"/>
    <mergeCell ref="J653:J655"/>
    <mergeCell ref="K653:K655"/>
    <mergeCell ref="H656:H657"/>
    <mergeCell ref="I656:I657"/>
    <mergeCell ref="J656:J657"/>
    <mergeCell ref="K656:K657"/>
    <mergeCell ref="A653:A658"/>
    <mergeCell ref="B653:B658"/>
    <mergeCell ref="C653:C658"/>
    <mergeCell ref="G653:G658"/>
    <mergeCell ref="H653:H655"/>
    <mergeCell ref="I653:I655"/>
    <mergeCell ref="J641:J646"/>
    <mergeCell ref="K641:K646"/>
    <mergeCell ref="A647:A652"/>
    <mergeCell ref="B647:B652"/>
    <mergeCell ref="C647:C652"/>
    <mergeCell ref="G647:G652"/>
    <mergeCell ref="A641:A646"/>
    <mergeCell ref="B641:B646"/>
    <mergeCell ref="C641:C646"/>
    <mergeCell ref="G641:G646"/>
    <mergeCell ref="H641:H646"/>
    <mergeCell ref="I641:I646"/>
    <mergeCell ref="H629:H634"/>
    <mergeCell ref="I629:I634"/>
    <mergeCell ref="J629:J634"/>
    <mergeCell ref="K629:K634"/>
    <mergeCell ref="A635:A640"/>
    <mergeCell ref="B635:B640"/>
    <mergeCell ref="C635:C640"/>
    <mergeCell ref="G635:G640"/>
    <mergeCell ref="A623:A628"/>
    <mergeCell ref="B623:B628"/>
    <mergeCell ref="C623:C628"/>
    <mergeCell ref="G623:G628"/>
    <mergeCell ref="A629:A634"/>
    <mergeCell ref="B629:B634"/>
    <mergeCell ref="C629:C634"/>
    <mergeCell ref="G629:G634"/>
    <mergeCell ref="J617:J618"/>
    <mergeCell ref="K617:K618"/>
    <mergeCell ref="H620:H621"/>
    <mergeCell ref="I620:I621"/>
    <mergeCell ref="J620:J621"/>
    <mergeCell ref="K620:K621"/>
    <mergeCell ref="A617:A622"/>
    <mergeCell ref="B617:B622"/>
    <mergeCell ref="C617:C622"/>
    <mergeCell ref="G617:G622"/>
    <mergeCell ref="H617:H618"/>
    <mergeCell ref="I617:I618"/>
    <mergeCell ref="I611:I613"/>
    <mergeCell ref="J611:J613"/>
    <mergeCell ref="K611:K613"/>
    <mergeCell ref="L611:L613"/>
    <mergeCell ref="H614:H615"/>
    <mergeCell ref="I614:I615"/>
    <mergeCell ref="J614:J615"/>
    <mergeCell ref="K614:K615"/>
    <mergeCell ref="L614:L615"/>
    <mergeCell ref="A605:A610"/>
    <mergeCell ref="B605:B610"/>
    <mergeCell ref="C605:C610"/>
    <mergeCell ref="G605:G610"/>
    <mergeCell ref="A611:A616"/>
    <mergeCell ref="B611:B616"/>
    <mergeCell ref="C611:C616"/>
    <mergeCell ref="G611:G616"/>
    <mergeCell ref="H611:H613"/>
    <mergeCell ref="K587:K592"/>
    <mergeCell ref="L587:L592"/>
    <mergeCell ref="A599:A604"/>
    <mergeCell ref="B599:B604"/>
    <mergeCell ref="C599:C604"/>
    <mergeCell ref="G599:G604"/>
    <mergeCell ref="H599:H604"/>
    <mergeCell ref="I599:I604"/>
    <mergeCell ref="J599:J604"/>
    <mergeCell ref="K599:K604"/>
    <mergeCell ref="A593:A598"/>
    <mergeCell ref="B593:B598"/>
    <mergeCell ref="C593:C598"/>
    <mergeCell ref="H593:H598"/>
    <mergeCell ref="J583:J586"/>
    <mergeCell ref="K583:K586"/>
    <mergeCell ref="L583:L586"/>
    <mergeCell ref="A587:A592"/>
    <mergeCell ref="B587:B592"/>
    <mergeCell ref="C587:C592"/>
    <mergeCell ref="G587:G592"/>
    <mergeCell ref="H587:H592"/>
    <mergeCell ref="I587:I592"/>
    <mergeCell ref="J587:J592"/>
    <mergeCell ref="A581:A586"/>
    <mergeCell ref="B581:B586"/>
    <mergeCell ref="C581:C586"/>
    <mergeCell ref="G581:G586"/>
    <mergeCell ref="H583:H586"/>
    <mergeCell ref="I583:I586"/>
    <mergeCell ref="H575:H577"/>
    <mergeCell ref="I575:I577"/>
    <mergeCell ref="J575:J577"/>
    <mergeCell ref="K575:K577"/>
    <mergeCell ref="L575:L577"/>
    <mergeCell ref="H578:H580"/>
    <mergeCell ref="I578:I580"/>
    <mergeCell ref="J578:J580"/>
    <mergeCell ref="K578:K580"/>
    <mergeCell ref="L578:L580"/>
    <mergeCell ref="A569:A574"/>
    <mergeCell ref="B569:B574"/>
    <mergeCell ref="C569:C574"/>
    <mergeCell ref="G569:G574"/>
    <mergeCell ref="A575:A580"/>
    <mergeCell ref="B575:B580"/>
    <mergeCell ref="C575:C580"/>
    <mergeCell ref="G575:G580"/>
    <mergeCell ref="A563:A568"/>
    <mergeCell ref="B563:B568"/>
    <mergeCell ref="C563:C568"/>
    <mergeCell ref="G563:G568"/>
    <mergeCell ref="H563:H568"/>
    <mergeCell ref="I563:I568"/>
    <mergeCell ref="J563:J568"/>
    <mergeCell ref="K563:K568"/>
    <mergeCell ref="I539:I544"/>
    <mergeCell ref="J539:J544"/>
    <mergeCell ref="K539:K544"/>
    <mergeCell ref="I551:I556"/>
    <mergeCell ref="J551:J556"/>
    <mergeCell ref="K551:K556"/>
    <mergeCell ref="K527:K532"/>
    <mergeCell ref="A533:A538"/>
    <mergeCell ref="B533:B538"/>
    <mergeCell ref="C533:C538"/>
    <mergeCell ref="G533:G538"/>
    <mergeCell ref="H533:H538"/>
    <mergeCell ref="I533:I538"/>
    <mergeCell ref="J533:J538"/>
    <mergeCell ref="K533:K538"/>
    <mergeCell ref="C551:C552"/>
    <mergeCell ref="H539:H544"/>
    <mergeCell ref="H551:H556"/>
    <mergeCell ref="H557:H560"/>
    <mergeCell ref="C557:C558"/>
    <mergeCell ref="B551:B552"/>
    <mergeCell ref="B557:B558"/>
    <mergeCell ref="B539:B541"/>
    <mergeCell ref="C539:C541"/>
    <mergeCell ref="J521:J526"/>
    <mergeCell ref="K521:K526"/>
    <mergeCell ref="A527:A532"/>
    <mergeCell ref="B527:B532"/>
    <mergeCell ref="C527:C532"/>
    <mergeCell ref="G527:G532"/>
    <mergeCell ref="H527:H532"/>
    <mergeCell ref="I527:I532"/>
    <mergeCell ref="J527:J532"/>
    <mergeCell ref="A521:A526"/>
    <mergeCell ref="B521:B526"/>
    <mergeCell ref="C521:C526"/>
    <mergeCell ref="G521:G526"/>
    <mergeCell ref="H521:H526"/>
    <mergeCell ref="I521:I526"/>
    <mergeCell ref="J515:J517"/>
    <mergeCell ref="K515:K517"/>
    <mergeCell ref="H518:H520"/>
    <mergeCell ref="I518:I520"/>
    <mergeCell ref="J518:J520"/>
    <mergeCell ref="K518:K520"/>
    <mergeCell ref="A515:A520"/>
    <mergeCell ref="B515:B520"/>
    <mergeCell ref="C515:C520"/>
    <mergeCell ref="G515:G520"/>
    <mergeCell ref="H515:H517"/>
    <mergeCell ref="I515:I517"/>
    <mergeCell ref="J509:J511"/>
    <mergeCell ref="K509:K511"/>
    <mergeCell ref="H512:H513"/>
    <mergeCell ref="I512:I513"/>
    <mergeCell ref="J512:J513"/>
    <mergeCell ref="K512:K513"/>
    <mergeCell ref="A509:A514"/>
    <mergeCell ref="B509:B514"/>
    <mergeCell ref="C509:C514"/>
    <mergeCell ref="G509:G514"/>
    <mergeCell ref="H509:H511"/>
    <mergeCell ref="I509:I511"/>
    <mergeCell ref="J497:J502"/>
    <mergeCell ref="K497:K502"/>
    <mergeCell ref="A503:A508"/>
    <mergeCell ref="B503:B508"/>
    <mergeCell ref="C503:C508"/>
    <mergeCell ref="G503:G508"/>
    <mergeCell ref="A497:A502"/>
    <mergeCell ref="B497:B502"/>
    <mergeCell ref="C497:C502"/>
    <mergeCell ref="G497:G502"/>
    <mergeCell ref="H497:H502"/>
    <mergeCell ref="I497:I502"/>
    <mergeCell ref="B447:B452"/>
    <mergeCell ref="C447:C452"/>
    <mergeCell ref="G447:G452"/>
    <mergeCell ref="K491:K492"/>
    <mergeCell ref="H493:H496"/>
    <mergeCell ref="I493:I496"/>
    <mergeCell ref="J493:J496"/>
    <mergeCell ref="K493:K496"/>
    <mergeCell ref="A491:A496"/>
    <mergeCell ref="B491:B496"/>
    <mergeCell ref="C491:C496"/>
    <mergeCell ref="G491:G496"/>
    <mergeCell ref="H491:H492"/>
    <mergeCell ref="I491:I492"/>
    <mergeCell ref="J491:J492"/>
    <mergeCell ref="A485:A490"/>
    <mergeCell ref="B485:B490"/>
    <mergeCell ref="C485:C490"/>
    <mergeCell ref="G485:G490"/>
    <mergeCell ref="A473:A478"/>
    <mergeCell ref="B473:B478"/>
    <mergeCell ref="C473:C478"/>
    <mergeCell ref="G473:G478"/>
    <mergeCell ref="A479:A484"/>
    <mergeCell ref="B479:B484"/>
    <mergeCell ref="C479:C484"/>
    <mergeCell ref="G479:G484"/>
    <mergeCell ref="H485:H486"/>
    <mergeCell ref="H487:H490"/>
    <mergeCell ref="J431:J433"/>
    <mergeCell ref="A424:A430"/>
    <mergeCell ref="B424:B430"/>
    <mergeCell ref="C424:C430"/>
    <mergeCell ref="G424:G430"/>
    <mergeCell ref="H429:H430"/>
    <mergeCell ref="I429:I430"/>
    <mergeCell ref="I467:I469"/>
    <mergeCell ref="J467:J469"/>
    <mergeCell ref="K467:K469"/>
    <mergeCell ref="H470:H471"/>
    <mergeCell ref="I470:I471"/>
    <mergeCell ref="J470:J471"/>
    <mergeCell ref="K470:K471"/>
    <mergeCell ref="A461:A466"/>
    <mergeCell ref="B461:B466"/>
    <mergeCell ref="C461:C466"/>
    <mergeCell ref="G461:G466"/>
    <mergeCell ref="A467:A472"/>
    <mergeCell ref="B467:B472"/>
    <mergeCell ref="C467:C472"/>
    <mergeCell ref="G467:G472"/>
    <mergeCell ref="I447:I452"/>
    <mergeCell ref="J447:J452"/>
    <mergeCell ref="K447:K452"/>
    <mergeCell ref="A453:A458"/>
    <mergeCell ref="B453:B458"/>
    <mergeCell ref="C453:C458"/>
    <mergeCell ref="G453:G458"/>
    <mergeCell ref="H467:H469"/>
    <mergeCell ref="H447:H452"/>
    <mergeCell ref="A447:A452"/>
    <mergeCell ref="J421:J422"/>
    <mergeCell ref="K421:K422"/>
    <mergeCell ref="A412:A417"/>
    <mergeCell ref="B412:B417"/>
    <mergeCell ref="C412:C417"/>
    <mergeCell ref="G412:G417"/>
    <mergeCell ref="A418:A423"/>
    <mergeCell ref="B418:B423"/>
    <mergeCell ref="C418:C423"/>
    <mergeCell ref="G418:G423"/>
    <mergeCell ref="H418:H420"/>
    <mergeCell ref="K383:K387"/>
    <mergeCell ref="B400:B405"/>
    <mergeCell ref="H400:H404"/>
    <mergeCell ref="A437:A442"/>
    <mergeCell ref="B437:B442"/>
    <mergeCell ref="C437:C442"/>
    <mergeCell ref="G437:G442"/>
    <mergeCell ref="B394:B399"/>
    <mergeCell ref="K431:K433"/>
    <mergeCell ref="H434:H436"/>
    <mergeCell ref="I434:I436"/>
    <mergeCell ref="J434:J436"/>
    <mergeCell ref="K434:K436"/>
    <mergeCell ref="J429:J430"/>
    <mergeCell ref="K429:K430"/>
    <mergeCell ref="A431:A436"/>
    <mergeCell ref="B431:B436"/>
    <mergeCell ref="C431:C436"/>
    <mergeCell ref="G431:G436"/>
    <mergeCell ref="H431:H433"/>
    <mergeCell ref="I431:I433"/>
    <mergeCell ref="L383:L387"/>
    <mergeCell ref="A406:A411"/>
    <mergeCell ref="B406:B411"/>
    <mergeCell ref="C406:C411"/>
    <mergeCell ref="G406:G411"/>
    <mergeCell ref="H406:H411"/>
    <mergeCell ref="I406:I411"/>
    <mergeCell ref="J406:J411"/>
    <mergeCell ref="K406:K411"/>
    <mergeCell ref="A382:A387"/>
    <mergeCell ref="B382:B387"/>
    <mergeCell ref="C382:C387"/>
    <mergeCell ref="H383:H387"/>
    <mergeCell ref="I383:I387"/>
    <mergeCell ref="J383:J387"/>
    <mergeCell ref="A376:A381"/>
    <mergeCell ref="B376:B381"/>
    <mergeCell ref="C376:C381"/>
    <mergeCell ref="G376:G381"/>
    <mergeCell ref="H376:H381"/>
    <mergeCell ref="I376:I381"/>
    <mergeCell ref="J376:J381"/>
    <mergeCell ref="K376:K381"/>
    <mergeCell ref="L376:L381"/>
    <mergeCell ref="C394:C395"/>
    <mergeCell ref="K358:K363"/>
    <mergeCell ref="A364:A369"/>
    <mergeCell ref="B364:B369"/>
    <mergeCell ref="C364:C369"/>
    <mergeCell ref="G364:G369"/>
    <mergeCell ref="H366:H369"/>
    <mergeCell ref="I366:I369"/>
    <mergeCell ref="J366:J369"/>
    <mergeCell ref="K366:K369"/>
    <mergeCell ref="J352:J357"/>
    <mergeCell ref="K352:K357"/>
    <mergeCell ref="A358:A363"/>
    <mergeCell ref="B358:B363"/>
    <mergeCell ref="C358:C363"/>
    <mergeCell ref="G358:G363"/>
    <mergeCell ref="H358:H363"/>
    <mergeCell ref="I358:I363"/>
    <mergeCell ref="J358:J363"/>
    <mergeCell ref="A352:A357"/>
    <mergeCell ref="B352:B357"/>
    <mergeCell ref="C352:C357"/>
    <mergeCell ref="G352:G357"/>
    <mergeCell ref="H352:H357"/>
    <mergeCell ref="I352:I357"/>
    <mergeCell ref="A346:A351"/>
    <mergeCell ref="B346:B351"/>
    <mergeCell ref="C346:C351"/>
    <mergeCell ref="G346:G351"/>
    <mergeCell ref="H346:H351"/>
    <mergeCell ref="I346:I351"/>
    <mergeCell ref="J346:J351"/>
    <mergeCell ref="K346:K351"/>
    <mergeCell ref="K334:K339"/>
    <mergeCell ref="A340:A345"/>
    <mergeCell ref="B340:B345"/>
    <mergeCell ref="C340:C345"/>
    <mergeCell ref="G340:G345"/>
    <mergeCell ref="H340:H345"/>
    <mergeCell ref="I340:I345"/>
    <mergeCell ref="J340:J345"/>
    <mergeCell ref="K340:K345"/>
    <mergeCell ref="J328:J333"/>
    <mergeCell ref="K328:K333"/>
    <mergeCell ref="A334:A339"/>
    <mergeCell ref="B334:B339"/>
    <mergeCell ref="C334:C339"/>
    <mergeCell ref="G334:G339"/>
    <mergeCell ref="H334:H339"/>
    <mergeCell ref="I334:I339"/>
    <mergeCell ref="J334:J339"/>
    <mergeCell ref="I322:I327"/>
    <mergeCell ref="J322:J327"/>
    <mergeCell ref="K322:K327"/>
    <mergeCell ref="A328:A333"/>
    <mergeCell ref="B328:B333"/>
    <mergeCell ref="C328:C333"/>
    <mergeCell ref="G328:G333"/>
    <mergeCell ref="H328:H333"/>
    <mergeCell ref="I328:I333"/>
    <mergeCell ref="H316:H321"/>
    <mergeCell ref="I316:I321"/>
    <mergeCell ref="J316:J321"/>
    <mergeCell ref="K316:K321"/>
    <mergeCell ref="A322:A327"/>
    <mergeCell ref="B322:B327"/>
    <mergeCell ref="C322:C327"/>
    <mergeCell ref="G322:G327"/>
    <mergeCell ref="H322:H327"/>
    <mergeCell ref="A292:A315"/>
    <mergeCell ref="B292:B315"/>
    <mergeCell ref="C292:C315"/>
    <mergeCell ref="G292:G315"/>
    <mergeCell ref="A316:A321"/>
    <mergeCell ref="B316:B321"/>
    <mergeCell ref="C316:C321"/>
    <mergeCell ref="G316:G321"/>
    <mergeCell ref="K286:K288"/>
    <mergeCell ref="L286:L288"/>
    <mergeCell ref="H289:H290"/>
    <mergeCell ref="I289:I290"/>
    <mergeCell ref="J289:J290"/>
    <mergeCell ref="K289:K290"/>
    <mergeCell ref="L289:L290"/>
    <mergeCell ref="J280:J285"/>
    <mergeCell ref="K280:K285"/>
    <mergeCell ref="A286:A291"/>
    <mergeCell ref="B286:B291"/>
    <mergeCell ref="C286:C291"/>
    <mergeCell ref="G286:G291"/>
    <mergeCell ref="H286:H288"/>
    <mergeCell ref="I286:I288"/>
    <mergeCell ref="J286:J288"/>
    <mergeCell ref="A280:A285"/>
    <mergeCell ref="B280:B285"/>
    <mergeCell ref="C280:C285"/>
    <mergeCell ref="G280:G285"/>
    <mergeCell ref="H280:H285"/>
    <mergeCell ref="I280:I285"/>
    <mergeCell ref="J259:J261"/>
    <mergeCell ref="K259:K261"/>
    <mergeCell ref="L259:L261"/>
    <mergeCell ref="A274:A279"/>
    <mergeCell ref="B274:B279"/>
    <mergeCell ref="C274:C279"/>
    <mergeCell ref="G274:G279"/>
    <mergeCell ref="A254:A261"/>
    <mergeCell ref="B254:B261"/>
    <mergeCell ref="C254:C261"/>
    <mergeCell ref="G254:G255"/>
    <mergeCell ref="H259:H261"/>
    <mergeCell ref="I259:I261"/>
    <mergeCell ref="K240:K245"/>
    <mergeCell ref="A246:A253"/>
    <mergeCell ref="B246:B253"/>
    <mergeCell ref="C246:C253"/>
    <mergeCell ref="H246:H253"/>
    <mergeCell ref="I246:I253"/>
    <mergeCell ref="J246:J253"/>
    <mergeCell ref="K246:K253"/>
    <mergeCell ref="A240:A245"/>
    <mergeCell ref="B240:B245"/>
    <mergeCell ref="C240:C245"/>
    <mergeCell ref="H240:H245"/>
    <mergeCell ref="I240:I245"/>
    <mergeCell ref="J240:J245"/>
    <mergeCell ref="C262:C267"/>
    <mergeCell ref="B262:B267"/>
    <mergeCell ref="B268:B273"/>
    <mergeCell ref="J255:J256"/>
    <mergeCell ref="H255:H256"/>
    <mergeCell ref="A234:A239"/>
    <mergeCell ref="B234:B239"/>
    <mergeCell ref="C234:C239"/>
    <mergeCell ref="H234:H239"/>
    <mergeCell ref="I234:I239"/>
    <mergeCell ref="J234:J239"/>
    <mergeCell ref="K234:K239"/>
    <mergeCell ref="K222:K227"/>
    <mergeCell ref="A228:A233"/>
    <mergeCell ref="B228:B233"/>
    <mergeCell ref="C228:C233"/>
    <mergeCell ref="G228:G233"/>
    <mergeCell ref="H228:H233"/>
    <mergeCell ref="I228:I233"/>
    <mergeCell ref="J228:J233"/>
    <mergeCell ref="K228:K233"/>
    <mergeCell ref="A222:A227"/>
    <mergeCell ref="B222:B227"/>
    <mergeCell ref="C222:C227"/>
    <mergeCell ref="H222:H227"/>
    <mergeCell ref="I222:I227"/>
    <mergeCell ref="J222:J227"/>
    <mergeCell ref="J209:J214"/>
    <mergeCell ref="K209:K214"/>
    <mergeCell ref="A215:A220"/>
    <mergeCell ref="B215:B220"/>
    <mergeCell ref="C215:C220"/>
    <mergeCell ref="G215:G221"/>
    <mergeCell ref="I203:I208"/>
    <mergeCell ref="J203:J208"/>
    <mergeCell ref="K203:K208"/>
    <mergeCell ref="A209:A214"/>
    <mergeCell ref="B209:B214"/>
    <mergeCell ref="C209:C214"/>
    <mergeCell ref="G209:G214"/>
    <mergeCell ref="H209:H214"/>
    <mergeCell ref="I209:I214"/>
    <mergeCell ref="A190:A195"/>
    <mergeCell ref="B190:B195"/>
    <mergeCell ref="C190:C195"/>
    <mergeCell ref="G190:G195"/>
    <mergeCell ref="A203:A208"/>
    <mergeCell ref="B203:B208"/>
    <mergeCell ref="C203:C208"/>
    <mergeCell ref="G203:G208"/>
    <mergeCell ref="H203:H208"/>
    <mergeCell ref="K178:K183"/>
    <mergeCell ref="A184:A189"/>
    <mergeCell ref="B184:B189"/>
    <mergeCell ref="C184:C189"/>
    <mergeCell ref="G184:G189"/>
    <mergeCell ref="H184:H189"/>
    <mergeCell ref="I184:I189"/>
    <mergeCell ref="J184:J189"/>
    <mergeCell ref="K184:K189"/>
    <mergeCell ref="J172:J177"/>
    <mergeCell ref="K172:K177"/>
    <mergeCell ref="A178:A183"/>
    <mergeCell ref="B178:B183"/>
    <mergeCell ref="C178:C183"/>
    <mergeCell ref="G178:G183"/>
    <mergeCell ref="H178:H183"/>
    <mergeCell ref="I178:I183"/>
    <mergeCell ref="J178:J183"/>
    <mergeCell ref="A172:A177"/>
    <mergeCell ref="B172:B177"/>
    <mergeCell ref="C172:C177"/>
    <mergeCell ref="G172:G177"/>
    <mergeCell ref="H172:H177"/>
    <mergeCell ref="I172:I177"/>
    <mergeCell ref="A164:A171"/>
    <mergeCell ref="B164:B171"/>
    <mergeCell ref="C164:C171"/>
    <mergeCell ref="G164:G171"/>
    <mergeCell ref="D169:D171"/>
    <mergeCell ref="E169:E171"/>
    <mergeCell ref="F169:F171"/>
    <mergeCell ref="L169:L171"/>
    <mergeCell ref="K152:K157"/>
    <mergeCell ref="A158:A163"/>
    <mergeCell ref="B158:B163"/>
    <mergeCell ref="C158:C163"/>
    <mergeCell ref="G158:G163"/>
    <mergeCell ref="H158:H163"/>
    <mergeCell ref="I158:I163"/>
    <mergeCell ref="J158:J163"/>
    <mergeCell ref="K158:K163"/>
    <mergeCell ref="J146:J151"/>
    <mergeCell ref="K146:K151"/>
    <mergeCell ref="A152:A157"/>
    <mergeCell ref="B152:B157"/>
    <mergeCell ref="C152:C157"/>
    <mergeCell ref="G152:G157"/>
    <mergeCell ref="H152:H157"/>
    <mergeCell ref="I152:I157"/>
    <mergeCell ref="J152:J157"/>
    <mergeCell ref="A146:A151"/>
    <mergeCell ref="B146:B151"/>
    <mergeCell ref="C146:C151"/>
    <mergeCell ref="G146:G151"/>
    <mergeCell ref="H146:H151"/>
    <mergeCell ref="I146:I151"/>
    <mergeCell ref="I139:I145"/>
    <mergeCell ref="J139:J145"/>
    <mergeCell ref="K139:K145"/>
    <mergeCell ref="D142:D143"/>
    <mergeCell ref="E142:E143"/>
    <mergeCell ref="F142:F143"/>
    <mergeCell ref="H137:H138"/>
    <mergeCell ref="I137:I138"/>
    <mergeCell ref="J137:J138"/>
    <mergeCell ref="K137:K138"/>
    <mergeCell ref="L137:L138"/>
    <mergeCell ref="A139:A145"/>
    <mergeCell ref="B139:B145"/>
    <mergeCell ref="C139:C145"/>
    <mergeCell ref="G139:G145"/>
    <mergeCell ref="H139:H145"/>
    <mergeCell ref="A133:A138"/>
    <mergeCell ref="B133:B138"/>
    <mergeCell ref="C133:C138"/>
    <mergeCell ref="G133:G138"/>
    <mergeCell ref="H135:H136"/>
    <mergeCell ref="I135:I136"/>
    <mergeCell ref="J135:J136"/>
    <mergeCell ref="K135:K136"/>
    <mergeCell ref="L135:L136"/>
    <mergeCell ref="A127:A132"/>
    <mergeCell ref="B127:B132"/>
    <mergeCell ref="C127:C132"/>
    <mergeCell ref="G127:G132"/>
    <mergeCell ref="H127:H132"/>
    <mergeCell ref="I127:I132"/>
    <mergeCell ref="J127:J132"/>
    <mergeCell ref="K127:K132"/>
    <mergeCell ref="A85:A90"/>
    <mergeCell ref="B85:B90"/>
    <mergeCell ref="C85:C90"/>
    <mergeCell ref="G85:G90"/>
    <mergeCell ref="H85:H90"/>
    <mergeCell ref="I85:I90"/>
    <mergeCell ref="J85:J90"/>
    <mergeCell ref="K85:K90"/>
    <mergeCell ref="A91:A96"/>
    <mergeCell ref="B91:B96"/>
    <mergeCell ref="C91:C96"/>
    <mergeCell ref="G91:G96"/>
    <mergeCell ref="H91:H96"/>
    <mergeCell ref="I91:I96"/>
    <mergeCell ref="J91:J96"/>
    <mergeCell ref="K91:K96"/>
    <mergeCell ref="A97:A102"/>
    <mergeCell ref="B97:B102"/>
    <mergeCell ref="C97:C102"/>
    <mergeCell ref="G97:G102"/>
    <mergeCell ref="H97:H102"/>
    <mergeCell ref="I97:I102"/>
    <mergeCell ref="J97:J102"/>
    <mergeCell ref="K97:K102"/>
    <mergeCell ref="J73:J78"/>
    <mergeCell ref="K73:K78"/>
    <mergeCell ref="L73:L78"/>
    <mergeCell ref="A79:A84"/>
    <mergeCell ref="B79:B84"/>
    <mergeCell ref="C79:C84"/>
    <mergeCell ref="G79:G84"/>
    <mergeCell ref="H79:H84"/>
    <mergeCell ref="I79:I84"/>
    <mergeCell ref="J79:J84"/>
    <mergeCell ref="A73:A78"/>
    <mergeCell ref="B73:B78"/>
    <mergeCell ref="C73:C78"/>
    <mergeCell ref="G73:G78"/>
    <mergeCell ref="H73:H78"/>
    <mergeCell ref="I73:I78"/>
    <mergeCell ref="L60:L65"/>
    <mergeCell ref="A66:A72"/>
    <mergeCell ref="B66:B71"/>
    <mergeCell ref="C66:C71"/>
    <mergeCell ref="G66:G72"/>
    <mergeCell ref="E71:E72"/>
    <mergeCell ref="F71:F72"/>
    <mergeCell ref="K79:K84"/>
    <mergeCell ref="K54:K59"/>
    <mergeCell ref="A60:A65"/>
    <mergeCell ref="B60:B65"/>
    <mergeCell ref="C60:C65"/>
    <mergeCell ref="G60:G65"/>
    <mergeCell ref="H60:H65"/>
    <mergeCell ref="I60:I65"/>
    <mergeCell ref="J60:J65"/>
    <mergeCell ref="K60:K65"/>
    <mergeCell ref="J48:J53"/>
    <mergeCell ref="K48:K53"/>
    <mergeCell ref="A54:A59"/>
    <mergeCell ref="B54:B59"/>
    <mergeCell ref="C54:C59"/>
    <mergeCell ref="G54:G59"/>
    <mergeCell ref="H54:H59"/>
    <mergeCell ref="I54:I59"/>
    <mergeCell ref="J54:J59"/>
    <mergeCell ref="A48:A53"/>
    <mergeCell ref="B48:B53"/>
    <mergeCell ref="C48:C53"/>
    <mergeCell ref="G48:G53"/>
    <mergeCell ref="H48:H53"/>
    <mergeCell ref="I48:I53"/>
    <mergeCell ref="A42:A47"/>
    <mergeCell ref="B42:B47"/>
    <mergeCell ref="C42:C47"/>
    <mergeCell ref="G42:G47"/>
    <mergeCell ref="H42:H47"/>
    <mergeCell ref="I42:I47"/>
    <mergeCell ref="J42:J47"/>
    <mergeCell ref="K42:K47"/>
    <mergeCell ref="K28:K35"/>
    <mergeCell ref="A36:A41"/>
    <mergeCell ref="B36:B41"/>
    <mergeCell ref="C36:C41"/>
    <mergeCell ref="G36:G41"/>
    <mergeCell ref="H36:H41"/>
    <mergeCell ref="I36:I41"/>
    <mergeCell ref="J36:J41"/>
    <mergeCell ref="K36:K41"/>
    <mergeCell ref="A28:A35"/>
    <mergeCell ref="B28:B35"/>
    <mergeCell ref="C28:C35"/>
    <mergeCell ref="H28:H35"/>
    <mergeCell ref="I28:I35"/>
    <mergeCell ref="J28:J35"/>
    <mergeCell ref="B1:L1"/>
    <mergeCell ref="I3:I5"/>
    <mergeCell ref="J3:J5"/>
    <mergeCell ref="K3:K5"/>
    <mergeCell ref="L3:L5"/>
    <mergeCell ref="A7:A14"/>
    <mergeCell ref="B7:B14"/>
    <mergeCell ref="C7:C14"/>
    <mergeCell ref="D14:D15"/>
    <mergeCell ref="A20:A27"/>
    <mergeCell ref="B20:B27"/>
    <mergeCell ref="C20:C27"/>
    <mergeCell ref="G20:G27"/>
    <mergeCell ref="A3:A5"/>
    <mergeCell ref="B3:B5"/>
    <mergeCell ref="C3:C5"/>
    <mergeCell ref="D3:D5"/>
    <mergeCell ref="E3:E5"/>
    <mergeCell ref="F3:F5"/>
    <mergeCell ref="G3:G5"/>
    <mergeCell ref="H3:H5"/>
    <mergeCell ref="H8:H9"/>
    <mergeCell ref="I8:I9"/>
    <mergeCell ref="J8:J9"/>
    <mergeCell ref="K8:K9"/>
    <mergeCell ref="L8:L9"/>
    <mergeCell ref="H10:H11"/>
    <mergeCell ref="I10:I11"/>
    <mergeCell ref="J10:J11"/>
    <mergeCell ref="K10:K11"/>
    <mergeCell ref="L10:L11"/>
    <mergeCell ref="A103:A108"/>
    <mergeCell ref="B103:B108"/>
    <mergeCell ref="C103:C108"/>
    <mergeCell ref="G103:G108"/>
    <mergeCell ref="H103:H108"/>
    <mergeCell ref="I103:I108"/>
    <mergeCell ref="J103:J108"/>
    <mergeCell ref="K103:K108"/>
    <mergeCell ref="A121:A126"/>
    <mergeCell ref="B121:B126"/>
    <mergeCell ref="C121:C126"/>
    <mergeCell ref="G121:G126"/>
    <mergeCell ref="H121:H126"/>
    <mergeCell ref="I121:I126"/>
    <mergeCell ref="J121:J126"/>
    <mergeCell ref="K121:K126"/>
    <mergeCell ref="A109:A114"/>
    <mergeCell ref="B109:B114"/>
    <mergeCell ref="C109:C114"/>
    <mergeCell ref="G109:G114"/>
    <mergeCell ref="H109:H114"/>
    <mergeCell ref="I109:I114"/>
    <mergeCell ref="J109:J114"/>
    <mergeCell ref="K109:K114"/>
    <mergeCell ref="A115:A120"/>
    <mergeCell ref="B115:B120"/>
    <mergeCell ref="C115:C120"/>
    <mergeCell ref="G115:G120"/>
    <mergeCell ref="H115:H120"/>
    <mergeCell ref="I115:I120"/>
    <mergeCell ref="J115:J120"/>
    <mergeCell ref="K115:K120"/>
    <mergeCell ref="B370:B375"/>
    <mergeCell ref="H370:H375"/>
    <mergeCell ref="A886:A891"/>
    <mergeCell ref="B886:B891"/>
    <mergeCell ref="C886:C891"/>
    <mergeCell ref="H886:H891"/>
    <mergeCell ref="I886:I891"/>
    <mergeCell ref="J886:J891"/>
    <mergeCell ref="K886:K891"/>
    <mergeCell ref="A874:A879"/>
    <mergeCell ref="B874:B879"/>
    <mergeCell ref="C874:C879"/>
    <mergeCell ref="H874:H876"/>
    <mergeCell ref="I874:I876"/>
    <mergeCell ref="J874:J876"/>
    <mergeCell ref="K874:K876"/>
    <mergeCell ref="H877:H879"/>
    <mergeCell ref="I877:I879"/>
    <mergeCell ref="J877:J879"/>
    <mergeCell ref="K877:K879"/>
    <mergeCell ref="A880:A885"/>
    <mergeCell ref="B880:B885"/>
    <mergeCell ref="C880:C885"/>
    <mergeCell ref="H880:H885"/>
    <mergeCell ref="I880:I885"/>
    <mergeCell ref="J880:J885"/>
    <mergeCell ref="K880:K885"/>
    <mergeCell ref="I418:I420"/>
    <mergeCell ref="J418:J420"/>
    <mergeCell ref="K418:K420"/>
    <mergeCell ref="H421:H422"/>
    <mergeCell ref="I421:I422"/>
  </mergeCells>
  <printOptions horizontalCentered="1"/>
  <pageMargins left="0.43307086614173229" right="0.23622047244094488" top="0.3543307086614173" bottom="0.3543307086614173" header="0.31496062992125984" footer="0.31496062992125984"/>
  <pageSetup paperSize="9" scale="84" fitToHeight="0" orientation="landscape" r:id="rId1"/>
  <headerFooter alignWithMargins="0"/>
  <rowBreaks count="4" manualBreakCount="4">
    <brk id="326" max="11" man="1"/>
    <brk id="360" max="11" man="1"/>
    <brk id="761" max="11" man="1"/>
    <brk id="79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4. Развитие здравоохранения</vt:lpstr>
      <vt:lpstr>'4. Развитие здравоохранения'!Заголовки_для_печати</vt:lpstr>
      <vt:lpstr>'4. Развитие здравоохранения'!Область_печати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sazonova</dc:creator>
  <cp:lastModifiedBy>Елена Горбачева</cp:lastModifiedBy>
  <cp:lastPrinted>2020-07-16T12:18:40Z</cp:lastPrinted>
  <dcterms:created xsi:type="dcterms:W3CDTF">2020-04-23T12:47:30Z</dcterms:created>
  <dcterms:modified xsi:type="dcterms:W3CDTF">2020-09-04T06:06:28Z</dcterms:modified>
</cp:coreProperties>
</file>